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bookViews>
    <workbookView xWindow="0" yWindow="12" windowWidth="20496" windowHeight="7752" tabRatio="678"/>
  </bookViews>
  <sheets>
    <sheet name="反映状況調" sheetId="1" r:id="rId1"/>
    <sheet name="公開プロセス対象事業" sheetId="2" r:id="rId2"/>
    <sheet name="対象外リスト" sheetId="3" r:id="rId3"/>
    <sheet name="27新規事業" sheetId="4" r:id="rId4"/>
    <sheet name="28新規要求事業" sheetId="5" r:id="rId5"/>
    <sheet name="集計表（公表様式）" sheetId="8" r:id="rId6"/>
  </sheets>
  <definedNames>
    <definedName name="_xlnm._FilterDatabase" localSheetId="3" hidden="1">'27新規事業'!$A$5:$M$44</definedName>
    <definedName name="_xlnm._FilterDatabase" localSheetId="1" hidden="1">公開プロセス対象事業!#REF!</definedName>
    <definedName name="_xlnm._FilterDatabase" localSheetId="2" hidden="1">対象外リスト!$A$5:$N$50</definedName>
    <definedName name="_xlnm._FilterDatabase" localSheetId="0" hidden="1">反映状況調!$A$9:$AF$437</definedName>
    <definedName name="_xlnm.Print_Area" localSheetId="3">'27新規事業'!$A$1:$M$44</definedName>
    <definedName name="_xlnm.Print_Area" localSheetId="4">'28新規要求事業'!$A$1:$K$50</definedName>
    <definedName name="_xlnm.Print_Area" localSheetId="1">公開プロセス対象事業!$A$1:$O$19</definedName>
    <definedName name="_xlnm.Print_Area" localSheetId="2">対象外リスト!$A$1:$N$50</definedName>
    <definedName name="_xlnm.Print_Area" localSheetId="0">反映状況調!$A$1:$AB$437</definedName>
    <definedName name="_xlnm.Print_Titles" localSheetId="3">'27新規事業'!$4:$7</definedName>
    <definedName name="_xlnm.Print_Titles" localSheetId="4">'28新規要求事業'!$4:$7</definedName>
    <definedName name="_xlnm.Print_Titles" localSheetId="1">公開プロセス対象事業!$4:$7</definedName>
    <definedName name="_xlnm.Print_Titles" localSheetId="2">対象外リスト!$4:$7</definedName>
    <definedName name="_xlnm.Print_Titles" localSheetId="0">反映状況調!$5:$8</definedName>
    <definedName name="Z_47C35825_52C3_4936_9C50_08177520B950_.wvu.FilterData" localSheetId="3" hidden="1">'27新規事業'!$A$5:$M$44</definedName>
    <definedName name="Z_47C35825_52C3_4936_9C50_08177520B950_.wvu.FilterData" localSheetId="2" hidden="1">対象外リスト!$A$5:$N$50</definedName>
    <definedName name="Z_47C35825_52C3_4936_9C50_08177520B950_.wvu.FilterData" localSheetId="0" hidden="1">反映状況調!$A$6:$AB$437</definedName>
    <definedName name="Z_4A1F0FD8_4278_4150_A76D_C55128FEBBE4_.wvu.FilterData" localSheetId="0" hidden="1">反映状況調!$A$6:$AB$437</definedName>
    <definedName name="Z_6795304B_7E75_45F3_AC11_C01F84EAD10E_.wvu.FilterData" localSheetId="3" hidden="1">'27新規事業'!$A$5:$M$44</definedName>
    <definedName name="Z_6795304B_7E75_45F3_AC11_C01F84EAD10E_.wvu.FilterData" localSheetId="2" hidden="1">対象外リスト!$A$5:$N$50</definedName>
    <definedName name="Z_6795304B_7E75_45F3_AC11_C01F84EAD10E_.wvu.FilterData" localSheetId="0" hidden="1">反映状況調!$A$9:$AF$437</definedName>
    <definedName name="Z_6795304B_7E75_45F3_AC11_C01F84EAD10E_.wvu.PrintArea" localSheetId="3" hidden="1">'27新規事業'!$A$1:$M$44</definedName>
    <definedName name="Z_6795304B_7E75_45F3_AC11_C01F84EAD10E_.wvu.PrintArea" localSheetId="4" hidden="1">'28新規要求事業'!$A$1:$K$50</definedName>
    <definedName name="Z_6795304B_7E75_45F3_AC11_C01F84EAD10E_.wvu.PrintArea" localSheetId="1" hidden="1">公開プロセス対象事業!$A$1:$O$19</definedName>
    <definedName name="Z_6795304B_7E75_45F3_AC11_C01F84EAD10E_.wvu.PrintArea" localSheetId="2" hidden="1">対象外リスト!$A$1:$N$50</definedName>
    <definedName name="Z_6795304B_7E75_45F3_AC11_C01F84EAD10E_.wvu.PrintArea" localSheetId="0" hidden="1">反映状況調!$A$1:$AB$437</definedName>
    <definedName name="Z_6795304B_7E75_45F3_AC11_C01F84EAD10E_.wvu.PrintTitles" localSheetId="3" hidden="1">'27新規事業'!$4:$7</definedName>
    <definedName name="Z_6795304B_7E75_45F3_AC11_C01F84EAD10E_.wvu.PrintTitles" localSheetId="4" hidden="1">'28新規要求事業'!$4:$7</definedName>
    <definedName name="Z_6795304B_7E75_45F3_AC11_C01F84EAD10E_.wvu.PrintTitles" localSheetId="1" hidden="1">公開プロセス対象事業!$4:$7</definedName>
    <definedName name="Z_6795304B_7E75_45F3_AC11_C01F84EAD10E_.wvu.PrintTitles" localSheetId="2" hidden="1">対象外リスト!$4:$7</definedName>
    <definedName name="Z_6795304B_7E75_45F3_AC11_C01F84EAD10E_.wvu.PrintTitles" localSheetId="0" hidden="1">反映状況調!$5:$8</definedName>
    <definedName name="Z_704BCAC6_A675_4673_90DF_9A26ABAB914C_.wvu.FilterData" localSheetId="3" hidden="1">'27新規事業'!$A$5:$M$44</definedName>
    <definedName name="Z_704BCAC6_A675_4673_90DF_9A26ABAB914C_.wvu.FilterData" localSheetId="2" hidden="1">対象外リスト!$A$5:$N$50</definedName>
    <definedName name="Z_704BCAC6_A675_4673_90DF_9A26ABAB914C_.wvu.FilterData" localSheetId="0" hidden="1">反映状況調!$A$9:$AF$437</definedName>
    <definedName name="Z_704BCAC6_A675_4673_90DF_9A26ABAB914C_.wvu.PrintArea" localSheetId="3" hidden="1">'27新規事業'!$A$1:$M$44</definedName>
    <definedName name="Z_704BCAC6_A675_4673_90DF_9A26ABAB914C_.wvu.PrintArea" localSheetId="4" hidden="1">'28新規要求事業'!$A$1:$K$50</definedName>
    <definedName name="Z_704BCAC6_A675_4673_90DF_9A26ABAB914C_.wvu.PrintArea" localSheetId="1" hidden="1">公開プロセス対象事業!$A$1:$O$19</definedName>
    <definedName name="Z_704BCAC6_A675_4673_90DF_9A26ABAB914C_.wvu.PrintArea" localSheetId="2" hidden="1">対象外リスト!$A$1:$N$50</definedName>
    <definedName name="Z_704BCAC6_A675_4673_90DF_9A26ABAB914C_.wvu.PrintArea" localSheetId="0" hidden="1">反映状況調!$A$1:$AB$437</definedName>
    <definedName name="Z_704BCAC6_A675_4673_90DF_9A26ABAB914C_.wvu.PrintTitles" localSheetId="3" hidden="1">'27新規事業'!$4:$7</definedName>
    <definedName name="Z_704BCAC6_A675_4673_90DF_9A26ABAB914C_.wvu.PrintTitles" localSheetId="4" hidden="1">'28新規要求事業'!$4:$7</definedName>
    <definedName name="Z_704BCAC6_A675_4673_90DF_9A26ABAB914C_.wvu.PrintTitles" localSheetId="1" hidden="1">公開プロセス対象事業!$4:$7</definedName>
    <definedName name="Z_704BCAC6_A675_4673_90DF_9A26ABAB914C_.wvu.PrintTitles" localSheetId="2" hidden="1">対象外リスト!$4:$7</definedName>
    <definedName name="Z_704BCAC6_A675_4673_90DF_9A26ABAB914C_.wvu.PrintTitles" localSheetId="0" hidden="1">反映状況調!$5:$8</definedName>
    <definedName name="Z_85B44A47_77F3_42EB_8B9C_EF2D10CBE015_.wvu.FilterData" localSheetId="3" hidden="1">'27新規事業'!$A$5:$M$44</definedName>
    <definedName name="Z_85B44A47_77F3_42EB_8B9C_EF2D10CBE015_.wvu.FilterData" localSheetId="2" hidden="1">対象外リスト!$A$5:$N$50</definedName>
    <definedName name="Z_85B44A47_77F3_42EB_8B9C_EF2D10CBE015_.wvu.FilterData" localSheetId="0" hidden="1">反映状況調!$A$6:$AB$437</definedName>
    <definedName name="Z_85B44A47_77F3_42EB_8B9C_EF2D10CBE015_.wvu.PrintArea" localSheetId="3" hidden="1">'27新規事業'!$A$1:$M$44</definedName>
    <definedName name="Z_85B44A47_77F3_42EB_8B9C_EF2D10CBE015_.wvu.PrintArea" localSheetId="4" hidden="1">'28新規要求事業'!$A$1:$K$49</definedName>
    <definedName name="Z_85B44A47_77F3_42EB_8B9C_EF2D10CBE015_.wvu.PrintArea" localSheetId="1" hidden="1">公開プロセス対象事業!$A$1:$O$19</definedName>
    <definedName name="Z_85B44A47_77F3_42EB_8B9C_EF2D10CBE015_.wvu.PrintArea" localSheetId="2" hidden="1">対象外リスト!$A$1:$N$50</definedName>
    <definedName name="Z_85B44A47_77F3_42EB_8B9C_EF2D10CBE015_.wvu.PrintArea" localSheetId="0" hidden="1">反映状況調!$A$1:$AB$437</definedName>
    <definedName name="Z_85B44A47_77F3_42EB_8B9C_EF2D10CBE015_.wvu.PrintTitles" localSheetId="3" hidden="1">'27新規事業'!$4:$7</definedName>
    <definedName name="Z_85B44A47_77F3_42EB_8B9C_EF2D10CBE015_.wvu.PrintTitles" localSheetId="4" hidden="1">'28新規要求事業'!$4:$7</definedName>
    <definedName name="Z_85B44A47_77F3_42EB_8B9C_EF2D10CBE015_.wvu.PrintTitles" localSheetId="1" hidden="1">公開プロセス対象事業!$4:$7</definedName>
    <definedName name="Z_85B44A47_77F3_42EB_8B9C_EF2D10CBE015_.wvu.PrintTitles" localSheetId="2" hidden="1">対象外リスト!$4:$7</definedName>
    <definedName name="Z_85B44A47_77F3_42EB_8B9C_EF2D10CBE015_.wvu.PrintTitles" localSheetId="0" hidden="1">反映状況調!$5:$8</definedName>
    <definedName name="Z_98507349_6533_4B98_BD21_1C7B3DEADC6B_.wvu.FilterData" localSheetId="3" hidden="1">'27新規事業'!$A$5:$M$44</definedName>
    <definedName name="Z_98507349_6533_4B98_BD21_1C7B3DEADC6B_.wvu.FilterData" localSheetId="2" hidden="1">対象外リスト!$A$5:$N$50</definedName>
    <definedName name="Z_98507349_6533_4B98_BD21_1C7B3DEADC6B_.wvu.FilterData" localSheetId="0" hidden="1">反映状況調!$A$6:$AB$437</definedName>
    <definedName name="Z_98507349_6533_4B98_BD21_1C7B3DEADC6B_.wvu.PrintArea" localSheetId="3" hidden="1">'27新規事業'!$A$1:$M$44</definedName>
    <definedName name="Z_98507349_6533_4B98_BD21_1C7B3DEADC6B_.wvu.PrintArea" localSheetId="4" hidden="1">'28新規要求事業'!$A$1:$K$49</definedName>
    <definedName name="Z_98507349_6533_4B98_BD21_1C7B3DEADC6B_.wvu.PrintArea" localSheetId="1" hidden="1">公開プロセス対象事業!$A$1:$O$19</definedName>
    <definedName name="Z_98507349_6533_4B98_BD21_1C7B3DEADC6B_.wvu.PrintArea" localSheetId="2" hidden="1">対象外リスト!$A$1:$N$50</definedName>
    <definedName name="Z_98507349_6533_4B98_BD21_1C7B3DEADC6B_.wvu.PrintArea" localSheetId="0" hidden="1">反映状況調!$A$1:$AB$437</definedName>
    <definedName name="Z_98507349_6533_4B98_BD21_1C7B3DEADC6B_.wvu.PrintTitles" localSheetId="3" hidden="1">'27新規事業'!$4:$7</definedName>
    <definedName name="Z_98507349_6533_4B98_BD21_1C7B3DEADC6B_.wvu.PrintTitles" localSheetId="4" hidden="1">'28新規要求事業'!$4:$7</definedName>
    <definedName name="Z_98507349_6533_4B98_BD21_1C7B3DEADC6B_.wvu.PrintTitles" localSheetId="1" hidden="1">公開プロセス対象事業!$4:$7</definedName>
    <definedName name="Z_98507349_6533_4B98_BD21_1C7B3DEADC6B_.wvu.PrintTitles" localSheetId="2" hidden="1">対象外リスト!$4:$7</definedName>
    <definedName name="Z_98507349_6533_4B98_BD21_1C7B3DEADC6B_.wvu.PrintTitles" localSheetId="0" hidden="1">反映状況調!$5:$8</definedName>
    <definedName name="Z_A0D7ECF2_EB74_4D44_8383_321E11A06DF0_.wvu.FilterData" localSheetId="3" hidden="1">'27新規事業'!$A$5:$M$44</definedName>
    <definedName name="Z_B22407DF_C4E1_472F_82ED_9544AA6DF82D_.wvu.FilterData" localSheetId="0" hidden="1">反映状況調!$A$6:$AB$437</definedName>
    <definedName name="Z_B53CE47E_DB07_4339_AECD_E366918454B1_.wvu.FilterData" localSheetId="3" hidden="1">'27新規事業'!$A$5:$M$44</definedName>
    <definedName name="Z_B53CE47E_DB07_4339_AECD_E366918454B1_.wvu.FilterData" localSheetId="2" hidden="1">対象外リスト!$A$5:$N$50</definedName>
    <definedName name="Z_B53CE47E_DB07_4339_AECD_E366918454B1_.wvu.FilterData" localSheetId="0" hidden="1">反映状況調!$A$6:$AB$437</definedName>
    <definedName name="Z_B53CE47E_DB07_4339_AECD_E366918454B1_.wvu.PrintArea" localSheetId="3" hidden="1">'27新規事業'!$A$1:$M$44</definedName>
    <definedName name="Z_B53CE47E_DB07_4339_AECD_E366918454B1_.wvu.PrintArea" localSheetId="4" hidden="1">'28新規要求事業'!$A$1:$K$49</definedName>
    <definedName name="Z_B53CE47E_DB07_4339_AECD_E366918454B1_.wvu.PrintArea" localSheetId="1" hidden="1">公開プロセス対象事業!$A$1:$O$19</definedName>
    <definedName name="Z_B53CE47E_DB07_4339_AECD_E366918454B1_.wvu.PrintArea" localSheetId="2" hidden="1">対象外リスト!$A$1:$N$50</definedName>
    <definedName name="Z_B53CE47E_DB07_4339_AECD_E366918454B1_.wvu.PrintArea" localSheetId="0" hidden="1">反映状況調!$A$1:$AB$437</definedName>
    <definedName name="Z_B53CE47E_DB07_4339_AECD_E366918454B1_.wvu.PrintTitles" localSheetId="3" hidden="1">'27新規事業'!$4:$7</definedName>
    <definedName name="Z_B53CE47E_DB07_4339_AECD_E366918454B1_.wvu.PrintTitles" localSheetId="4" hidden="1">'28新規要求事業'!$4:$7</definedName>
    <definedName name="Z_B53CE47E_DB07_4339_AECD_E366918454B1_.wvu.PrintTitles" localSheetId="1" hidden="1">公開プロセス対象事業!$4:$7</definedName>
    <definedName name="Z_B53CE47E_DB07_4339_AECD_E366918454B1_.wvu.PrintTitles" localSheetId="2" hidden="1">対象外リスト!$4:$7</definedName>
    <definedName name="Z_B53CE47E_DB07_4339_AECD_E366918454B1_.wvu.PrintTitles" localSheetId="0" hidden="1">反映状況調!$5:$8</definedName>
    <definedName name="Z_DC64D74E_EA11_40EC_9021_180B017810B0_.wvu.Cols" localSheetId="0" hidden="1">反映状況調!$G:$I,反映状況調!$K:$O</definedName>
    <definedName name="Z_DC64D74E_EA11_40EC_9021_180B017810B0_.wvu.FilterData" localSheetId="3" hidden="1">'27新規事業'!$A$5:$M$44</definedName>
    <definedName name="Z_DC64D74E_EA11_40EC_9021_180B017810B0_.wvu.FilterData" localSheetId="2" hidden="1">対象外リスト!$A$5:$N$50</definedName>
    <definedName name="Z_DC64D74E_EA11_40EC_9021_180B017810B0_.wvu.FilterData" localSheetId="0" hidden="1">反映状況調!$A$6:$AB$437</definedName>
    <definedName name="Z_DC64D74E_EA11_40EC_9021_180B017810B0_.wvu.PrintArea" localSheetId="3" hidden="1">'27新規事業'!$A$1:$M$44</definedName>
    <definedName name="Z_DC64D74E_EA11_40EC_9021_180B017810B0_.wvu.PrintArea" localSheetId="4" hidden="1">'28新規要求事業'!$A$1:$K$49</definedName>
    <definedName name="Z_DC64D74E_EA11_40EC_9021_180B017810B0_.wvu.PrintArea" localSheetId="1" hidden="1">公開プロセス対象事業!$A$1:$O$19</definedName>
    <definedName name="Z_DC64D74E_EA11_40EC_9021_180B017810B0_.wvu.PrintArea" localSheetId="2" hidden="1">対象外リスト!$A$1:$N$50</definedName>
    <definedName name="Z_DC64D74E_EA11_40EC_9021_180B017810B0_.wvu.PrintArea" localSheetId="0" hidden="1">反映状況調!$A$1:$AB$437</definedName>
    <definedName name="Z_DC64D74E_EA11_40EC_9021_180B017810B0_.wvu.PrintTitles" localSheetId="3" hidden="1">'27新規事業'!$4:$7</definedName>
    <definedName name="Z_DC64D74E_EA11_40EC_9021_180B017810B0_.wvu.PrintTitles" localSheetId="4" hidden="1">'28新規要求事業'!$4:$7</definedName>
    <definedName name="Z_DC64D74E_EA11_40EC_9021_180B017810B0_.wvu.PrintTitles" localSheetId="1" hidden="1">公開プロセス対象事業!$4:$7</definedName>
    <definedName name="Z_DC64D74E_EA11_40EC_9021_180B017810B0_.wvu.PrintTitles" localSheetId="2" hidden="1">対象外リスト!$4:$7</definedName>
    <definedName name="Z_DC64D74E_EA11_40EC_9021_180B017810B0_.wvu.PrintTitles" localSheetId="0" hidden="1">反映状況調!$5:$8</definedName>
    <definedName name="Z_DD19DC1B_1AA0_4C1D_85D4_0FC13A06D346_.wvu.FilterData" localSheetId="2" hidden="1">対象外リスト!$A$5:$N$50</definedName>
    <definedName name="Z_DD19DC1B_1AA0_4C1D_85D4_0FC13A06D346_.wvu.FilterData" localSheetId="0" hidden="1">反映状況調!$A$6:$AB$437</definedName>
    <definedName name="Z_E8443D53_4FAD_4040_A99A_7CDB2C0750CB_.wvu.FilterData" localSheetId="0" hidden="1">反映状況調!$A$9:$AF$437</definedName>
  </definedNames>
  <calcPr calcId="145621"/>
  <customWorkbookViews>
    <customWorkbookView name="野々村 知之 - 個人用ビュー" guid="{DC64D74E-EA11-40EC-9021-180B017810B0}" mergeInterval="0" personalView="1" maximized="1" windowWidth="1362" windowHeight="538" tabRatio="678" activeSheetId="5"/>
    <customWorkbookView name="佐々木 隆志 - 個人用ビュー" guid="{704BCAC6-A675-4673-90DF-9A26ABAB914C}" mergeInterval="0" personalView="1" maximized="1" windowWidth="1362" windowHeight="520" tabRatio="678" activeSheetId="5"/>
    <customWorkbookView name="永谷 晃啓 - 個人用ビュー" guid="{85B44A47-77F3-42EB-8B9C-EF2D10CBE015}" mergeInterval="0" personalView="1" maximized="1" windowWidth="1920" windowHeight="850" tabRatio="852" activeSheetId="1"/>
    <customWorkbookView name="櫻井 雅世 - 個人用ビュー" guid="{98507349-6533-4B98-BD21-1C7B3DEADC6B}" mergeInterval="0" personalView="1" maximized="1" windowWidth="1292" windowHeight="508" tabRatio="852" activeSheetId="1" showComments="commIndAndComment"/>
    <customWorkbookView name="小倉 圭司 - 個人用ビュー" guid="{6795304B-7E75-45F3-AC11-C01F84EAD10E}" mergeInterval="0" personalView="1" maximized="1" windowWidth="1366" windowHeight="593" tabRatio="678" activeSheetId="1"/>
    <customWorkbookView name="吹越 英理奈 - 個人用ビュー" guid="{B53CE47E-DB07-4339-AECD-E366918454B1}" mergeInterval="0" personalView="1" maximized="1" windowWidth="1362" windowHeight="502" tabRatio="852" activeSheetId="1" showComments="commIndAndComment"/>
  </customWorkbookViews>
</workbook>
</file>

<file path=xl/calcChain.xml><?xml version="1.0" encoding="utf-8"?>
<calcChain xmlns="http://schemas.openxmlformats.org/spreadsheetml/2006/main">
  <c r="Q414" i="1" l="1"/>
  <c r="N439" i="1" l="1"/>
  <c r="N417" i="1" l="1"/>
  <c r="I45" i="3"/>
  <c r="I44" i="3" s="1"/>
  <c r="K10" i="2" l="1"/>
  <c r="K8" i="2"/>
  <c r="K9" i="2"/>
  <c r="P361" i="1" l="1"/>
  <c r="O33" i="1" l="1"/>
  <c r="O439" i="1" l="1"/>
  <c r="H414" i="1"/>
  <c r="G414" i="1"/>
  <c r="D48" i="5" l="1"/>
  <c r="E42" i="4"/>
  <c r="O442" i="1" l="1"/>
  <c r="O414" i="1"/>
  <c r="O441" i="1"/>
  <c r="Q415" i="1"/>
  <c r="Q416" i="1"/>
  <c r="P382" i="1" l="1"/>
  <c r="P381" i="1"/>
  <c r="P380" i="1"/>
  <c r="P379" i="1"/>
  <c r="P398" i="1"/>
  <c r="P397" i="1"/>
  <c r="P35" i="1" l="1"/>
  <c r="P36" i="1"/>
  <c r="P175" i="1" l="1"/>
  <c r="P174" i="1"/>
  <c r="P172" i="1"/>
  <c r="P171" i="1"/>
  <c r="P170" i="1"/>
  <c r="P168" i="1"/>
  <c r="P167" i="1"/>
  <c r="P166" i="1"/>
  <c r="P165" i="1"/>
  <c r="P164" i="1"/>
  <c r="P163" i="1"/>
  <c r="P162" i="1"/>
  <c r="P161" i="1"/>
  <c r="P160" i="1"/>
  <c r="P159" i="1"/>
  <c r="P158" i="1"/>
  <c r="P157" i="1"/>
  <c r="P156" i="1"/>
  <c r="P155" i="1"/>
  <c r="P154" i="1"/>
  <c r="P153" i="1"/>
  <c r="P152" i="1"/>
  <c r="P151" i="1"/>
  <c r="P150" i="1"/>
  <c r="P149" i="1"/>
  <c r="P148" i="1"/>
  <c r="P147" i="1"/>
  <c r="P144" i="1"/>
  <c r="P143" i="1"/>
  <c r="P142" i="1"/>
  <c r="P141" i="1"/>
  <c r="P140" i="1"/>
  <c r="P138" i="1"/>
  <c r="P137" i="1"/>
  <c r="P136" i="1"/>
  <c r="P135" i="1"/>
  <c r="P134" i="1"/>
  <c r="P133" i="1"/>
  <c r="P132" i="1"/>
  <c r="P131" i="1"/>
  <c r="P130" i="1"/>
  <c r="P129" i="1"/>
  <c r="P128" i="1"/>
  <c r="P127" i="1"/>
  <c r="P126" i="1"/>
  <c r="P125" i="1"/>
  <c r="P124" i="1"/>
  <c r="P123" i="1"/>
  <c r="P122" i="1"/>
  <c r="P121" i="1"/>
  <c r="P120" i="1"/>
  <c r="P119" i="1"/>
  <c r="P118" i="1"/>
  <c r="P114" i="1"/>
  <c r="P113" i="1"/>
  <c r="P112" i="1"/>
  <c r="P110" i="1"/>
  <c r="P109" i="1"/>
  <c r="P108" i="1"/>
  <c r="P107" i="1"/>
  <c r="P106" i="1"/>
  <c r="P105" i="1"/>
  <c r="P103" i="1"/>
  <c r="P101" i="1"/>
  <c r="P100" i="1"/>
  <c r="P99" i="1"/>
  <c r="P98" i="1"/>
  <c r="P97" i="1"/>
  <c r="P96" i="1"/>
  <c r="P95" i="1"/>
  <c r="P94" i="1"/>
  <c r="P93" i="1"/>
  <c r="P92" i="1"/>
  <c r="P91" i="1"/>
  <c r="P90" i="1"/>
  <c r="P89" i="1"/>
  <c r="P87"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83" i="1"/>
  <c r="P37" i="1"/>
  <c r="P34" i="1"/>
  <c r="P33" i="1"/>
  <c r="P21" i="1"/>
  <c r="P20" i="1"/>
  <c r="P19" i="1"/>
  <c r="P18" i="1"/>
  <c r="P15" i="1"/>
  <c r="P14" i="1"/>
  <c r="P13" i="1"/>
  <c r="P12" i="1"/>
  <c r="P11" i="1"/>
  <c r="P10" i="1"/>
  <c r="P25" i="1"/>
  <c r="D49" i="5" l="1"/>
  <c r="P413" i="1" l="1"/>
  <c r="P412" i="1"/>
  <c r="P411" i="1"/>
  <c r="P402" i="1"/>
  <c r="P386" i="1"/>
  <c r="P385" i="1"/>
  <c r="P384" i="1"/>
  <c r="P383" i="1"/>
  <c r="P377" i="1"/>
  <c r="P376" i="1"/>
  <c r="P375" i="1"/>
  <c r="P374" i="1"/>
  <c r="P373" i="1"/>
  <c r="P371" i="1"/>
  <c r="P370" i="1"/>
  <c r="P369" i="1"/>
  <c r="P368" i="1"/>
  <c r="P367" i="1"/>
  <c r="P365" i="1" l="1"/>
  <c r="P364" i="1"/>
  <c r="P363" i="1"/>
  <c r="P362" i="1"/>
  <c r="P360" i="1"/>
  <c r="P359" i="1"/>
  <c r="P357" i="1"/>
  <c r="P356" i="1"/>
  <c r="P348" i="1"/>
  <c r="P341" i="1"/>
  <c r="P340" i="1"/>
  <c r="P339" i="1"/>
  <c r="P338" i="1"/>
  <c r="P337" i="1"/>
  <c r="P32" i="1"/>
  <c r="P31" i="1"/>
  <c r="P30" i="1"/>
  <c r="P29" i="1"/>
  <c r="P28" i="1"/>
  <c r="P27" i="1"/>
  <c r="P26" i="1"/>
  <c r="P24" i="1"/>
  <c r="P23" i="1"/>
  <c r="P22" i="1"/>
  <c r="P408" i="1" l="1"/>
  <c r="P403" i="1"/>
  <c r="P401" i="1"/>
  <c r="P305" i="1" l="1"/>
  <c r="P304" i="1"/>
  <c r="P303" i="1"/>
  <c r="P302" i="1"/>
  <c r="P301" i="1"/>
  <c r="P300" i="1"/>
  <c r="P298" i="1"/>
  <c r="P297" i="1"/>
  <c r="P295" i="1"/>
  <c r="P294" i="1"/>
  <c r="P288" i="1"/>
  <c r="P287" i="1"/>
  <c r="P286" i="1"/>
  <c r="P285" i="1"/>
  <c r="P284" i="1"/>
  <c r="P283" i="1"/>
  <c r="P282" i="1"/>
  <c r="P281" i="1"/>
  <c r="P280" i="1"/>
  <c r="P279" i="1"/>
  <c r="P278" i="1"/>
  <c r="P277" i="1"/>
  <c r="P276" i="1"/>
  <c r="P275" i="1"/>
  <c r="P274" i="1"/>
  <c r="P273" i="1"/>
  <c r="P263" i="1"/>
  <c r="P262" i="1"/>
  <c r="P261" i="1"/>
  <c r="P260" i="1"/>
  <c r="P259" i="1"/>
  <c r="P258" i="1"/>
  <c r="P257" i="1"/>
  <c r="P256" i="1"/>
  <c r="P255" i="1"/>
  <c r="P250" i="1"/>
  <c r="P254" i="1"/>
  <c r="P253" i="1"/>
  <c r="P252" i="1"/>
  <c r="P251" i="1"/>
  <c r="P248" i="1"/>
  <c r="P247" i="1"/>
  <c r="P246" i="1"/>
  <c r="P245" i="1"/>
  <c r="P244" i="1"/>
  <c r="P243" i="1"/>
  <c r="P242" i="1"/>
  <c r="P241" i="1"/>
  <c r="P240" i="1"/>
  <c r="P239" i="1"/>
  <c r="P238" i="1"/>
  <c r="P270" i="1"/>
  <c r="P269" i="1"/>
  <c r="P268" i="1"/>
  <c r="P267" i="1"/>
  <c r="P266" i="1"/>
  <c r="P265" i="1"/>
  <c r="P264" i="1"/>
  <c r="P235" i="1" l="1"/>
  <c r="P236" i="1"/>
  <c r="P237" i="1"/>
  <c r="P234" i="1"/>
  <c r="P185" i="1" l="1"/>
  <c r="P184" i="1"/>
  <c r="P183" i="1"/>
  <c r="P182" i="1"/>
  <c r="P181" i="1"/>
  <c r="P180" i="1"/>
  <c r="P179" i="1"/>
  <c r="P178" i="1"/>
  <c r="P177" i="1"/>
  <c r="P193" i="1"/>
  <c r="P192" i="1"/>
  <c r="P191" i="1"/>
  <c r="P190" i="1"/>
  <c r="P189" i="1"/>
  <c r="P188" i="1"/>
  <c r="P187" i="1"/>
  <c r="P203" i="1"/>
  <c r="P202" i="1"/>
  <c r="P201" i="1"/>
  <c r="P200" i="1"/>
  <c r="P199" i="1"/>
  <c r="P198" i="1"/>
  <c r="P197" i="1"/>
  <c r="P215" i="1"/>
  <c r="P214" i="1"/>
  <c r="P213" i="1"/>
  <c r="P212" i="1"/>
  <c r="P211" i="1"/>
  <c r="P210" i="1"/>
  <c r="P209" i="1"/>
  <c r="P208" i="1"/>
  <c r="P207" i="1"/>
  <c r="P206" i="1"/>
  <c r="P205" i="1"/>
  <c r="P224" i="1"/>
  <c r="P223" i="1"/>
  <c r="P222" i="1"/>
  <c r="P221" i="1"/>
  <c r="P220" i="1"/>
  <c r="P219" i="1"/>
  <c r="P218" i="1"/>
  <c r="P231" i="1"/>
  <c r="P230" i="1"/>
  <c r="P229" i="1"/>
  <c r="P228" i="1"/>
  <c r="P406" i="1" l="1"/>
  <c r="P405" i="1"/>
  <c r="P396" i="1"/>
  <c r="P395" i="1"/>
  <c r="P394" i="1"/>
  <c r="P393" i="1"/>
  <c r="P392" i="1"/>
  <c r="P391" i="1"/>
  <c r="P390" i="1"/>
  <c r="P389" i="1"/>
  <c r="P388" i="1"/>
  <c r="P387" i="1"/>
  <c r="P335" i="1"/>
  <c r="P333" i="1"/>
  <c r="P331" i="1"/>
  <c r="P330" i="1"/>
  <c r="P329" i="1"/>
  <c r="P328" i="1"/>
  <c r="P326" i="1"/>
  <c r="P325" i="1"/>
  <c r="P324" i="1"/>
  <c r="P323" i="1"/>
  <c r="P322" i="1"/>
  <c r="P321" i="1"/>
  <c r="P320" i="1"/>
  <c r="P318" i="1"/>
  <c r="P316" i="1"/>
  <c r="P315" i="1"/>
  <c r="P314" i="1"/>
  <c r="P312" i="1"/>
  <c r="P311" i="1"/>
  <c r="P310" i="1"/>
  <c r="P308" i="1"/>
  <c r="P307" i="1"/>
  <c r="A10" i="5" l="1"/>
  <c r="A11" i="5" s="1"/>
  <c r="A12" i="5" s="1"/>
  <c r="A13" i="5" s="1"/>
  <c r="A14" i="5" s="1"/>
  <c r="A15" i="5" s="1"/>
  <c r="A16" i="5" s="1"/>
  <c r="A17" i="5" s="1"/>
  <c r="A18" i="5" l="1"/>
  <c r="A19" i="5" s="1"/>
  <c r="A20" i="5" s="1"/>
  <c r="A21" i="5" s="1"/>
  <c r="A22" i="5" s="1"/>
  <c r="A23" i="5" s="1"/>
  <c r="A24" i="5" s="1"/>
  <c r="A25" i="5" s="1"/>
  <c r="F172" i="1"/>
  <c r="F153" i="1"/>
  <c r="F150" i="1"/>
  <c r="F142" i="1"/>
  <c r="F134" i="1"/>
  <c r="F119" i="1"/>
  <c r="A26" i="5" l="1"/>
  <c r="A27" i="5" s="1"/>
  <c r="A28" i="5" s="1"/>
  <c r="A29" i="5" s="1"/>
  <c r="A30" i="5" s="1"/>
  <c r="A31" i="5" s="1"/>
  <c r="A32" i="5" s="1"/>
  <c r="F408" i="1"/>
  <c r="I416" i="1" l="1"/>
  <c r="I422" i="1" s="1"/>
  <c r="I415" i="1"/>
  <c r="I421" i="1" s="1"/>
  <c r="I414" i="1"/>
  <c r="I420" i="1" s="1"/>
  <c r="J258" i="1"/>
  <c r="J415" i="1"/>
  <c r="J416" i="1"/>
  <c r="F413" i="1" l="1"/>
  <c r="F412" i="1"/>
  <c r="J412" i="1" s="1"/>
  <c r="A412" i="1"/>
  <c r="F411" i="1"/>
  <c r="F402" i="1"/>
  <c r="F386" i="1"/>
  <c r="F385" i="1"/>
  <c r="F384" i="1"/>
  <c r="F383" i="1"/>
  <c r="F382" i="1"/>
  <c r="F377" i="1"/>
  <c r="F376" i="1"/>
  <c r="F375" i="1"/>
  <c r="F374" i="1"/>
  <c r="F373" i="1"/>
  <c r="F371" i="1"/>
  <c r="F370" i="1"/>
  <c r="F369" i="1"/>
  <c r="F368" i="1"/>
  <c r="F367" i="1"/>
  <c r="F365" i="1"/>
  <c r="F364" i="1"/>
  <c r="F363" i="1"/>
  <c r="F362" i="1"/>
  <c r="F361" i="1"/>
  <c r="F360" i="1"/>
  <c r="F359" i="1"/>
  <c r="J359" i="1" s="1"/>
  <c r="F357" i="1"/>
  <c r="F356" i="1"/>
  <c r="F348" i="1"/>
  <c r="F341" i="1"/>
  <c r="F340" i="1"/>
  <c r="F339" i="1"/>
  <c r="F338" i="1"/>
  <c r="F337" i="1"/>
  <c r="F32" i="1"/>
  <c r="F31" i="1"/>
  <c r="F30" i="1"/>
  <c r="F29" i="1"/>
  <c r="F28" i="1"/>
  <c r="F27" i="1"/>
  <c r="F26" i="1"/>
  <c r="F25" i="1"/>
  <c r="F24" i="1"/>
  <c r="F23" i="1"/>
  <c r="F22" i="1"/>
  <c r="A380" i="1"/>
  <c r="A381" i="1" s="1"/>
  <c r="A382" i="1" s="1"/>
  <c r="A219" i="1"/>
  <c r="A178" i="1"/>
  <c r="A253" i="1"/>
  <c r="A254" i="1" s="1"/>
  <c r="F46" i="3"/>
  <c r="F419" i="1" s="1"/>
  <c r="G46" i="3"/>
  <c r="J419" i="1" s="1"/>
  <c r="J422" i="1" s="1"/>
  <c r="H46" i="3"/>
  <c r="N419" i="1" s="1"/>
  <c r="I46" i="3"/>
  <c r="O419" i="1" s="1"/>
  <c r="E46" i="3"/>
  <c r="E416" i="1"/>
  <c r="J11" i="2"/>
  <c r="I11" i="2"/>
  <c r="E11" i="2"/>
  <c r="F11" i="2"/>
  <c r="D11" i="2"/>
  <c r="F312" i="1"/>
  <c r="F116" i="1"/>
  <c r="E44" i="4"/>
  <c r="O416" i="1" s="1"/>
  <c r="C44" i="4"/>
  <c r="N416" i="1" s="1"/>
  <c r="E43" i="4"/>
  <c r="O415" i="1" s="1"/>
  <c r="C43" i="4"/>
  <c r="N415" i="1" s="1"/>
  <c r="H416" i="1"/>
  <c r="H422" i="1" s="1"/>
  <c r="G416" i="1"/>
  <c r="G422" i="1" s="1"/>
  <c r="H415" i="1"/>
  <c r="H421" i="1" s="1"/>
  <c r="G415" i="1"/>
  <c r="G421" i="1" s="1"/>
  <c r="E415" i="1"/>
  <c r="F379" i="1"/>
  <c r="F103" i="1"/>
  <c r="G45" i="3"/>
  <c r="J418" i="1" s="1"/>
  <c r="J421" i="1" s="1"/>
  <c r="H45" i="3"/>
  <c r="N418" i="1" s="1"/>
  <c r="E45" i="3"/>
  <c r="E418" i="1" s="1"/>
  <c r="F35" i="3"/>
  <c r="C42" i="4"/>
  <c r="O418" i="1"/>
  <c r="I43" i="3"/>
  <c r="F183" i="1"/>
  <c r="G43" i="3"/>
  <c r="J417" i="1" s="1"/>
  <c r="F30" i="3"/>
  <c r="H420" i="1"/>
  <c r="G420" i="1"/>
  <c r="F94" i="1"/>
  <c r="F93" i="1"/>
  <c r="F64" i="1"/>
  <c r="F63" i="1"/>
  <c r="F62" i="1"/>
  <c r="F59" i="1"/>
  <c r="F37" i="1"/>
  <c r="F40" i="1"/>
  <c r="F39" i="1"/>
  <c r="F36" i="3"/>
  <c r="F34" i="3"/>
  <c r="F33" i="3"/>
  <c r="F32" i="3"/>
  <c r="F13" i="3"/>
  <c r="F14" i="3"/>
  <c r="F31" i="3"/>
  <c r="F397" i="1"/>
  <c r="F114" i="1"/>
  <c r="F398" i="1"/>
  <c r="F113" i="1"/>
  <c r="F112" i="1"/>
  <c r="F110" i="1"/>
  <c r="F109" i="1"/>
  <c r="F108" i="1"/>
  <c r="F107" i="1"/>
  <c r="F106" i="1"/>
  <c r="F105" i="1"/>
  <c r="F12" i="1"/>
  <c r="F11" i="1"/>
  <c r="F101" i="1"/>
  <c r="F100" i="1"/>
  <c r="F99" i="1"/>
  <c r="F98" i="1"/>
  <c r="F97" i="1"/>
  <c r="F96" i="1"/>
  <c r="F95" i="1"/>
  <c r="F92" i="1"/>
  <c r="F91" i="1"/>
  <c r="F90" i="1"/>
  <c r="F89" i="1"/>
  <c r="F87" i="1"/>
  <c r="F61" i="1"/>
  <c r="F60" i="1"/>
  <c r="F58" i="1"/>
  <c r="F57" i="1"/>
  <c r="F77" i="1"/>
  <c r="F56" i="1"/>
  <c r="F83" i="1"/>
  <c r="F82" i="1"/>
  <c r="F81" i="1"/>
  <c r="F80" i="1"/>
  <c r="F79" i="1"/>
  <c r="F71" i="1"/>
  <c r="F78" i="1"/>
  <c r="F76" i="1"/>
  <c r="F75" i="1"/>
  <c r="F74" i="1"/>
  <c r="F73" i="1"/>
  <c r="F38" i="1"/>
  <c r="F72" i="1"/>
  <c r="F70" i="1"/>
  <c r="F69" i="1"/>
  <c r="F68" i="1"/>
  <c r="F67" i="1"/>
  <c r="F66" i="1"/>
  <c r="F65" i="1"/>
  <c r="F55" i="1"/>
  <c r="F54" i="1"/>
  <c r="F53" i="1"/>
  <c r="F52" i="1"/>
  <c r="F51" i="1"/>
  <c r="F50" i="1"/>
  <c r="F49" i="1"/>
  <c r="F48" i="1"/>
  <c r="F47" i="1"/>
  <c r="F46" i="1"/>
  <c r="F45" i="1"/>
  <c r="F44" i="1"/>
  <c r="F43" i="1"/>
  <c r="F42" i="1"/>
  <c r="F41" i="1"/>
  <c r="F36" i="1"/>
  <c r="F35" i="1"/>
  <c r="F34" i="1"/>
  <c r="F33" i="1"/>
  <c r="F21" i="1"/>
  <c r="F20" i="1"/>
  <c r="F19" i="1"/>
  <c r="F18" i="1"/>
  <c r="F13" i="1"/>
  <c r="F15" i="1"/>
  <c r="F14" i="1"/>
  <c r="F10" i="1"/>
  <c r="E29" i="3"/>
  <c r="E43" i="3" s="1"/>
  <c r="E417" i="1" s="1"/>
  <c r="E23" i="3"/>
  <c r="E22" i="3"/>
  <c r="F406" i="1"/>
  <c r="F405" i="1"/>
  <c r="F396" i="1"/>
  <c r="F395" i="1"/>
  <c r="F394" i="1"/>
  <c r="F393" i="1"/>
  <c r="F392" i="1"/>
  <c r="F391" i="1"/>
  <c r="F390" i="1"/>
  <c r="E389" i="1"/>
  <c r="F389" i="1" s="1"/>
  <c r="F388" i="1"/>
  <c r="F387" i="1"/>
  <c r="F335" i="1"/>
  <c r="F333" i="1"/>
  <c r="F331" i="1"/>
  <c r="F330" i="1"/>
  <c r="E329" i="1"/>
  <c r="F329" i="1" s="1"/>
  <c r="F328" i="1"/>
  <c r="F326" i="1"/>
  <c r="F325" i="1"/>
  <c r="F324" i="1"/>
  <c r="F323" i="1"/>
  <c r="F322" i="1"/>
  <c r="F321" i="1"/>
  <c r="F320" i="1"/>
  <c r="F318" i="1"/>
  <c r="F316" i="1"/>
  <c r="F315" i="1"/>
  <c r="E314" i="1"/>
  <c r="F314" i="1" s="1"/>
  <c r="F311" i="1"/>
  <c r="F310" i="1"/>
  <c r="F308" i="1"/>
  <c r="F307" i="1"/>
  <c r="F381" i="1"/>
  <c r="F380" i="1"/>
  <c r="F175" i="1"/>
  <c r="F174" i="1"/>
  <c r="F171" i="1"/>
  <c r="F170" i="1"/>
  <c r="F168" i="1"/>
  <c r="F167" i="1"/>
  <c r="F166" i="1"/>
  <c r="F165" i="1"/>
  <c r="F164" i="1"/>
  <c r="F163" i="1"/>
  <c r="F162" i="1"/>
  <c r="F161" i="1"/>
  <c r="F160" i="1"/>
  <c r="F159" i="1"/>
  <c r="F158" i="1"/>
  <c r="F157" i="1"/>
  <c r="F156" i="1"/>
  <c r="F155" i="1"/>
  <c r="F154" i="1"/>
  <c r="F152" i="1"/>
  <c r="F151" i="1"/>
  <c r="F149" i="1"/>
  <c r="F148" i="1"/>
  <c r="F147" i="1"/>
  <c r="F144" i="1"/>
  <c r="F143" i="1"/>
  <c r="F141" i="1"/>
  <c r="F140" i="1"/>
  <c r="F138" i="1"/>
  <c r="F137" i="1"/>
  <c r="F136" i="1"/>
  <c r="F135" i="1"/>
  <c r="F133" i="1"/>
  <c r="F132" i="1"/>
  <c r="F131" i="1"/>
  <c r="F130" i="1"/>
  <c r="F129" i="1"/>
  <c r="F128" i="1"/>
  <c r="F127" i="1"/>
  <c r="F126" i="1"/>
  <c r="F125" i="1"/>
  <c r="F124" i="1"/>
  <c r="F123" i="1"/>
  <c r="F122" i="1"/>
  <c r="F121" i="1"/>
  <c r="F120" i="1"/>
  <c r="F118" i="1"/>
  <c r="F305" i="1"/>
  <c r="F304" i="1"/>
  <c r="F303" i="1"/>
  <c r="F302" i="1"/>
  <c r="F301" i="1"/>
  <c r="F300" i="1"/>
  <c r="F298" i="1"/>
  <c r="F297" i="1"/>
  <c r="F296" i="1"/>
  <c r="F295" i="1"/>
  <c r="F294" i="1"/>
  <c r="F288" i="1"/>
  <c r="F287" i="1"/>
  <c r="F286" i="1"/>
  <c r="F285" i="1"/>
  <c r="F284" i="1"/>
  <c r="F283" i="1"/>
  <c r="F282" i="1"/>
  <c r="F281" i="1"/>
  <c r="F280" i="1"/>
  <c r="F279" i="1"/>
  <c r="F278" i="1"/>
  <c r="F277" i="1"/>
  <c r="F276" i="1"/>
  <c r="F275" i="1"/>
  <c r="F274" i="1"/>
  <c r="F273" i="1"/>
  <c r="F270" i="1"/>
  <c r="F268" i="1"/>
  <c r="F267" i="1"/>
  <c r="F269" i="1"/>
  <c r="F266" i="1"/>
  <c r="F265" i="1"/>
  <c r="F264" i="1"/>
  <c r="F263" i="1"/>
  <c r="F262" i="1"/>
  <c r="F261" i="1"/>
  <c r="F260" i="1"/>
  <c r="F259" i="1"/>
  <c r="F258" i="1"/>
  <c r="F257" i="1"/>
  <c r="F256" i="1"/>
  <c r="F255" i="1"/>
  <c r="F254" i="1"/>
  <c r="F253" i="1"/>
  <c r="F252" i="1"/>
  <c r="F251" i="1"/>
  <c r="F250" i="1"/>
  <c r="F248" i="1"/>
  <c r="F247" i="1"/>
  <c r="F246" i="1"/>
  <c r="F245" i="1"/>
  <c r="F244" i="1"/>
  <c r="F243" i="1"/>
  <c r="F242" i="1"/>
  <c r="F241" i="1"/>
  <c r="F240" i="1"/>
  <c r="F239" i="1"/>
  <c r="F238" i="1"/>
  <c r="F237" i="1"/>
  <c r="F236" i="1"/>
  <c r="F235" i="1"/>
  <c r="F234" i="1"/>
  <c r="H40" i="3"/>
  <c r="H43" i="3" s="1"/>
  <c r="N410" i="1"/>
  <c r="P410" i="1" s="1"/>
  <c r="E410" i="1"/>
  <c r="F410" i="1" s="1"/>
  <c r="N409" i="1"/>
  <c r="P409" i="1" s="1"/>
  <c r="F409" i="1"/>
  <c r="F403" i="1"/>
  <c r="F401" i="1"/>
  <c r="N400" i="1"/>
  <c r="F400" i="1"/>
  <c r="H10" i="3"/>
  <c r="E10" i="3"/>
  <c r="E8" i="3"/>
  <c r="F228" i="1"/>
  <c r="F229" i="1"/>
  <c r="F230" i="1"/>
  <c r="F231" i="1"/>
  <c r="F218" i="1"/>
  <c r="F219" i="1"/>
  <c r="F220" i="1"/>
  <c r="F221" i="1"/>
  <c r="F223" i="1"/>
  <c r="F224" i="1"/>
  <c r="F205" i="1"/>
  <c r="F206" i="1"/>
  <c r="F207" i="1"/>
  <c r="F208" i="1"/>
  <c r="F209" i="1"/>
  <c r="F210" i="1"/>
  <c r="F211" i="1"/>
  <c r="F212" i="1"/>
  <c r="F214" i="1"/>
  <c r="F215" i="1"/>
  <c r="F198" i="1"/>
  <c r="F200" i="1"/>
  <c r="F197" i="1"/>
  <c r="F187" i="1"/>
  <c r="F188" i="1"/>
  <c r="F189" i="1"/>
  <c r="F190" i="1"/>
  <c r="F191" i="1"/>
  <c r="F192" i="1"/>
  <c r="F178" i="1"/>
  <c r="F179" i="1"/>
  <c r="F180" i="1"/>
  <c r="F181" i="1"/>
  <c r="F182" i="1"/>
  <c r="F184" i="1"/>
  <c r="F185" i="1"/>
  <c r="F177" i="1"/>
  <c r="E202" i="1"/>
  <c r="F202" i="1" s="1"/>
  <c r="E201" i="1"/>
  <c r="F201" i="1" s="1"/>
  <c r="E213" i="1"/>
  <c r="F213" i="1" s="1"/>
  <c r="E222" i="1"/>
  <c r="F222" i="1" s="1"/>
  <c r="E199" i="1"/>
  <c r="F199" i="1" s="1"/>
  <c r="E203" i="1"/>
  <c r="F203" i="1" s="1"/>
  <c r="E193" i="1"/>
  <c r="J414" i="1" l="1"/>
  <c r="F193" i="1"/>
  <c r="E414" i="1"/>
  <c r="P400" i="1"/>
  <c r="N414" i="1"/>
  <c r="F414" i="1"/>
  <c r="N441" i="1"/>
  <c r="N440" i="1"/>
  <c r="O417" i="1"/>
  <c r="O440" i="1"/>
  <c r="O443" i="1" s="1"/>
  <c r="J420" i="1"/>
  <c r="E44" i="3"/>
  <c r="K11" i="2"/>
  <c r="P416" i="1"/>
  <c r="E420" i="1"/>
  <c r="E419" i="1"/>
  <c r="E422" i="1" s="1"/>
  <c r="F45" i="3"/>
  <c r="F44" i="3" s="1"/>
  <c r="P418" i="1"/>
  <c r="H44" i="3"/>
  <c r="F43" i="3"/>
  <c r="F417" i="1" s="1"/>
  <c r="G44" i="3"/>
  <c r="N422" i="1"/>
  <c r="E421" i="1"/>
  <c r="N421" i="1"/>
  <c r="F416" i="1"/>
  <c r="F422" i="1" s="1"/>
  <c r="F415" i="1"/>
  <c r="P419" i="1"/>
  <c r="O421" i="1"/>
  <c r="P415" i="1"/>
  <c r="N420" i="1" l="1"/>
  <c r="P414" i="1"/>
  <c r="N443" i="1"/>
  <c r="P417" i="1"/>
  <c r="O420" i="1"/>
  <c r="O422" i="1"/>
  <c r="F418" i="1"/>
  <c r="F421" i="1" s="1"/>
  <c r="P421" i="1"/>
  <c r="F420" i="1"/>
  <c r="P422" i="1"/>
  <c r="P420" i="1" l="1"/>
  <c r="Q440" i="1" s="1"/>
  <c r="L11" i="2"/>
</calcChain>
</file>

<file path=xl/sharedStrings.xml><?xml version="1.0" encoding="utf-8"?>
<sst xmlns="http://schemas.openxmlformats.org/spreadsheetml/2006/main" count="5147" uniqueCount="1867">
  <si>
    <t>備　　考</t>
    <rPh sb="0" eb="1">
      <t>ソナエ</t>
    </rPh>
    <rPh sb="3" eb="4">
      <t>コウ</t>
    </rPh>
    <phoneticPr fontId="2"/>
  </si>
  <si>
    <t>一般会計</t>
    <rPh sb="0" eb="2">
      <t>イッパン</t>
    </rPh>
    <rPh sb="2" eb="4">
      <t>カイケイ</t>
    </rPh>
    <phoneticPr fontId="2"/>
  </si>
  <si>
    <t>会計・組織区分</t>
    <rPh sb="0" eb="2">
      <t>カイケイ</t>
    </rPh>
    <rPh sb="3" eb="5">
      <t>ソシキ</t>
    </rPh>
    <rPh sb="5" eb="7">
      <t>クブン</t>
    </rPh>
    <phoneticPr fontId="2"/>
  </si>
  <si>
    <t>項・事項</t>
    <rPh sb="0" eb="1">
      <t>コウ</t>
    </rPh>
    <rPh sb="2" eb="4">
      <t>ジコウ</t>
    </rPh>
    <phoneticPr fontId="2"/>
  </si>
  <si>
    <t>除外理由</t>
    <rPh sb="0" eb="2">
      <t>ジョガイ</t>
    </rPh>
    <rPh sb="2" eb="4">
      <t>リユウ</t>
    </rPh>
    <phoneticPr fontId="2"/>
  </si>
  <si>
    <t>－</t>
    <phoneticPr fontId="2"/>
  </si>
  <si>
    <t>対象外指定経費</t>
    <rPh sb="0" eb="3">
      <t>タイショウガイ</t>
    </rPh>
    <rPh sb="3" eb="5">
      <t>シテイ</t>
    </rPh>
    <rPh sb="5" eb="7">
      <t>ケイヒ</t>
    </rPh>
    <phoneticPr fontId="2"/>
  </si>
  <si>
    <t>合　　　　　計</t>
    <rPh sb="0" eb="1">
      <t>ゴウ</t>
    </rPh>
    <rPh sb="6" eb="7">
      <t>ケイ</t>
    </rPh>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</si>
  <si>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</si>
  <si>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</si>
  <si>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</si>
  <si>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</si>
  <si>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</si>
  <si>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（単位：百万円）</t>
    <rPh sb="1" eb="3">
      <t>タンイ</t>
    </rPh>
    <rPh sb="4" eb="7">
      <t>ヒャクマンエン</t>
    </rPh>
    <phoneticPr fontId="2"/>
  </si>
  <si>
    <t>Ａ</t>
    <phoneticPr fontId="2"/>
  </si>
  <si>
    <t>Ｂ</t>
    <phoneticPr fontId="2"/>
  </si>
  <si>
    <t>Ｂ－Ａ＝Ｃ</t>
    <phoneticPr fontId="2"/>
  </si>
  <si>
    <t>所見の概要</t>
    <rPh sb="0" eb="2">
      <t>ショケン</t>
    </rPh>
    <rPh sb="3" eb="5">
      <t>ガイヨウ</t>
    </rPh>
    <phoneticPr fontId="2"/>
  </si>
  <si>
    <t>政策評価の体系</t>
    <rPh sb="0" eb="2">
      <t>セイサク</t>
    </rPh>
    <rPh sb="2" eb="4">
      <t>ヒョウカ</t>
    </rPh>
    <rPh sb="5" eb="7">
      <t>タイケイ</t>
    </rPh>
    <phoneticPr fontId="2"/>
  </si>
  <si>
    <t>施策名</t>
    <rPh sb="0" eb="2">
      <t>シサク</t>
    </rPh>
    <rPh sb="2" eb="3">
      <t>メイ</t>
    </rPh>
    <phoneticPr fontId="2"/>
  </si>
  <si>
    <t>執行額</t>
    <rPh sb="0" eb="2">
      <t>シッコウ</t>
    </rPh>
    <rPh sb="2" eb="3">
      <t>ガク</t>
    </rPh>
    <phoneticPr fontId="2"/>
  </si>
  <si>
    <t>番号</t>
    <rPh sb="0" eb="2">
      <t>バンゴウ</t>
    </rPh>
    <phoneticPr fontId="2"/>
  </si>
  <si>
    <t>評価結果</t>
    <rPh sb="0" eb="2">
      <t>ヒョウカ</t>
    </rPh>
    <rPh sb="2" eb="4">
      <t>ケッカ</t>
    </rPh>
    <phoneticPr fontId="2"/>
  </si>
  <si>
    <t>担当部局庁</t>
    <rPh sb="0" eb="2">
      <t>タントウ</t>
    </rPh>
    <rPh sb="2" eb="4">
      <t>ブキョク</t>
    </rPh>
    <rPh sb="4" eb="5">
      <t>チョウ</t>
    </rPh>
    <phoneticPr fontId="2"/>
  </si>
  <si>
    <t>合　計</t>
    <rPh sb="0" eb="1">
      <t>ア</t>
    </rPh>
    <rPh sb="2" eb="3">
      <t>ケイ</t>
    </rPh>
    <phoneticPr fontId="2"/>
  </si>
  <si>
    <t>行政事業レビュー対象　計</t>
    <rPh sb="11" eb="12">
      <t>ケイ</t>
    </rPh>
    <phoneticPr fontId="2"/>
  </si>
  <si>
    <t>行政事業レビュー対象外　計</t>
    <rPh sb="12" eb="13">
      <t>ケイ</t>
    </rPh>
    <phoneticPr fontId="2"/>
  </si>
  <si>
    <t>備　考</t>
    <phoneticPr fontId="2"/>
  </si>
  <si>
    <t>事業
番号</t>
    <rPh sb="0" eb="2">
      <t>ジギョウ</t>
    </rPh>
    <rPh sb="3" eb="5">
      <t>バンゴウ</t>
    </rPh>
    <phoneticPr fontId="2"/>
  </si>
  <si>
    <t>執行可能額</t>
    <rPh sb="0" eb="2">
      <t>シッコウ</t>
    </rPh>
    <rPh sb="2" eb="5">
      <t>カノウガク</t>
    </rPh>
    <phoneticPr fontId="2"/>
  </si>
  <si>
    <t>執行可能額</t>
    <rPh sb="0" eb="2">
      <t>シッコウ</t>
    </rPh>
    <rPh sb="2" eb="4">
      <t>カノウ</t>
    </rPh>
    <rPh sb="4" eb="5">
      <t>ガク</t>
    </rPh>
    <phoneticPr fontId="2"/>
  </si>
  <si>
    <t>事　　業　　名</t>
    <rPh sb="0" eb="1">
      <t>コト</t>
    </rPh>
    <rPh sb="3" eb="4">
      <t>ギョウ</t>
    </rPh>
    <rPh sb="6" eb="7">
      <t>メイ</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</si>
  <si>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</si>
  <si>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</si>
  <si>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</si>
  <si>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</si>
  <si>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（単位：百万円）</t>
    <phoneticPr fontId="2"/>
  </si>
  <si>
    <t>合　　　　　計</t>
    <phoneticPr fontId="2"/>
  </si>
  <si>
    <t>平成２６年度</t>
    <rPh sb="0" eb="2">
      <t>ヘイセイ</t>
    </rPh>
    <rPh sb="4" eb="6">
      <t>ネンド</t>
    </rPh>
    <phoneticPr fontId="2"/>
  </si>
  <si>
    <t>行政事業レビュー推進チームの所見</t>
    <rPh sb="0" eb="2">
      <t>ギョウセイ</t>
    </rPh>
    <rPh sb="2" eb="4">
      <t>ジギョウ</t>
    </rPh>
    <rPh sb="8" eb="10">
      <t>スイシン</t>
    </rPh>
    <rPh sb="14" eb="16">
      <t>ショケン</t>
    </rPh>
    <phoneticPr fontId="2"/>
  </si>
  <si>
    <t>行政事業レビュー推進チームの所見
（概要）</t>
    <rPh sb="0" eb="2">
      <t>ギョウセイ</t>
    </rPh>
    <rPh sb="2" eb="4">
      <t>ジギョウ</t>
    </rPh>
    <rPh sb="8" eb="10">
      <t>スイシン</t>
    </rPh>
    <rPh sb="18" eb="20">
      <t>ガイヨウ</t>
    </rPh>
    <phoneticPr fontId="2"/>
  </si>
  <si>
    <t>とりまとめコメント（概要）</t>
    <phoneticPr fontId="2"/>
  </si>
  <si>
    <t>公開プロセス</t>
    <rPh sb="0" eb="2">
      <t>コウカイ</t>
    </rPh>
    <phoneticPr fontId="2"/>
  </si>
  <si>
    <t>前年度新規</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</si>
  <si>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</si>
  <si>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会計区分</t>
    <phoneticPr fontId="2"/>
  </si>
  <si>
    <t>（単位：百万円）</t>
    <phoneticPr fontId="2"/>
  </si>
  <si>
    <t>　</t>
  </si>
  <si>
    <t>外部有識者チェック対象（公開プロセス含む）
※対象となる場合、理由を記載</t>
    <rPh sb="0" eb="2">
      <t>ガイブ</t>
    </rPh>
    <rPh sb="2" eb="5">
      <t>ユウシキシャ</t>
    </rPh>
    <rPh sb="9" eb="11">
      <t>タイショウ</t>
    </rPh>
    <rPh sb="18" eb="19">
      <t>フク</t>
    </rPh>
    <rPh sb="23" eb="25">
      <t>タイショウ</t>
    </rPh>
    <rPh sb="28" eb="30">
      <t>バアイ</t>
    </rPh>
    <rPh sb="31" eb="33">
      <t>リユウ</t>
    </rPh>
    <rPh sb="34" eb="36">
      <t>キサイ</t>
    </rPh>
    <phoneticPr fontId="2"/>
  </si>
  <si>
    <t>平成２７年度</t>
    <rPh sb="0" eb="2">
      <t>ヘイセイ</t>
    </rPh>
    <rPh sb="4" eb="6">
      <t>ネンド</t>
    </rPh>
    <phoneticPr fontId="2"/>
  </si>
  <si>
    <t>反映状況</t>
    <rPh sb="0" eb="2">
      <t>ハンエイ</t>
    </rPh>
    <rPh sb="2" eb="4">
      <t>ジョウキョウ</t>
    </rPh>
    <phoneticPr fontId="2"/>
  </si>
  <si>
    <t>　　　　「その他」：上記の基準には該当しないが、行政事業レビュー推進チームが選定したもの。</t>
    <phoneticPr fontId="2"/>
  </si>
  <si>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rPh sb="90" eb="92">
      <t>ヘイセイ</t>
    </rPh>
    <rPh sb="94" eb="96">
      <t>ネンド</t>
    </rPh>
    <rPh sb="96" eb="97">
      <t>マツ</t>
    </rPh>
    <rPh sb="98" eb="100">
      <t>シュウリョウ</t>
    </rPh>
    <rPh sb="100" eb="102">
      <t>ヨテイ</t>
    </rPh>
    <phoneticPr fontId="2"/>
  </si>
  <si>
    <t>基金</t>
    <rPh sb="0" eb="2">
      <t>キキン</t>
    </rPh>
    <phoneticPr fontId="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</si>
  <si>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</si>
  <si>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</si>
  <si>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</si>
  <si>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</si>
  <si>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平成２５年対象</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</si>
  <si>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</si>
  <si>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注１．　該当がない場合は「－」を記載し、負の数値を記載する場合は「▲」を使用する。</t>
    <rPh sb="0" eb="1">
      <t>チュウ</t>
    </rPh>
    <rPh sb="4" eb="6">
      <t>ガイトウ</t>
    </rPh>
    <rPh sb="9" eb="11">
      <t>バアイ</t>
    </rPh>
    <rPh sb="16" eb="18">
      <t>キサイ</t>
    </rPh>
    <phoneticPr fontId="2"/>
  </si>
  <si>
    <t>注１．　該当がない場合は「－」を記載し、、負の数値を記載する場合は「▲」を使用する。</t>
    <rPh sb="0" eb="1">
      <t>チュウ</t>
    </rPh>
    <rPh sb="4" eb="6">
      <t>ガイトウ</t>
    </rPh>
    <rPh sb="9" eb="11">
      <t>バアイ</t>
    </rPh>
    <rPh sb="16" eb="18">
      <t>キサイ</t>
    </rPh>
    <rPh sb="21" eb="22">
      <t>フ</t>
    </rPh>
    <rPh sb="23" eb="25">
      <t>スウチ</t>
    </rPh>
    <rPh sb="26" eb="28">
      <t>キサイ</t>
    </rPh>
    <rPh sb="30" eb="32">
      <t>バアイ</t>
    </rPh>
    <rPh sb="37" eb="39">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</si>
  <si>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</si>
  <si>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</si>
  <si>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</si>
  <si>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外部有識者コメント</t>
    <rPh sb="0" eb="2">
      <t>ガイブ</t>
    </rPh>
    <rPh sb="2" eb="4">
      <t>ユウシキ</t>
    </rPh>
    <rPh sb="4" eb="5">
      <t>シャ</t>
    </rPh>
    <phoneticPr fontId="2"/>
  </si>
  <si>
    <t>平成26年レビューシート番号</t>
    <rPh sb="0" eb="2">
      <t>ヘイセイ</t>
    </rPh>
    <rPh sb="4" eb="5">
      <t>ネン</t>
    </rPh>
    <rPh sb="12" eb="14">
      <t>バンゴウ</t>
    </rPh>
    <phoneticPr fontId="2"/>
  </si>
  <si>
    <t>平成２６年度
補正後予算額</t>
    <rPh sb="0" eb="2">
      <t>ヘイセイ</t>
    </rPh>
    <rPh sb="4" eb="6">
      <t>ネンド</t>
    </rPh>
    <rPh sb="7" eb="9">
      <t>ホセイ</t>
    </rPh>
    <rPh sb="9" eb="10">
      <t>ゴ</t>
    </rPh>
    <rPh sb="10" eb="13">
      <t>ヨサンガク</t>
    </rPh>
    <phoneticPr fontId="2"/>
  </si>
  <si>
    <t>平成２８年度</t>
    <rPh sb="0" eb="2">
      <t>ヘイセイ</t>
    </rPh>
    <rPh sb="4" eb="6">
      <t>ネンド</t>
    </rPh>
    <phoneticPr fontId="2"/>
  </si>
  <si>
    <t>平成２７年度新規事業</t>
    <rPh sb="0" eb="2">
      <t>ヘイセイ</t>
    </rPh>
    <rPh sb="4" eb="6">
      <t>ネンド</t>
    </rPh>
    <rPh sb="6" eb="8">
      <t>シンキ</t>
    </rPh>
    <rPh sb="8" eb="10">
      <t>ジギョウ</t>
    </rPh>
    <phoneticPr fontId="2"/>
  </si>
  <si>
    <t>平成２７年度
当初予算額</t>
    <rPh sb="0" eb="2">
      <t>ヘイセイ</t>
    </rPh>
    <rPh sb="4" eb="6">
      <t>ネンド</t>
    </rPh>
    <phoneticPr fontId="2"/>
  </si>
  <si>
    <t>平成２８年度
要求額</t>
    <rPh sb="0" eb="2">
      <t>ヘイセイ</t>
    </rPh>
    <rPh sb="4" eb="6">
      <t>ネンド</t>
    </rPh>
    <phoneticPr fontId="2"/>
  </si>
  <si>
    <t>平成２８年度新規要求事業</t>
    <rPh sb="0" eb="2">
      <t>ヘイセイ</t>
    </rPh>
    <rPh sb="4" eb="6">
      <t>ネンド</t>
    </rPh>
    <rPh sb="6" eb="8">
      <t>シンキ</t>
    </rPh>
    <rPh sb="8" eb="10">
      <t>ヨウキュウ</t>
    </rPh>
    <rPh sb="10" eb="12">
      <t>ジギョウ</t>
    </rPh>
    <phoneticPr fontId="2"/>
  </si>
  <si>
    <t>公開プロセス結果の平成２８年度予算概算要求への反映状況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</si>
  <si>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平成２６年度
補正後予算額</t>
    <phoneticPr fontId="2"/>
  </si>
  <si>
    <t>平成２７年行政事業レビュー対象外リスト</t>
    <rPh sb="0" eb="2">
      <t>ヘイセイ</t>
    </rPh>
    <rPh sb="4" eb="5">
      <t>ネン</t>
    </rPh>
    <rPh sb="5" eb="7">
      <t>ギョウセイ</t>
    </rPh>
    <rPh sb="7" eb="9">
      <t>ジギョウ</t>
    </rPh>
    <phoneticPr fontId="2"/>
  </si>
  <si>
    <t>注２．「平成２６年度補正後予算額」欄には、予備費使用がある場合その額も含め、「備考」欄に予備費使用と明記すること。</t>
    <rPh sb="0" eb="1">
      <t>チュウ</t>
    </rPh>
    <rPh sb="4" eb="6">
      <t>ヘイセイ</t>
    </rPh>
    <rPh sb="8" eb="10">
      <t>ネンド</t>
    </rPh>
    <rPh sb="10" eb="12">
      <t>ホセイ</t>
    </rPh>
    <rPh sb="12" eb="13">
      <t>ゴ</t>
    </rPh>
    <rPh sb="13" eb="16">
      <t>ヨサンガク</t>
    </rPh>
    <rPh sb="17" eb="18">
      <t>ラン</t>
    </rPh>
    <rPh sb="21" eb="24">
      <t>ヨビヒ</t>
    </rPh>
    <rPh sb="24" eb="26">
      <t>シヨウ</t>
    </rPh>
    <rPh sb="29" eb="31">
      <t>バアイ</t>
    </rPh>
    <rPh sb="33" eb="34">
      <t>ガク</t>
    </rPh>
    <rPh sb="35" eb="36">
      <t>フク</t>
    </rPh>
    <rPh sb="39" eb="41">
      <t>ビコウ</t>
    </rPh>
    <rPh sb="42" eb="43">
      <t>ラン</t>
    </rPh>
    <rPh sb="44" eb="47">
      <t>ヨビヒ</t>
    </rPh>
    <rPh sb="47" eb="49">
      <t>シヨウ</t>
    </rPh>
    <rPh sb="50" eb="52">
      <t>メイキ</t>
    </rPh>
    <phoneticPr fontId="2"/>
  </si>
  <si>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2"/>
  </si>
  <si>
    <t>平成２７年度
当初予算額</t>
    <rPh sb="0" eb="2">
      <t>ヘイセイ</t>
    </rPh>
    <rPh sb="4" eb="6">
      <t>ネンド</t>
    </rPh>
    <rPh sb="7" eb="9">
      <t>トウショ</t>
    </rPh>
    <rPh sb="9" eb="11">
      <t>ヨサン</t>
    </rPh>
    <rPh sb="11" eb="12">
      <t>ガク</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</si>
  <si>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</si>
  <si>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</si>
  <si>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施策名：4-1　国内及び国際的な循環型社会の構築</t>
    <rPh sb="0" eb="2">
      <t>シサク</t>
    </rPh>
    <rPh sb="2" eb="3">
      <t>メイ</t>
    </rPh>
    <rPh sb="8" eb="10">
      <t>コクナイ</t>
    </rPh>
    <rPh sb="10" eb="11">
      <t>オヨ</t>
    </rPh>
    <rPh sb="12" eb="15">
      <t>コクサイテキ</t>
    </rPh>
    <rPh sb="16" eb="19">
      <t>ジュンカンガタ</t>
    </rPh>
    <rPh sb="19" eb="21">
      <t>シャカイ</t>
    </rPh>
    <rPh sb="22" eb="24">
      <t>コウチク</t>
    </rPh>
    <phoneticPr fontId="2"/>
  </si>
  <si>
    <t>施策名：4-2　各種リサイクル法の円滑な施行によるリサイクル等の推進</t>
    <rPh sb="0" eb="2">
      <t>シサク</t>
    </rPh>
    <rPh sb="2" eb="3">
      <t>メイ</t>
    </rPh>
    <rPh sb="8" eb="10">
      <t>カクシュ</t>
    </rPh>
    <rPh sb="15" eb="16">
      <t>ホウ</t>
    </rPh>
    <rPh sb="17" eb="19">
      <t>エンカツ</t>
    </rPh>
    <rPh sb="20" eb="22">
      <t>シコウ</t>
    </rPh>
    <rPh sb="30" eb="31">
      <t>トウ</t>
    </rPh>
    <rPh sb="32" eb="34">
      <t>スイシン</t>
    </rPh>
    <phoneticPr fontId="2"/>
  </si>
  <si>
    <t>施策名：4-3　一般廃棄物対策（排出抑制・リサイクル・適正処理等）</t>
    <rPh sb="0" eb="2">
      <t>シサク</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2"/>
  </si>
  <si>
    <t>施策名：4-4　産業廃棄物対策（排出抑制・リサイクル・適正処理等）</t>
    <rPh sb="0" eb="2">
      <t>シサク</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2"/>
  </si>
  <si>
    <t>施策名：4-5　廃棄物の不法投棄の防止等</t>
    <rPh sb="0" eb="2">
      <t>シサク</t>
    </rPh>
    <rPh sb="2" eb="3">
      <t>メイ</t>
    </rPh>
    <rPh sb="8" eb="11">
      <t>ハイキブツ</t>
    </rPh>
    <rPh sb="12" eb="14">
      <t>フホウ</t>
    </rPh>
    <rPh sb="14" eb="16">
      <t>トウキ</t>
    </rPh>
    <rPh sb="17" eb="19">
      <t>ボウシ</t>
    </rPh>
    <rPh sb="19" eb="20">
      <t>トウ</t>
    </rPh>
    <phoneticPr fontId="2"/>
  </si>
  <si>
    <t>施策名：4-6　浄化槽の整備によるし尿及び雑排水の適正な処理</t>
    <rPh sb="0" eb="2">
      <t>シサク</t>
    </rPh>
    <rPh sb="2" eb="3">
      <t>メイ</t>
    </rPh>
    <rPh sb="8" eb="11">
      <t>ジョウカソウ</t>
    </rPh>
    <rPh sb="12" eb="14">
      <t>セイビ</t>
    </rPh>
    <rPh sb="18" eb="19">
      <t>ニョウ</t>
    </rPh>
    <rPh sb="19" eb="20">
      <t>オヨ</t>
    </rPh>
    <rPh sb="21" eb="24">
      <t>ザッパイスイ</t>
    </rPh>
    <rPh sb="25" eb="27">
      <t>テキセイ</t>
    </rPh>
    <rPh sb="28" eb="30">
      <t>ショリ</t>
    </rPh>
    <phoneticPr fontId="2"/>
  </si>
  <si>
    <t>日中韓循環型社会プロジェクト推進費</t>
    <rPh sb="0" eb="2">
      <t>ニッチュウ</t>
    </rPh>
    <rPh sb="2" eb="3">
      <t>カン</t>
    </rPh>
    <rPh sb="3" eb="6">
      <t>ジュンカンガタ</t>
    </rPh>
    <rPh sb="6" eb="8">
      <t>シャカイ</t>
    </rPh>
    <rPh sb="14" eb="17">
      <t>スイシンヒ</t>
    </rPh>
    <phoneticPr fontId="2"/>
  </si>
  <si>
    <t>UNEP「持続可能な資源管理に関する国際パネル」支援</t>
    <rPh sb="10" eb="12">
      <t>シゲン</t>
    </rPh>
    <rPh sb="12" eb="14">
      <t>カンリ</t>
    </rPh>
    <phoneticPr fontId="2"/>
  </si>
  <si>
    <t>アジア諸国における３Ｒの戦略的実施支援事業拠出金</t>
    <rPh sb="3" eb="5">
      <t>ショコク</t>
    </rPh>
    <rPh sb="12" eb="15">
      <t>センリャクテキ</t>
    </rPh>
    <rPh sb="15" eb="17">
      <t>ジッシ</t>
    </rPh>
    <rPh sb="17" eb="19">
      <t>シエン</t>
    </rPh>
    <rPh sb="19" eb="21">
      <t>ジギョウ</t>
    </rPh>
    <rPh sb="21" eb="24">
      <t>キョシュツキン</t>
    </rPh>
    <phoneticPr fontId="2"/>
  </si>
  <si>
    <t>アジア低炭素・循環型社会構築力強化プログラム事業</t>
    <rPh sb="3" eb="6">
      <t>テイタンソ</t>
    </rPh>
    <rPh sb="7" eb="9">
      <t>ジュンカン</t>
    </rPh>
    <rPh sb="9" eb="10">
      <t>カタ</t>
    </rPh>
    <rPh sb="10" eb="12">
      <t>シャカイ</t>
    </rPh>
    <rPh sb="12" eb="14">
      <t>コウチク</t>
    </rPh>
    <rPh sb="14" eb="15">
      <t>チカラ</t>
    </rPh>
    <rPh sb="15" eb="17">
      <t>キョウカ</t>
    </rPh>
    <rPh sb="22" eb="24">
      <t>ジギョウ</t>
    </rPh>
    <phoneticPr fontId="2"/>
  </si>
  <si>
    <t>循環型社会形成推進事業費</t>
    <rPh sb="0" eb="3">
      <t>ジュンカンガタ</t>
    </rPh>
    <rPh sb="3" eb="5">
      <t>シャカイ</t>
    </rPh>
    <rPh sb="5" eb="7">
      <t>ケイセイ</t>
    </rPh>
    <rPh sb="7" eb="9">
      <t>スイシン</t>
    </rPh>
    <rPh sb="9" eb="12">
      <t>ジギョウヒ</t>
    </rPh>
    <phoneticPr fontId="2"/>
  </si>
  <si>
    <t>循環型社会形成年次報告策定事務費</t>
  </si>
  <si>
    <t>容器包装リサイクル推進事業費</t>
    <rPh sb="0" eb="2">
      <t>ヨウキ</t>
    </rPh>
    <rPh sb="2" eb="4">
      <t>ホウソウ</t>
    </rPh>
    <rPh sb="9" eb="11">
      <t>スイシン</t>
    </rPh>
    <rPh sb="11" eb="14">
      <t>ジギョウヒ</t>
    </rPh>
    <phoneticPr fontId="9"/>
  </si>
  <si>
    <t>家電リサイクル推進事業費</t>
    <rPh sb="0" eb="2">
      <t>カデン</t>
    </rPh>
    <rPh sb="7" eb="9">
      <t>スイシン</t>
    </rPh>
    <rPh sb="9" eb="12">
      <t>ジギョウヒ</t>
    </rPh>
    <phoneticPr fontId="2"/>
  </si>
  <si>
    <t>資源の有効利用促進に係る適正化事業費</t>
    <rPh sb="0" eb="2">
      <t>シゲン</t>
    </rPh>
    <rPh sb="3" eb="5">
      <t>ユウコウ</t>
    </rPh>
    <rPh sb="5" eb="7">
      <t>リヨウ</t>
    </rPh>
    <rPh sb="7" eb="9">
      <t>ソクシン</t>
    </rPh>
    <rPh sb="10" eb="11">
      <t>カカ</t>
    </rPh>
    <rPh sb="12" eb="15">
      <t>テキセイカ</t>
    </rPh>
    <rPh sb="15" eb="18">
      <t>ジギョウヒ</t>
    </rPh>
    <phoneticPr fontId="2"/>
  </si>
  <si>
    <t>食品リサイクル推進事業費</t>
    <rPh sb="0" eb="2">
      <t>ショクヒン</t>
    </rPh>
    <rPh sb="7" eb="9">
      <t>スイシン</t>
    </rPh>
    <rPh sb="9" eb="12">
      <t>ジギョウヒ</t>
    </rPh>
    <phoneticPr fontId="2"/>
  </si>
  <si>
    <t>建設リサイクル推進事業費</t>
    <rPh sb="0" eb="2">
      <t>ケンセツ</t>
    </rPh>
    <rPh sb="7" eb="9">
      <t>スイシン</t>
    </rPh>
    <rPh sb="9" eb="12">
      <t>ジギョウヒ</t>
    </rPh>
    <phoneticPr fontId="2"/>
  </si>
  <si>
    <t>自動車リサイクル推進事業費</t>
    <rPh sb="0" eb="3">
      <t>ジドウシャ</t>
    </rPh>
    <rPh sb="8" eb="10">
      <t>スイシン</t>
    </rPh>
    <rPh sb="10" eb="13">
      <t>ジギョウヒ</t>
    </rPh>
    <phoneticPr fontId="2"/>
  </si>
  <si>
    <t>レアメタル等を含む小型電子機器等リサイクル推進事業費</t>
    <rPh sb="5" eb="6">
      <t>トウ</t>
    </rPh>
    <rPh sb="7" eb="8">
      <t>フク</t>
    </rPh>
    <rPh sb="9" eb="11">
      <t>コガタ</t>
    </rPh>
    <rPh sb="13" eb="15">
      <t>キキ</t>
    </rPh>
    <rPh sb="15" eb="16">
      <t>トウ</t>
    </rPh>
    <rPh sb="21" eb="23">
      <t>スイシン</t>
    </rPh>
    <rPh sb="23" eb="26">
      <t>ジギョウヒ</t>
    </rPh>
    <phoneticPr fontId="2"/>
  </si>
  <si>
    <t>ダイオキシン削減対策総合推進費</t>
  </si>
  <si>
    <t>廃棄物処理等に係る情報提供経費</t>
    <rPh sb="0" eb="3">
      <t>ハイキブツ</t>
    </rPh>
    <rPh sb="3" eb="5">
      <t>ショリ</t>
    </rPh>
    <rPh sb="5" eb="6">
      <t>トウ</t>
    </rPh>
    <rPh sb="7" eb="8">
      <t>カカ</t>
    </rPh>
    <rPh sb="9" eb="11">
      <t>ジョウホウ</t>
    </rPh>
    <rPh sb="11" eb="13">
      <t>テイキョウ</t>
    </rPh>
    <rPh sb="13" eb="15">
      <t>ケイヒ</t>
    </rPh>
    <phoneticPr fontId="2"/>
  </si>
  <si>
    <t>災害等廃棄物処理事業費補助金</t>
    <rPh sb="10" eb="11">
      <t>ヒ</t>
    </rPh>
    <rPh sb="11" eb="14">
      <t>ホジョキン</t>
    </rPh>
    <phoneticPr fontId="2"/>
  </si>
  <si>
    <t>廃棄物処理施設整備費補助</t>
    <rPh sb="9" eb="10">
      <t>ヒ</t>
    </rPh>
    <phoneticPr fontId="2"/>
  </si>
  <si>
    <t>廃棄物処理施設災害復旧事業</t>
    <rPh sb="0" eb="3">
      <t>ハイキブツ</t>
    </rPh>
    <rPh sb="3" eb="5">
      <t>ショリ</t>
    </rPh>
    <rPh sb="5" eb="7">
      <t>シセツ</t>
    </rPh>
    <rPh sb="7" eb="9">
      <t>サイガイ</t>
    </rPh>
    <rPh sb="9" eb="11">
      <t>フッキュウ</t>
    </rPh>
    <rPh sb="11" eb="13">
      <t>ジギョウ</t>
    </rPh>
    <phoneticPr fontId="2"/>
  </si>
  <si>
    <t>循環型社会形成推進交付金</t>
  </si>
  <si>
    <t>廃棄物処理システム開発費</t>
  </si>
  <si>
    <t>廃棄物処分基準等設定費</t>
    <rPh sb="0" eb="3">
      <t>ハイキブツ</t>
    </rPh>
    <rPh sb="3" eb="5">
      <t>ショブン</t>
    </rPh>
    <rPh sb="5" eb="7">
      <t>キジュン</t>
    </rPh>
    <rPh sb="7" eb="8">
      <t>トウ</t>
    </rPh>
    <rPh sb="8" eb="10">
      <t>セッテイ</t>
    </rPh>
    <rPh sb="10" eb="11">
      <t>ヒ</t>
    </rPh>
    <phoneticPr fontId="2"/>
  </si>
  <si>
    <t>産業廃棄物等処理対策推進費</t>
    <rPh sb="0" eb="2">
      <t>サンギョウ</t>
    </rPh>
    <rPh sb="2" eb="5">
      <t>ハイキブツ</t>
    </rPh>
    <rPh sb="5" eb="6">
      <t>トウ</t>
    </rPh>
    <rPh sb="6" eb="8">
      <t>ショリ</t>
    </rPh>
    <rPh sb="8" eb="10">
      <t>タイサク</t>
    </rPh>
    <rPh sb="10" eb="13">
      <t>スイシンヒ</t>
    </rPh>
    <phoneticPr fontId="2"/>
  </si>
  <si>
    <t>産業廃棄物適正処理推進費</t>
    <rPh sb="0" eb="2">
      <t>サンギョウ</t>
    </rPh>
    <rPh sb="2" eb="5">
      <t>ハイキブツ</t>
    </rPh>
    <rPh sb="5" eb="7">
      <t>テキセイ</t>
    </rPh>
    <rPh sb="7" eb="9">
      <t>ショリ</t>
    </rPh>
    <rPh sb="9" eb="12">
      <t>スイシンヒ</t>
    </rPh>
    <phoneticPr fontId="2"/>
  </si>
  <si>
    <t>産業廃棄物処理業優良化推進事業費</t>
  </si>
  <si>
    <t>ＩＴを活用した循環型地域づくり基盤整備事業</t>
    <rPh sb="3" eb="5">
      <t>カツヨウ</t>
    </rPh>
    <rPh sb="7" eb="9">
      <t>ジュンカン</t>
    </rPh>
    <rPh sb="9" eb="10">
      <t>ガタ</t>
    </rPh>
    <rPh sb="10" eb="12">
      <t>チイキ</t>
    </rPh>
    <rPh sb="15" eb="17">
      <t>キバン</t>
    </rPh>
    <rPh sb="17" eb="19">
      <t>セイビ</t>
    </rPh>
    <rPh sb="19" eb="21">
      <t>ジギョウ</t>
    </rPh>
    <phoneticPr fontId="2"/>
  </si>
  <si>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</si>
  <si>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2"/>
  </si>
  <si>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2"/>
  </si>
  <si>
    <t>クリアランス物管理システム整備費</t>
    <rPh sb="6" eb="7">
      <t>ブツ</t>
    </rPh>
    <rPh sb="7" eb="9">
      <t>カンリ</t>
    </rPh>
    <rPh sb="13" eb="16">
      <t>セイビヒ</t>
    </rPh>
    <phoneticPr fontId="2"/>
  </si>
  <si>
    <t>廃棄物等の越境移動に係る国際的環境問題対策費</t>
    <rPh sb="0" eb="3">
      <t>ハイキブツ</t>
    </rPh>
    <rPh sb="3" eb="4">
      <t>トウ</t>
    </rPh>
    <rPh sb="5" eb="7">
      <t>エッキョウ</t>
    </rPh>
    <rPh sb="7" eb="9">
      <t>イドウ</t>
    </rPh>
    <rPh sb="10" eb="11">
      <t>カカ</t>
    </rPh>
    <rPh sb="12" eb="15">
      <t>コクサイテキ</t>
    </rPh>
    <rPh sb="15" eb="17">
      <t>カンキョウ</t>
    </rPh>
    <rPh sb="17" eb="19">
      <t>モンダイ</t>
    </rPh>
    <rPh sb="19" eb="22">
      <t>タイサクヒ</t>
    </rPh>
    <phoneticPr fontId="2"/>
  </si>
  <si>
    <t>産業廃棄物不法投棄等原状回復措置推進費補助金</t>
  </si>
  <si>
    <t>産業廃棄物不法投棄等防止ネットワーク強化事業</t>
    <rPh sb="0" eb="2">
      <t>サンギョウ</t>
    </rPh>
    <rPh sb="2" eb="5">
      <t>ハイキブツ</t>
    </rPh>
    <rPh sb="5" eb="7">
      <t>フホウ</t>
    </rPh>
    <rPh sb="7" eb="9">
      <t>トウキ</t>
    </rPh>
    <rPh sb="9" eb="10">
      <t>トウ</t>
    </rPh>
    <rPh sb="10" eb="12">
      <t>ボウシ</t>
    </rPh>
    <rPh sb="18" eb="20">
      <t>キョウカ</t>
    </rPh>
    <rPh sb="20" eb="22">
      <t>ジギョウ</t>
    </rPh>
    <phoneticPr fontId="2"/>
  </si>
  <si>
    <t>浄化槽指導普及事業費</t>
    <rPh sb="0" eb="3">
      <t>ジョウカソウ</t>
    </rPh>
    <rPh sb="3" eb="5">
      <t>シドウ</t>
    </rPh>
    <rPh sb="5" eb="7">
      <t>フキュウ</t>
    </rPh>
    <rPh sb="7" eb="10">
      <t>ジギョウヒ</t>
    </rPh>
    <phoneticPr fontId="2"/>
  </si>
  <si>
    <t>浄化槽管理士国家試験費</t>
  </si>
  <si>
    <t>浄化槽整備推進費</t>
  </si>
  <si>
    <t>し尿処理システム国際普及推進事業費</t>
    <rPh sb="1" eb="2">
      <t>ニョウ</t>
    </rPh>
    <rPh sb="2" eb="4">
      <t>ショリ</t>
    </rPh>
    <rPh sb="8" eb="10">
      <t>コクサイ</t>
    </rPh>
    <rPh sb="10" eb="12">
      <t>フキュウ</t>
    </rPh>
    <rPh sb="12" eb="14">
      <t>スイシン</t>
    </rPh>
    <phoneticPr fontId="2"/>
  </si>
  <si>
    <t>新26-031</t>
  </si>
  <si>
    <t>一般会計
環境本省</t>
    <rPh sb="0" eb="2">
      <t>イッパン</t>
    </rPh>
    <rPh sb="2" eb="4">
      <t>カイケイ</t>
    </rPh>
    <rPh sb="5" eb="7">
      <t>カンキョウ</t>
    </rPh>
    <rPh sb="7" eb="9">
      <t>ホンショウ</t>
    </rPh>
    <phoneticPr fontId="2"/>
  </si>
  <si>
    <t>（項）廃棄物・リサイクル対策推進費
　　（大事項）廃棄物・リサイクル対策の推進に必要な経費</t>
    <rPh sb="1" eb="2">
      <t>コウ</t>
    </rPh>
    <rPh sb="3" eb="6">
      <t>ハイキブツ</t>
    </rPh>
    <rPh sb="12" eb="14">
      <t>タイサク</t>
    </rPh>
    <rPh sb="14" eb="17">
      <t>スイシンヒ</t>
    </rPh>
    <rPh sb="21" eb="23">
      <t>ダイジ</t>
    </rPh>
    <rPh sb="23" eb="24">
      <t>コウ</t>
    </rPh>
    <rPh sb="25" eb="28">
      <t>ハイキブツ</t>
    </rPh>
    <rPh sb="34" eb="36">
      <t>タイサク</t>
    </rPh>
    <rPh sb="37" eb="39">
      <t>スイシン</t>
    </rPh>
    <rPh sb="40" eb="42">
      <t>ヒツヨウ</t>
    </rPh>
    <rPh sb="43" eb="45">
      <t>ケイヒ</t>
    </rPh>
    <phoneticPr fontId="2"/>
  </si>
  <si>
    <t>廃棄物対策等共通経費</t>
    <rPh sb="0" eb="3">
      <t>ハイキブツ</t>
    </rPh>
    <rPh sb="3" eb="5">
      <t>タイサク</t>
    </rPh>
    <rPh sb="5" eb="6">
      <t>トウ</t>
    </rPh>
    <rPh sb="6" eb="8">
      <t>キョウツウ</t>
    </rPh>
    <rPh sb="8" eb="10">
      <t>ケイヒ</t>
    </rPh>
    <phoneticPr fontId="2"/>
  </si>
  <si>
    <t>（項）廃棄物処理施設整備事業調査諸費
（大事項）廃棄物処理施設整備事業調査諸費に必要な経費</t>
    <rPh sb="1" eb="2">
      <t>コウ</t>
    </rPh>
    <rPh sb="3" eb="5">
      <t>ハイキ</t>
    </rPh>
    <rPh sb="5" eb="6">
      <t>ブツ</t>
    </rPh>
    <rPh sb="6" eb="8">
      <t>ショリ</t>
    </rPh>
    <rPh sb="8" eb="10">
      <t>シセツ</t>
    </rPh>
    <rPh sb="10" eb="12">
      <t>セイビ</t>
    </rPh>
    <rPh sb="12" eb="14">
      <t>ジギョウ</t>
    </rPh>
    <rPh sb="14" eb="16">
      <t>チョウサ</t>
    </rPh>
    <rPh sb="16" eb="18">
      <t>ショヒ</t>
    </rPh>
    <rPh sb="20" eb="21">
      <t>オオ</t>
    </rPh>
    <rPh sb="21" eb="23">
      <t>ジコウ</t>
    </rPh>
    <rPh sb="24" eb="27">
      <t>ハイキブツ</t>
    </rPh>
    <rPh sb="27" eb="29">
      <t>ショリ</t>
    </rPh>
    <rPh sb="29" eb="31">
      <t>シセツ</t>
    </rPh>
    <rPh sb="31" eb="33">
      <t>セイビ</t>
    </rPh>
    <rPh sb="33" eb="35">
      <t>ジギョウ</t>
    </rPh>
    <rPh sb="35" eb="37">
      <t>チョウサ</t>
    </rPh>
    <rPh sb="37" eb="39">
      <t>ショヒ</t>
    </rPh>
    <rPh sb="40" eb="42">
      <t>ヒツヨウ</t>
    </rPh>
    <rPh sb="43" eb="45">
      <t>ケイヒ</t>
    </rPh>
    <phoneticPr fontId="2"/>
  </si>
  <si>
    <t>－</t>
  </si>
  <si>
    <t>廃棄物・リサイクル対策部</t>
    <rPh sb="0" eb="3">
      <t>ハイキブツ</t>
    </rPh>
    <rPh sb="9" eb="12">
      <t>タイサクブ</t>
    </rPh>
    <phoneticPr fontId="2"/>
  </si>
  <si>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2"/>
  </si>
  <si>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2"/>
  </si>
  <si>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2"/>
  </si>
  <si>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2"/>
  </si>
  <si>
    <t>25→26
繰越額</t>
    <phoneticPr fontId="2"/>
  </si>
  <si>
    <t>26→27
繰越額</t>
    <phoneticPr fontId="2"/>
  </si>
  <si>
    <t>適正なリサイクルの推進と不法越境移動の監視強化</t>
    <rPh sb="0" eb="2">
      <t>テキセイ</t>
    </rPh>
    <rPh sb="9" eb="11">
      <t>スイシン</t>
    </rPh>
    <rPh sb="12" eb="14">
      <t>フホウ</t>
    </rPh>
    <rPh sb="14" eb="16">
      <t>エッキョウ</t>
    </rPh>
    <rPh sb="16" eb="18">
      <t>イドウ</t>
    </rPh>
    <rPh sb="19" eb="21">
      <t>カンシ</t>
    </rPh>
    <rPh sb="21" eb="23">
      <t>キョウカ</t>
    </rPh>
    <phoneticPr fontId="2"/>
  </si>
  <si>
    <t>施策名：4-4　産業廃棄物対策（排出抑制・リサイクル・適正処理等）</t>
    <phoneticPr fontId="2"/>
  </si>
  <si>
    <t>廃棄物の適正処理の更なる推進に向けた廃棄物処理法の点検</t>
    <rPh sb="0" eb="3">
      <t>ハイキブツ</t>
    </rPh>
    <rPh sb="4" eb="6">
      <t>テキセイ</t>
    </rPh>
    <rPh sb="6" eb="8">
      <t>ショリ</t>
    </rPh>
    <rPh sb="9" eb="10">
      <t>サラ</t>
    </rPh>
    <rPh sb="12" eb="14">
      <t>スイシン</t>
    </rPh>
    <rPh sb="15" eb="16">
      <t>ム</t>
    </rPh>
    <rPh sb="18" eb="21">
      <t>ハイキブツ</t>
    </rPh>
    <rPh sb="21" eb="24">
      <t>ショリホウ</t>
    </rPh>
    <rPh sb="25" eb="27">
      <t>テンケン</t>
    </rPh>
    <phoneticPr fontId="2"/>
  </si>
  <si>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2"/>
  </si>
  <si>
    <t>施策名：4-3　一般廃棄物対策（排出抑制・リサイクル・適正処理等）</t>
    <phoneticPr fontId="2"/>
  </si>
  <si>
    <t>東京オリンピックを契機とした一般廃棄物の統一分別ラベル導入検討事業</t>
    <rPh sb="0" eb="2">
      <t>トウキョウ</t>
    </rPh>
    <rPh sb="9" eb="11">
      <t>ケイキ</t>
    </rPh>
    <rPh sb="14" eb="16">
      <t>イッパン</t>
    </rPh>
    <rPh sb="16" eb="19">
      <t>ハイキブツ</t>
    </rPh>
    <rPh sb="20" eb="22">
      <t>トウイツ</t>
    </rPh>
    <rPh sb="22" eb="24">
      <t>ブンベツ</t>
    </rPh>
    <rPh sb="27" eb="29">
      <t>ドウニュウ</t>
    </rPh>
    <rPh sb="29" eb="31">
      <t>ケントウ</t>
    </rPh>
    <rPh sb="31" eb="33">
      <t>ジギョウ</t>
    </rPh>
    <phoneticPr fontId="2"/>
  </si>
  <si>
    <t>施策名：4-6　浄化槽の整備によるし尿及び雑排水の適正な処理</t>
    <phoneticPr fontId="2"/>
  </si>
  <si>
    <t>浄化槽情報基盤整備支援事業費</t>
    <rPh sb="0" eb="3">
      <t>ジョウカソウ</t>
    </rPh>
    <rPh sb="3" eb="5">
      <t>ジョウホウ</t>
    </rPh>
    <rPh sb="5" eb="7">
      <t>キバン</t>
    </rPh>
    <rPh sb="7" eb="9">
      <t>セイビ</t>
    </rPh>
    <rPh sb="9" eb="11">
      <t>シエン</t>
    </rPh>
    <rPh sb="11" eb="14">
      <t>ジギョウヒ</t>
    </rPh>
    <phoneticPr fontId="2"/>
  </si>
  <si>
    <t>平成２６年対象</t>
  </si>
  <si>
    <t>終了(予定)なし</t>
    <rPh sb="0" eb="2">
      <t>シュウリョウ</t>
    </rPh>
    <rPh sb="3" eb="5">
      <t>ヨテイ</t>
    </rPh>
    <phoneticPr fontId="2"/>
  </si>
  <si>
    <t>平成13年度</t>
    <rPh sb="0" eb="2">
      <t>ヘイセイ</t>
    </rPh>
    <rPh sb="4" eb="6">
      <t>ネンド</t>
    </rPh>
    <phoneticPr fontId="2"/>
  </si>
  <si>
    <t>平成23年度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</si>
  <si>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</si>
  <si>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</si>
  <si>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</si>
  <si>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</si>
  <si>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平成22年度</t>
    <rPh sb="0" eb="2">
      <t>ヘイセイ</t>
    </rPh>
    <rPh sb="4" eb="6">
      <t>ネンド</t>
    </rPh>
    <phoneticPr fontId="2"/>
  </si>
  <si>
    <t>平成24年度</t>
    <rPh sb="0" eb="2">
      <t>ヘイセイ</t>
    </rPh>
    <rPh sb="4" eb="6">
      <t>ネンド</t>
    </rPh>
    <phoneticPr fontId="2"/>
  </si>
  <si>
    <t>平成11年度</t>
    <rPh sb="0" eb="2">
      <t>ヘイセイ</t>
    </rPh>
    <rPh sb="4" eb="6">
      <t>ネンド</t>
    </rPh>
    <phoneticPr fontId="2"/>
  </si>
  <si>
    <t>昭和49年度</t>
    <rPh sb="0" eb="2">
      <t>ショウワ</t>
    </rPh>
    <rPh sb="4" eb="6">
      <t>ネンド</t>
    </rPh>
    <phoneticPr fontId="2"/>
  </si>
  <si>
    <t>平成12年度</t>
    <rPh sb="0" eb="2">
      <t>ヘイセイ</t>
    </rPh>
    <rPh sb="4" eb="6">
      <t>ネンド</t>
    </rPh>
    <phoneticPr fontId="2"/>
  </si>
  <si>
    <t>平成17年度</t>
    <rPh sb="0" eb="2">
      <t>ヘイセイ</t>
    </rPh>
    <rPh sb="4" eb="6">
      <t>ネンド</t>
    </rPh>
    <phoneticPr fontId="2"/>
  </si>
  <si>
    <t>平成26年度</t>
    <rPh sb="0" eb="2">
      <t>ヘイセイ</t>
    </rPh>
    <rPh sb="4" eb="6">
      <t>ネンド</t>
    </rPh>
    <phoneticPr fontId="2"/>
  </si>
  <si>
    <t>平成4年度</t>
    <rPh sb="0" eb="2">
      <t>ヘイセイ</t>
    </rPh>
    <rPh sb="3" eb="5">
      <t>ネンド</t>
    </rPh>
    <phoneticPr fontId="2"/>
  </si>
  <si>
    <t>平成2年度</t>
    <rPh sb="0" eb="2">
      <t>ヘイセイ</t>
    </rPh>
    <rPh sb="3" eb="5">
      <t>ネンド</t>
    </rPh>
    <phoneticPr fontId="2"/>
  </si>
  <si>
    <t>平成10年度</t>
    <rPh sb="0" eb="2">
      <t>ヘイセイ</t>
    </rPh>
    <rPh sb="4" eb="6">
      <t>ネンド</t>
    </rPh>
    <phoneticPr fontId="2"/>
  </si>
  <si>
    <t>平成16年度</t>
    <rPh sb="0" eb="2">
      <t>ヘイセイ</t>
    </rPh>
    <rPh sb="4" eb="6">
      <t>ネンド</t>
    </rPh>
    <phoneticPr fontId="2"/>
  </si>
  <si>
    <t>平成25年度</t>
    <rPh sb="0" eb="2">
      <t>ヘイセイ</t>
    </rPh>
    <rPh sb="4" eb="6">
      <t>ネンド</t>
    </rPh>
    <phoneticPr fontId="2"/>
  </si>
  <si>
    <t>平成8年度</t>
    <rPh sb="0" eb="2">
      <t>ヘイセイ</t>
    </rPh>
    <rPh sb="3" eb="5">
      <t>ネンド</t>
    </rPh>
    <phoneticPr fontId="2"/>
  </si>
  <si>
    <t>昭和63年度</t>
    <rPh sb="0" eb="2">
      <t>ショウワ</t>
    </rPh>
    <rPh sb="4" eb="6">
      <t>ネンド</t>
    </rPh>
    <phoneticPr fontId="2"/>
  </si>
  <si>
    <t>昭和59年度</t>
    <rPh sb="0" eb="2">
      <t>ショウワ</t>
    </rPh>
    <rPh sb="4" eb="6">
      <t>ネンド</t>
    </rPh>
    <phoneticPr fontId="2"/>
  </si>
  <si>
    <t>平成39年度</t>
    <rPh sb="0" eb="2">
      <t>ヘイセイ</t>
    </rPh>
    <rPh sb="4" eb="6">
      <t>ネンド</t>
    </rPh>
    <phoneticPr fontId="2"/>
  </si>
  <si>
    <t>平成29年度</t>
    <rPh sb="0" eb="2">
      <t>ヘイセイ</t>
    </rPh>
    <rPh sb="4" eb="6">
      <t>ネンド</t>
    </rPh>
    <phoneticPr fontId="2"/>
  </si>
  <si>
    <t>循環型社会形成推進等経費</t>
    <rPh sb="0" eb="3">
      <t>ジュンカンガタ</t>
    </rPh>
    <rPh sb="3" eb="5">
      <t>シャカイ</t>
    </rPh>
    <rPh sb="5" eb="7">
      <t>ケイセイ</t>
    </rPh>
    <rPh sb="7" eb="9">
      <t>スイシン</t>
    </rPh>
    <rPh sb="9" eb="10">
      <t>トウ</t>
    </rPh>
    <rPh sb="10" eb="12">
      <t>ケイヒ</t>
    </rPh>
    <phoneticPr fontId="2"/>
  </si>
  <si>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2"/>
  </si>
  <si>
    <t>水銀条約の締結に必要な環境上適正な水銀廃棄物処理体制の整備等事業</t>
    <rPh sb="0" eb="2">
      <t>スイギン</t>
    </rPh>
    <rPh sb="2" eb="4">
      <t>ジョウヤク</t>
    </rPh>
    <rPh sb="5" eb="7">
      <t>テイケツ</t>
    </rPh>
    <rPh sb="8" eb="10">
      <t>ヒツヨウ</t>
    </rPh>
    <rPh sb="11" eb="13">
      <t>カンキョウ</t>
    </rPh>
    <rPh sb="13" eb="14">
      <t>ジョウ</t>
    </rPh>
    <rPh sb="14" eb="16">
      <t>テキセイ</t>
    </rPh>
    <rPh sb="17" eb="19">
      <t>スイギン</t>
    </rPh>
    <rPh sb="19" eb="22">
      <t>ハイキブツ</t>
    </rPh>
    <rPh sb="22" eb="24">
      <t>ショリ</t>
    </rPh>
    <rPh sb="24" eb="26">
      <t>タイセイ</t>
    </rPh>
    <rPh sb="27" eb="29">
      <t>セイビ</t>
    </rPh>
    <rPh sb="29" eb="30">
      <t>トウ</t>
    </rPh>
    <rPh sb="30" eb="32">
      <t>ジギョウ</t>
    </rPh>
    <phoneticPr fontId="2"/>
  </si>
  <si>
    <t>（項）環境本省共通費
（大事項）環境本省一般行政に必要な経費</t>
    <rPh sb="1" eb="2">
      <t>コウ</t>
    </rPh>
    <rPh sb="3" eb="5">
      <t>カンキョウ</t>
    </rPh>
    <rPh sb="5" eb="7">
      <t>ホンショウ</t>
    </rPh>
    <rPh sb="7" eb="9">
      <t>キョウツウ</t>
    </rPh>
    <rPh sb="9" eb="10">
      <t>ヒ</t>
    </rPh>
    <rPh sb="12" eb="14">
      <t>ダイジ</t>
    </rPh>
    <rPh sb="14" eb="15">
      <t>コウ</t>
    </rPh>
    <rPh sb="16" eb="18">
      <t>カンキョウ</t>
    </rPh>
    <rPh sb="18" eb="20">
      <t>ホンショウ</t>
    </rPh>
    <rPh sb="20" eb="22">
      <t>イッパン</t>
    </rPh>
    <rPh sb="22" eb="24">
      <t>ギョウセイ</t>
    </rPh>
    <rPh sb="25" eb="27">
      <t>ヒツヨウ</t>
    </rPh>
    <rPh sb="28" eb="30">
      <t>ケイヒ</t>
    </rPh>
    <phoneticPr fontId="2"/>
  </si>
  <si>
    <t>-</t>
  </si>
  <si>
    <t>いずれの施策にも関連しないもの</t>
  </si>
  <si>
    <t>（項）環境本省共通費
（大事項）審議会等に必要な経費</t>
    <rPh sb="16" eb="19">
      <t>シンギカイ</t>
    </rPh>
    <rPh sb="19" eb="20">
      <t>トウ</t>
    </rPh>
    <phoneticPr fontId="2"/>
  </si>
  <si>
    <t>類似経費（４）</t>
  </si>
  <si>
    <t>大臣官房総務課</t>
  </si>
  <si>
    <t>（項）環境政策基盤整備費
（大事項）環境政策基盤整備等に必要な経費</t>
    <rPh sb="1" eb="2">
      <t>コウ</t>
    </rPh>
    <rPh sb="3" eb="5">
      <t>カンキョウ</t>
    </rPh>
    <rPh sb="5" eb="7">
      <t>セイサク</t>
    </rPh>
    <rPh sb="7" eb="9">
      <t>キバン</t>
    </rPh>
    <rPh sb="9" eb="12">
      <t>セイビヒ</t>
    </rPh>
    <rPh sb="14" eb="16">
      <t>ダイジ</t>
    </rPh>
    <rPh sb="16" eb="17">
      <t>コウ</t>
    </rPh>
    <rPh sb="18" eb="20">
      <t>カンキョウ</t>
    </rPh>
    <rPh sb="20" eb="22">
      <t>セイサク</t>
    </rPh>
    <rPh sb="22" eb="24">
      <t>キバン</t>
    </rPh>
    <rPh sb="24" eb="26">
      <t>セイビ</t>
    </rPh>
    <rPh sb="26" eb="27">
      <t>ナド</t>
    </rPh>
    <rPh sb="28" eb="30">
      <t>ヒツヨウ</t>
    </rPh>
    <rPh sb="31" eb="33">
      <t>ケイヒ</t>
    </rPh>
    <phoneticPr fontId="2"/>
  </si>
  <si>
    <t>環境政策基盤整備等に必要な共通経費</t>
    <rPh sb="0" eb="2">
      <t>カンキョウ</t>
    </rPh>
    <rPh sb="2" eb="4">
      <t>セイサク</t>
    </rPh>
    <rPh sb="4" eb="6">
      <t>キバン</t>
    </rPh>
    <rPh sb="6" eb="8">
      <t>セイビ</t>
    </rPh>
    <rPh sb="8" eb="9">
      <t>ナド</t>
    </rPh>
    <rPh sb="10" eb="12">
      <t>ヒツヨウ</t>
    </rPh>
    <rPh sb="13" eb="15">
      <t>キョウツウ</t>
    </rPh>
    <rPh sb="15" eb="17">
      <t>ケイヒ</t>
    </rPh>
    <phoneticPr fontId="2"/>
  </si>
  <si>
    <t>大臣官房秘書課
大臣官房総務課
大臣官房会計課</t>
    <rPh sb="8" eb="10">
      <t>ダイジン</t>
    </rPh>
    <rPh sb="10" eb="12">
      <t>カンボウ</t>
    </rPh>
    <rPh sb="12" eb="15">
      <t>ソウムカ</t>
    </rPh>
    <phoneticPr fontId="2"/>
  </si>
  <si>
    <t>大臣官房秘書課
大臣官房総務課
大臣官房会計課
大臣官房政策評価広報課</t>
    <phoneticPr fontId="2"/>
  </si>
  <si>
    <t>対象外指定経費</t>
    <phoneticPr fontId="2"/>
  </si>
  <si>
    <t>廃棄物・リサイクル対策の推進</t>
    <rPh sb="0" eb="3">
      <t>ハイキブツ</t>
    </rPh>
    <rPh sb="9" eb="11">
      <t>タイサク</t>
    </rPh>
    <rPh sb="12" eb="14">
      <t>スイシン</t>
    </rPh>
    <phoneticPr fontId="2"/>
  </si>
  <si>
    <t>施策名：9-4　環境情報の整備と提供・広報の充実</t>
    <rPh sb="0" eb="2">
      <t>シサク</t>
    </rPh>
    <rPh sb="2" eb="3">
      <t>メイ</t>
    </rPh>
    <rPh sb="8" eb="10">
      <t>カンキョウ</t>
    </rPh>
    <rPh sb="10" eb="12">
      <t>ジョウホウ</t>
    </rPh>
    <rPh sb="13" eb="15">
      <t>セイビ</t>
    </rPh>
    <rPh sb="16" eb="18">
      <t>テイキョウ</t>
    </rPh>
    <rPh sb="19" eb="21">
      <t>コウホウ</t>
    </rPh>
    <rPh sb="22" eb="24">
      <t>ジュウジツ</t>
    </rPh>
    <phoneticPr fontId="2"/>
  </si>
  <si>
    <t>情報基盤の強化対策費</t>
  </si>
  <si>
    <t>平成7年度</t>
    <rPh sb="0" eb="2">
      <t>ヘイセイ</t>
    </rPh>
    <rPh sb="3" eb="5">
      <t>ネンド</t>
    </rPh>
    <phoneticPr fontId="2"/>
  </si>
  <si>
    <t>大臣官房総務課</t>
    <rPh sb="0" eb="2">
      <t>ダイジン</t>
    </rPh>
    <rPh sb="2" eb="4">
      <t>カンボウ</t>
    </rPh>
    <rPh sb="4" eb="7">
      <t>ソウムカ</t>
    </rPh>
    <phoneticPr fontId="2"/>
  </si>
  <si>
    <t>環境保全普及推進費</t>
    <rPh sb="0" eb="2">
      <t>カンキョウ</t>
    </rPh>
    <rPh sb="2" eb="4">
      <t>ホゼン</t>
    </rPh>
    <rPh sb="4" eb="6">
      <t>フキュウ</t>
    </rPh>
    <rPh sb="6" eb="9">
      <t>スイシンヒ</t>
    </rPh>
    <phoneticPr fontId="2"/>
  </si>
  <si>
    <t>大臣官房政策評価広報課</t>
    <rPh sb="0" eb="2">
      <t>ダイジン</t>
    </rPh>
    <rPh sb="2" eb="4">
      <t>カンボウ</t>
    </rPh>
    <rPh sb="4" eb="6">
      <t>セイサク</t>
    </rPh>
    <rPh sb="6" eb="8">
      <t>ヒョウカ</t>
    </rPh>
    <rPh sb="8" eb="11">
      <t>コウホウカ</t>
    </rPh>
    <phoneticPr fontId="2"/>
  </si>
  <si>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2"/>
  </si>
  <si>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2"/>
  </si>
  <si>
    <t>いずれの施策にも関連しないもの</t>
    <rPh sb="4" eb="6">
      <t>シサク</t>
    </rPh>
    <rPh sb="8" eb="10">
      <t>カンレン</t>
    </rPh>
    <phoneticPr fontId="2"/>
  </si>
  <si>
    <t>大臣官房会計課</t>
    <rPh sb="0" eb="2">
      <t>ダイジン</t>
    </rPh>
    <rPh sb="2" eb="4">
      <t>カンボウ</t>
    </rPh>
    <rPh sb="4" eb="7">
      <t>カイケイカ</t>
    </rPh>
    <phoneticPr fontId="2"/>
  </si>
  <si>
    <t>（項）環境保全施設整備費
　（大事項）環境保全施設整備に必要な経費</t>
  </si>
  <si>
    <t>平成27年度</t>
    <rPh sb="0" eb="2">
      <t>ヘイセイ</t>
    </rPh>
    <rPh sb="4" eb="6">
      <t>ネンド</t>
    </rPh>
    <phoneticPr fontId="2"/>
  </si>
  <si>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2"/>
  </si>
  <si>
    <t>終了（予定）なし</t>
    <rPh sb="0" eb="2">
      <t>シュウリョウ</t>
    </rPh>
    <rPh sb="3" eb="5">
      <t>ヨテイ</t>
    </rPh>
    <phoneticPr fontId="2"/>
  </si>
  <si>
    <t>地方環境室</t>
    <rPh sb="0" eb="2">
      <t>チホウ</t>
    </rPh>
    <rPh sb="2" eb="4">
      <t>カンキョウ</t>
    </rPh>
    <rPh sb="4" eb="5">
      <t>シツ</t>
    </rPh>
    <phoneticPr fontId="2"/>
  </si>
  <si>
    <t>（項）地方環境事務所共通費
（大事項）地方環境事務所一般行政に必要な経費</t>
    <rPh sb="3" eb="5">
      <t>チホウ</t>
    </rPh>
    <rPh sb="5" eb="7">
      <t>カンキョウ</t>
    </rPh>
    <rPh sb="7" eb="10">
      <t>ジムショ</t>
    </rPh>
    <rPh sb="10" eb="12">
      <t>キョウツウ</t>
    </rPh>
    <rPh sb="12" eb="13">
      <t>ヒ</t>
    </rPh>
    <rPh sb="19" eb="21">
      <t>チホウ</t>
    </rPh>
    <rPh sb="21" eb="23">
      <t>カンキョウ</t>
    </rPh>
    <rPh sb="23" eb="26">
      <t>ジムショ</t>
    </rPh>
    <rPh sb="26" eb="28">
      <t>イッパン</t>
    </rPh>
    <rPh sb="28" eb="30">
      <t>ギョウセイ</t>
    </rPh>
    <rPh sb="31" eb="33">
      <t>ヒツヨウ</t>
    </rPh>
    <rPh sb="34" eb="36">
      <t>ケイヒ</t>
    </rPh>
    <phoneticPr fontId="2"/>
  </si>
  <si>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2"/>
  </si>
  <si>
    <t>一般会計
地方環境事務所</t>
    <rPh sb="0" eb="2">
      <t>イッパン</t>
    </rPh>
    <rPh sb="2" eb="4">
      <t>カイケイ</t>
    </rPh>
    <rPh sb="5" eb="7">
      <t>チホウ</t>
    </rPh>
    <rPh sb="7" eb="9">
      <t>カンキョウ</t>
    </rPh>
    <rPh sb="9" eb="12">
      <t>ジムショ</t>
    </rPh>
    <phoneticPr fontId="2"/>
  </si>
  <si>
    <t>（項）地方環境対策費
（大事項）大気・水・土壌環境等の推進に必要な経費</t>
    <rPh sb="3" eb="5">
      <t>チホウ</t>
    </rPh>
    <rPh sb="5" eb="7">
      <t>カンキョウ</t>
    </rPh>
    <rPh sb="7" eb="10">
      <t>タイサクヒ</t>
    </rPh>
    <rPh sb="16" eb="18">
      <t>タイキ</t>
    </rPh>
    <rPh sb="19" eb="20">
      <t>ミズ</t>
    </rPh>
    <rPh sb="21" eb="23">
      <t>ドジョウ</t>
    </rPh>
    <rPh sb="23" eb="25">
      <t>カンキョウ</t>
    </rPh>
    <rPh sb="25" eb="26">
      <t>トウ</t>
    </rPh>
    <rPh sb="27" eb="29">
      <t>スイシン</t>
    </rPh>
    <rPh sb="30" eb="32">
      <t>ヒツヨウ</t>
    </rPh>
    <rPh sb="33" eb="35">
      <t>ケイヒ</t>
    </rPh>
    <phoneticPr fontId="2"/>
  </si>
  <si>
    <t>（項）地方環境対策費
（大事項）生物多様性の保全等の推進に必要な経費</t>
    <rPh sb="3" eb="5">
      <t>チホウ</t>
    </rPh>
    <rPh sb="5" eb="7">
      <t>カンキョウ</t>
    </rPh>
    <rPh sb="7" eb="10">
      <t>タイサクヒ</t>
    </rPh>
    <rPh sb="16" eb="18">
      <t>セイブツ</t>
    </rPh>
    <rPh sb="18" eb="21">
      <t>タヨウセイ</t>
    </rPh>
    <rPh sb="22" eb="24">
      <t>ホゼン</t>
    </rPh>
    <rPh sb="24" eb="25">
      <t>トウ</t>
    </rPh>
    <rPh sb="26" eb="28">
      <t>スイシン</t>
    </rPh>
    <rPh sb="29" eb="31">
      <t>ヒツヨウ</t>
    </rPh>
    <rPh sb="32" eb="34">
      <t>ケイヒ</t>
    </rPh>
    <phoneticPr fontId="2"/>
  </si>
  <si>
    <t>施策名：5-1　基盤的施策の実施及び国際的取組</t>
    <rPh sb="0" eb="2">
      <t>シサク</t>
    </rPh>
    <rPh sb="2" eb="3">
      <t>メイ</t>
    </rPh>
    <phoneticPr fontId="2"/>
  </si>
  <si>
    <t>自然環境局</t>
    <rPh sb="0" eb="2">
      <t>シゼン</t>
    </rPh>
    <rPh sb="2" eb="5">
      <t>カンキョウキョク</t>
    </rPh>
    <phoneticPr fontId="2"/>
  </si>
  <si>
    <t>（項）生物多様性保全等推進費
　（大事項）生物多様性の保全等の推進に必要な経費</t>
  </si>
  <si>
    <t>国際分担金等経費</t>
  </si>
  <si>
    <t>昭和54年度</t>
    <rPh sb="0" eb="2">
      <t>ショウワ</t>
    </rPh>
    <rPh sb="4" eb="6">
      <t>ネンド</t>
    </rPh>
    <phoneticPr fontId="2"/>
  </si>
  <si>
    <t>南極地域自然環境保全対策費等
（「森林・乾燥地・極地保全対策費」に統合）</t>
    <rPh sb="17" eb="19">
      <t>シンリン</t>
    </rPh>
    <rPh sb="20" eb="23">
      <t>カンソウチ</t>
    </rPh>
    <rPh sb="24" eb="26">
      <t>キョクチ</t>
    </rPh>
    <rPh sb="26" eb="28">
      <t>ホゼン</t>
    </rPh>
    <rPh sb="28" eb="31">
      <t>タイサクヒ</t>
    </rPh>
    <rPh sb="33" eb="35">
      <t>トウゴウ</t>
    </rPh>
    <phoneticPr fontId="2"/>
  </si>
  <si>
    <t>平成9年度</t>
    <rPh sb="0" eb="2">
      <t>ヘイセイ</t>
    </rPh>
    <rPh sb="3" eb="5">
      <t>ネンド</t>
    </rPh>
    <phoneticPr fontId="2"/>
  </si>
  <si>
    <t>生物多様性センター維持運営費</t>
  </si>
  <si>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2"/>
  </si>
  <si>
    <t>自然環境保全基礎調査費</t>
  </si>
  <si>
    <t>昭和48年度</t>
    <phoneticPr fontId="2"/>
  </si>
  <si>
    <t>地球規模生物多様性モニタリング推進事業</t>
  </si>
  <si>
    <t>平成15年度</t>
    <phoneticPr fontId="2"/>
  </si>
  <si>
    <t>地球規模生物多様性情報システム整備推進費</t>
  </si>
  <si>
    <t>平成6年度</t>
    <phoneticPr fontId="2"/>
  </si>
  <si>
    <t>生物多様性基本施策関連経費</t>
    <rPh sb="9" eb="11">
      <t>カンレン</t>
    </rPh>
    <phoneticPr fontId="2"/>
  </si>
  <si>
    <t>平成20年度</t>
    <phoneticPr fontId="2"/>
  </si>
  <si>
    <t>「国連生物多様性の10年」推進事業費</t>
  </si>
  <si>
    <t>平成23年度</t>
    <phoneticPr fontId="2"/>
  </si>
  <si>
    <t>平成32年度(予定)</t>
    <rPh sb="0" eb="2">
      <t>ヘイセイ</t>
    </rPh>
    <rPh sb="4" eb="6">
      <t>ネンド</t>
    </rPh>
    <rPh sb="7" eb="9">
      <t>ヨテイ</t>
    </rPh>
    <phoneticPr fontId="2"/>
  </si>
  <si>
    <t>愛知目標の実現に向けたCOP10主要課題検討調査費</t>
  </si>
  <si>
    <t>アジア太平洋地域生物多様性保全推進費</t>
  </si>
  <si>
    <t>昭和57年度</t>
    <phoneticPr fontId="2"/>
  </si>
  <si>
    <t>森林・乾燥地・極地保全対策費
（「熱帯林等森林保全対策調査経費等」より名称変更）</t>
    <rPh sb="35" eb="37">
      <t>メイショウ</t>
    </rPh>
    <rPh sb="37" eb="39">
      <t>ヘンコウ</t>
    </rPh>
    <phoneticPr fontId="2"/>
  </si>
  <si>
    <t>平成19年度</t>
    <phoneticPr fontId="2"/>
  </si>
  <si>
    <t>地方環境事務所電子政府システム維持管理更新費</t>
  </si>
  <si>
    <t>アジア保護地域イニシアティブ構築推進事業</t>
    <rPh sb="3" eb="5">
      <t>ホゴ</t>
    </rPh>
    <rPh sb="5" eb="7">
      <t>チイキ</t>
    </rPh>
    <rPh sb="14" eb="16">
      <t>コウチク</t>
    </rPh>
    <rPh sb="16" eb="18">
      <t>スイシン</t>
    </rPh>
    <rPh sb="18" eb="20">
      <t>ジギョウ</t>
    </rPh>
    <phoneticPr fontId="2"/>
  </si>
  <si>
    <t>平成25年度</t>
    <phoneticPr fontId="2"/>
  </si>
  <si>
    <t>日仏文化交流事業費</t>
    <rPh sb="0" eb="2">
      <t>ニチフツ</t>
    </rPh>
    <rPh sb="2" eb="4">
      <t>ブンカ</t>
    </rPh>
    <rPh sb="4" eb="6">
      <t>コウリュウ</t>
    </rPh>
    <rPh sb="6" eb="9">
      <t>ジギョウヒ</t>
    </rPh>
    <phoneticPr fontId="2"/>
  </si>
  <si>
    <t>平成26年度</t>
  </si>
  <si>
    <t>施策名：5-2　自然環境の保全・再生</t>
    <rPh sb="0" eb="2">
      <t>シサク</t>
    </rPh>
    <rPh sb="2" eb="3">
      <t>メイ</t>
    </rPh>
    <phoneticPr fontId="2"/>
  </si>
  <si>
    <t>原生的な自然環境の危機対策事業</t>
    <phoneticPr fontId="2"/>
  </si>
  <si>
    <t>平成22年度</t>
    <phoneticPr fontId="2"/>
  </si>
  <si>
    <t>生物多様性保全活動支援事業</t>
    <phoneticPr fontId="2"/>
  </si>
  <si>
    <t>平成21年度</t>
    <phoneticPr fontId="2"/>
  </si>
  <si>
    <t>自然再生活動推進費</t>
    <phoneticPr fontId="2"/>
  </si>
  <si>
    <t>里地里山保全活用行動推進事業</t>
    <phoneticPr fontId="2"/>
  </si>
  <si>
    <t>国立・国定公園新規指定等推進事業費</t>
    <rPh sb="7" eb="9">
      <t>シンキ</t>
    </rPh>
    <rPh sb="9" eb="11">
      <t>シテイ</t>
    </rPh>
    <rPh sb="11" eb="12">
      <t>トウ</t>
    </rPh>
    <rPh sb="12" eb="14">
      <t>スイシン</t>
    </rPh>
    <phoneticPr fontId="2"/>
  </si>
  <si>
    <t>国立公園内生物多様性保全対策費</t>
    <phoneticPr fontId="2"/>
  </si>
  <si>
    <t>日光国立公園「那須平成の森」管理運営体制構築事業</t>
    <phoneticPr fontId="2"/>
  </si>
  <si>
    <t>特定民有地買上事業費</t>
    <phoneticPr fontId="2"/>
  </si>
  <si>
    <t>平成17年度</t>
    <phoneticPr fontId="2"/>
  </si>
  <si>
    <t>鳥獣保護管理強化総合対策事業</t>
    <phoneticPr fontId="2"/>
  </si>
  <si>
    <t>平成24年度</t>
    <phoneticPr fontId="2"/>
  </si>
  <si>
    <t>平成28年度</t>
    <rPh sb="0" eb="2">
      <t>ヘイセイ</t>
    </rPh>
    <rPh sb="4" eb="6">
      <t>ネンド</t>
    </rPh>
    <phoneticPr fontId="2"/>
  </si>
  <si>
    <t>特定地域自然林保全整備</t>
  </si>
  <si>
    <t>平成4年度</t>
    <phoneticPr fontId="2"/>
  </si>
  <si>
    <t>国立公園管理計画等策定調査費</t>
    <phoneticPr fontId="2"/>
  </si>
  <si>
    <t>平成18年度</t>
    <phoneticPr fontId="2"/>
  </si>
  <si>
    <t>国立公園等民間活用特定自然環境保全活動(グリーンワーカー)事業費</t>
    <phoneticPr fontId="2"/>
  </si>
  <si>
    <t>平成13年度</t>
    <phoneticPr fontId="2"/>
  </si>
  <si>
    <t>（項）地方環境対策費
　（大事項）生物多様性の保全等の推進に必要な経費</t>
    <rPh sb="3" eb="5">
      <t>チホウ</t>
    </rPh>
    <rPh sb="5" eb="7">
      <t>カンキョウ</t>
    </rPh>
    <rPh sb="7" eb="10">
      <t>タイサクヒ</t>
    </rPh>
    <phoneticPr fontId="2"/>
  </si>
  <si>
    <t>世界遺産保全管理拠点施設等整備</t>
    <rPh sb="10" eb="12">
      <t>シセツ</t>
    </rPh>
    <rPh sb="12" eb="13">
      <t>トウ</t>
    </rPh>
    <rPh sb="13" eb="15">
      <t>セイビ</t>
    </rPh>
    <phoneticPr fontId="2"/>
  </si>
  <si>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2"/>
  </si>
  <si>
    <t>山岳環境保全対策事業</t>
    <rPh sb="8" eb="10">
      <t>ジギョウ</t>
    </rPh>
    <phoneticPr fontId="2"/>
  </si>
  <si>
    <t>平成32年度</t>
    <rPh sb="0" eb="2">
      <t>ヘイセイ</t>
    </rPh>
    <rPh sb="4" eb="6">
      <t>ネンド</t>
    </rPh>
    <phoneticPr fontId="2"/>
  </si>
  <si>
    <t>生物多様性保全回復施設整備交付金事業</t>
  </si>
  <si>
    <t>平成25年度</t>
  </si>
  <si>
    <t>日本の国立公園と世界遺産を活かした地域活性化推進費</t>
  </si>
  <si>
    <t>平成26年度</t>
    <phoneticPr fontId="2"/>
  </si>
  <si>
    <t>新26-032</t>
  </si>
  <si>
    <t>甚大な被害を及ぼしている鳥獣の生息状況等緊急調査事業</t>
    <rPh sb="0" eb="2">
      <t>ジンダイ</t>
    </rPh>
    <rPh sb="3" eb="5">
      <t>ヒガイ</t>
    </rPh>
    <rPh sb="6" eb="7">
      <t>オヨ</t>
    </rPh>
    <rPh sb="12" eb="14">
      <t>チョウジュウ</t>
    </rPh>
    <rPh sb="15" eb="17">
      <t>セイソク</t>
    </rPh>
    <rPh sb="17" eb="19">
      <t>ジョウキョウ</t>
    </rPh>
    <rPh sb="19" eb="20">
      <t>トウ</t>
    </rPh>
    <rPh sb="20" eb="22">
      <t>キンキュウ</t>
    </rPh>
    <rPh sb="22" eb="24">
      <t>チョウサ</t>
    </rPh>
    <rPh sb="24" eb="26">
      <t>ジギョウ</t>
    </rPh>
    <phoneticPr fontId="2"/>
  </si>
  <si>
    <t>小笠原国立公園兄島におけるグリーンアノール対策費</t>
    <rPh sb="0" eb="3">
      <t>オガサワラ</t>
    </rPh>
    <rPh sb="3" eb="5">
      <t>コクリツ</t>
    </rPh>
    <rPh sb="5" eb="7">
      <t>コウエン</t>
    </rPh>
    <rPh sb="7" eb="8">
      <t>アニ</t>
    </rPh>
    <rPh sb="8" eb="9">
      <t>ジマ</t>
    </rPh>
    <rPh sb="21" eb="24">
      <t>タイサクヒ</t>
    </rPh>
    <phoneticPr fontId="2"/>
  </si>
  <si>
    <t>自然地域における外来生物緊急対策事業</t>
    <rPh sb="0" eb="2">
      <t>シゼン</t>
    </rPh>
    <rPh sb="2" eb="4">
      <t>チイキ</t>
    </rPh>
    <rPh sb="8" eb="10">
      <t>ガイライ</t>
    </rPh>
    <rPh sb="10" eb="12">
      <t>セイブツ</t>
    </rPh>
    <rPh sb="12" eb="14">
      <t>キンキュウ</t>
    </rPh>
    <rPh sb="14" eb="16">
      <t>タイサク</t>
    </rPh>
    <rPh sb="16" eb="18">
      <t>ジギョウ</t>
    </rPh>
    <phoneticPr fontId="2"/>
  </si>
  <si>
    <t>26補正</t>
    <rPh sb="2" eb="4">
      <t>ホセイ</t>
    </rPh>
    <phoneticPr fontId="2"/>
  </si>
  <si>
    <t>施策名：5-3　野生生物の保護管理</t>
    <rPh sb="0" eb="2">
      <t>シサク</t>
    </rPh>
    <rPh sb="2" eb="3">
      <t>メイ</t>
    </rPh>
    <phoneticPr fontId="2"/>
  </si>
  <si>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2"/>
  </si>
  <si>
    <t>昭和61年度</t>
    <phoneticPr fontId="2"/>
  </si>
  <si>
    <t>トキ生息環境保護推進協力費</t>
  </si>
  <si>
    <t>鳥獣保護基盤整備費</t>
  </si>
  <si>
    <t>平成10年度</t>
    <phoneticPr fontId="2"/>
  </si>
  <si>
    <t>希少種保護推進費</t>
  </si>
  <si>
    <t>平成5年度</t>
    <phoneticPr fontId="2"/>
  </si>
  <si>
    <t>外来生物対策費</t>
  </si>
  <si>
    <t>平成16年度</t>
    <phoneticPr fontId="2"/>
  </si>
  <si>
    <t>野生鳥獣感染症対策事業費</t>
  </si>
  <si>
    <t>遺伝子組換え生物対策費</t>
  </si>
  <si>
    <t>野生生物保護センター等整備費</t>
    <rPh sb="0" eb="4">
      <t>ヤセイセイブツ</t>
    </rPh>
    <rPh sb="4" eb="6">
      <t>ホゴ</t>
    </rPh>
    <rPh sb="11" eb="14">
      <t>セイビヒ</t>
    </rPh>
    <phoneticPr fontId="2"/>
  </si>
  <si>
    <t>希少野生動植物種生息地等保護区管理費</t>
  </si>
  <si>
    <t>国指定鳥獣保護区対策費</t>
  </si>
  <si>
    <t>昭和46年度</t>
    <phoneticPr fontId="2"/>
  </si>
  <si>
    <t>外来生物対策管理事業地方事務費</t>
  </si>
  <si>
    <t>特定外来生物防除等推進事業</t>
  </si>
  <si>
    <t>野生生物保護センター等維持費</t>
  </si>
  <si>
    <t>野生生物専門家活用事業</t>
  </si>
  <si>
    <t>指定管理鳥獣捕獲等事業</t>
    <rPh sb="0" eb="2">
      <t>シテイ</t>
    </rPh>
    <rPh sb="2" eb="4">
      <t>カンリ</t>
    </rPh>
    <rPh sb="4" eb="6">
      <t>チョウジュウ</t>
    </rPh>
    <rPh sb="6" eb="8">
      <t>ホカク</t>
    </rPh>
    <rPh sb="8" eb="9">
      <t>トウ</t>
    </rPh>
    <rPh sb="9" eb="11">
      <t>ジギョウ</t>
    </rPh>
    <phoneticPr fontId="2"/>
  </si>
  <si>
    <t>新27ｰ0020</t>
    <rPh sb="0" eb="1">
      <t>シン</t>
    </rPh>
    <phoneticPr fontId="2"/>
  </si>
  <si>
    <t>施策名：5-4　動物の愛護及び管理</t>
    <rPh sb="0" eb="2">
      <t>シサク</t>
    </rPh>
    <rPh sb="2" eb="3">
      <t>メイ</t>
    </rPh>
    <phoneticPr fontId="2"/>
  </si>
  <si>
    <t>動物適正飼養推進・基盤強化事業</t>
  </si>
  <si>
    <t>飼養動物の安全・健康保持推進事業</t>
  </si>
  <si>
    <t>動物収容・譲渡対策施設整備費補助</t>
  </si>
  <si>
    <t>動物愛護管理推進事業</t>
  </si>
  <si>
    <t>施策名：5-5　自然とのふれあいの推進</t>
    <rPh sb="0" eb="2">
      <t>シサク</t>
    </rPh>
    <rPh sb="2" eb="3">
      <t>メイ</t>
    </rPh>
    <phoneticPr fontId="2"/>
  </si>
  <si>
    <t>エコツーリズム総合推進事業費</t>
  </si>
  <si>
    <t>温泉の保護及び安全・適正利用推進事業</t>
  </si>
  <si>
    <t>自然公園等事業費</t>
  </si>
  <si>
    <t>自然公園等利用ふれあい推進事業経費</t>
  </si>
  <si>
    <t>外国人観光客向けプロモーションと国立公園等国際化整備</t>
    <rPh sb="0" eb="3">
      <t>ガイコクジン</t>
    </rPh>
    <rPh sb="3" eb="6">
      <t>カンコウキャク</t>
    </rPh>
    <rPh sb="6" eb="7">
      <t>ム</t>
    </rPh>
    <rPh sb="16" eb="18">
      <t>コクリツ</t>
    </rPh>
    <rPh sb="18" eb="20">
      <t>コウエン</t>
    </rPh>
    <rPh sb="20" eb="21">
      <t>トウ</t>
    </rPh>
    <rPh sb="21" eb="24">
      <t>コクサイカ</t>
    </rPh>
    <rPh sb="24" eb="26">
      <t>セイビ</t>
    </rPh>
    <phoneticPr fontId="2"/>
  </si>
  <si>
    <t>（項）生物多様性保全等推進費
　（大事項）生物多様性の保全等の推進に必要な経費</t>
    <rPh sb="3" eb="6">
      <t>タヨウセイ</t>
    </rPh>
    <rPh sb="6" eb="8">
      <t>ホゼン</t>
    </rPh>
    <rPh sb="8" eb="9">
      <t>トウ</t>
    </rPh>
    <rPh sb="9" eb="12">
      <t>スイシンヒ</t>
    </rPh>
    <rPh sb="21" eb="24">
      <t>タヨウセイ</t>
    </rPh>
    <rPh sb="25" eb="28">
      <t>ホゼントウ</t>
    </rPh>
    <rPh sb="29" eb="31">
      <t>スイシン</t>
    </rPh>
    <rPh sb="32" eb="34">
      <t>ヒツヨウ</t>
    </rPh>
    <rPh sb="35" eb="37">
      <t>ケイヒ</t>
    </rPh>
    <phoneticPr fontId="2"/>
  </si>
  <si>
    <t>山岳安全対策等緊急整備事業</t>
    <rPh sb="0" eb="2">
      <t>サンガク</t>
    </rPh>
    <rPh sb="2" eb="4">
      <t>アンゼン</t>
    </rPh>
    <rPh sb="4" eb="6">
      <t>タイサク</t>
    </rPh>
    <rPh sb="6" eb="7">
      <t>トウ</t>
    </rPh>
    <rPh sb="7" eb="9">
      <t>キンキュウ</t>
    </rPh>
    <rPh sb="9" eb="11">
      <t>セイビ</t>
    </rPh>
    <rPh sb="11" eb="13">
      <t>ジギョウ</t>
    </rPh>
    <phoneticPr fontId="2"/>
  </si>
  <si>
    <t>施策名：5-1　基盤的施策の実施及び国際的取組</t>
  </si>
  <si>
    <t>地域における対策・活用推進のための要注意鳥獣等(クマ等)監視業務</t>
  </si>
  <si>
    <t>（項）生物多様性保全等推進費
（大事項）生物多様性保全等共通経費</t>
  </si>
  <si>
    <t>生物多様性保全等共通経費</t>
  </si>
  <si>
    <t>生物多様性の保全と自然との共生の推進</t>
    <rPh sb="0" eb="2">
      <t>セイブツ</t>
    </rPh>
    <rPh sb="2" eb="5">
      <t>タヨウセイ</t>
    </rPh>
    <rPh sb="6" eb="8">
      <t>ホゼン</t>
    </rPh>
    <rPh sb="9" eb="11">
      <t>シゼン</t>
    </rPh>
    <rPh sb="13" eb="15">
      <t>キョウセイ</t>
    </rPh>
    <rPh sb="16" eb="18">
      <t>スイシン</t>
    </rPh>
    <phoneticPr fontId="2"/>
  </si>
  <si>
    <t>（項）自然公園等事業工事諸費
（大事項）自然公園等事業工事諸費に必要な経費</t>
    <rPh sb="16" eb="17">
      <t>ダイ</t>
    </rPh>
    <rPh sb="17" eb="19">
      <t>ジコウ</t>
    </rPh>
    <rPh sb="20" eb="22">
      <t>シゼン</t>
    </rPh>
    <rPh sb="22" eb="24">
      <t>コウエン</t>
    </rPh>
    <rPh sb="24" eb="25">
      <t>トウ</t>
    </rPh>
    <rPh sb="25" eb="27">
      <t>ジギョウ</t>
    </rPh>
    <rPh sb="27" eb="29">
      <t>コウジ</t>
    </rPh>
    <rPh sb="29" eb="31">
      <t>ショヒ</t>
    </rPh>
    <rPh sb="32" eb="34">
      <t>ヒツヨウ</t>
    </rPh>
    <rPh sb="35" eb="37">
      <t>ケイヒ</t>
    </rPh>
    <phoneticPr fontId="2"/>
  </si>
  <si>
    <t>自然公園等事業費（うち既定定員に伴う経費等）</t>
    <rPh sb="0" eb="2">
      <t>シゼン</t>
    </rPh>
    <rPh sb="2" eb="4">
      <t>コウエン</t>
    </rPh>
    <rPh sb="4" eb="5">
      <t>トウ</t>
    </rPh>
    <rPh sb="5" eb="8">
      <t>ジギョウヒ</t>
    </rPh>
    <phoneticPr fontId="2"/>
  </si>
  <si>
    <t>対象外指定経費、類似経費（５）
自然公園等事業に直接必要な人件費及び事務費であるため。</t>
    <rPh sb="16" eb="18">
      <t>シゼン</t>
    </rPh>
    <rPh sb="18" eb="20">
      <t>コウエン</t>
    </rPh>
    <rPh sb="20" eb="21">
      <t>トウ</t>
    </rPh>
    <rPh sb="21" eb="23">
      <t>ジギョウ</t>
    </rPh>
    <rPh sb="24" eb="26">
      <t>チョクセツ</t>
    </rPh>
    <rPh sb="26" eb="28">
      <t>ヒツヨウ</t>
    </rPh>
    <rPh sb="29" eb="32">
      <t>ジンケンヒ</t>
    </rPh>
    <rPh sb="32" eb="33">
      <t>オヨ</t>
    </rPh>
    <rPh sb="34" eb="37">
      <t>ジムヒ</t>
    </rPh>
    <phoneticPr fontId="2"/>
  </si>
  <si>
    <t>施策名：3-1　大気環境の保全（酸性雨・黄砂対策を含む）</t>
    <rPh sb="0" eb="2">
      <t>シサク</t>
    </rPh>
    <rPh sb="2" eb="3">
      <t>メイ</t>
    </rPh>
    <rPh sb="8" eb="10">
      <t>タイキ</t>
    </rPh>
    <rPh sb="10" eb="12">
      <t>カンキョウ</t>
    </rPh>
    <rPh sb="13" eb="15">
      <t>ホゼン</t>
    </rPh>
    <rPh sb="16" eb="19">
      <t>サンセイウ</t>
    </rPh>
    <rPh sb="20" eb="22">
      <t>コウサ</t>
    </rPh>
    <rPh sb="22" eb="24">
      <t>タイサク</t>
    </rPh>
    <rPh sb="25" eb="26">
      <t>フク</t>
    </rPh>
    <phoneticPr fontId="2"/>
  </si>
  <si>
    <t>大気環境基準等設定業務費</t>
    <phoneticPr fontId="2"/>
  </si>
  <si>
    <t>水・大気環境局</t>
    <rPh sb="0" eb="1">
      <t>ミズ</t>
    </rPh>
    <rPh sb="2" eb="4">
      <t>タイキ</t>
    </rPh>
    <rPh sb="4" eb="6">
      <t>カンキョウ</t>
    </rPh>
    <rPh sb="6" eb="7">
      <t>キョク</t>
    </rPh>
    <phoneticPr fontId="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</si>
  <si>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2"/>
  </si>
  <si>
    <t>大気環境監視測定網整備推進費</t>
  </si>
  <si>
    <t>昭和46年度</t>
    <rPh sb="0" eb="2">
      <t>ショウワ</t>
    </rPh>
    <rPh sb="4" eb="6">
      <t>ネンド</t>
    </rPh>
    <phoneticPr fontId="2"/>
  </si>
  <si>
    <t>大気汚染防止規制等対策推進費</t>
  </si>
  <si>
    <t>昭和47年度</t>
    <rPh sb="0" eb="2">
      <t>ショウワ</t>
    </rPh>
    <rPh sb="4" eb="6">
      <t>ネンド</t>
    </rPh>
    <phoneticPr fontId="2"/>
  </si>
  <si>
    <t>有害大気汚染物質等対策推進費</t>
  </si>
  <si>
    <t>平成5年度</t>
    <rPh sb="0" eb="2">
      <t>ヘイセイ</t>
    </rPh>
    <rPh sb="3" eb="5">
      <t>ネンド</t>
    </rPh>
    <phoneticPr fontId="2"/>
  </si>
  <si>
    <t>アスベスト飛散防止総合対策費</t>
    <rPh sb="5" eb="7">
      <t>ヒサン</t>
    </rPh>
    <rPh sb="7" eb="9">
      <t>ボウシ</t>
    </rPh>
    <rPh sb="9" eb="11">
      <t>ソウゴウ</t>
    </rPh>
    <rPh sb="11" eb="14">
      <t>タイサクヒ</t>
    </rPh>
    <phoneticPr fontId="2"/>
  </si>
  <si>
    <t>在日米軍施設・区域周辺環境保全対策費</t>
    <phoneticPr fontId="2"/>
  </si>
  <si>
    <t>昭和53年度</t>
    <rPh sb="0" eb="2">
      <t>ショウワ</t>
    </rPh>
    <rPh sb="4" eb="6">
      <t>ネンド</t>
    </rPh>
    <phoneticPr fontId="2"/>
  </si>
  <si>
    <t>コベネフィット・アプローチ推進事業費</t>
    <rPh sb="13" eb="15">
      <t>スイシン</t>
    </rPh>
    <rPh sb="15" eb="17">
      <t>ジギョウ</t>
    </rPh>
    <phoneticPr fontId="2"/>
  </si>
  <si>
    <t>公害防止管理推進調査対策検討費</t>
  </si>
  <si>
    <t>微小粒子状物質（ＰＭ２．５）総合対策費</t>
  </si>
  <si>
    <t>大気環境監視システム整備経費</t>
  </si>
  <si>
    <t>越境大気汚染対策推進費</t>
    <phoneticPr fontId="2"/>
  </si>
  <si>
    <t>平成14年度</t>
    <rPh sb="0" eb="2">
      <t>ヘイセイ</t>
    </rPh>
    <rPh sb="4" eb="6">
      <t>ネンド</t>
    </rPh>
    <phoneticPr fontId="2"/>
  </si>
  <si>
    <t>自動車大気汚染対策等推進費</t>
    <rPh sb="0" eb="3">
      <t>ジドウシャ</t>
    </rPh>
    <rPh sb="3" eb="5">
      <t>タイキ</t>
    </rPh>
    <rPh sb="5" eb="7">
      <t>オセン</t>
    </rPh>
    <rPh sb="7" eb="9">
      <t>タイサク</t>
    </rPh>
    <rPh sb="9" eb="10">
      <t>トウ</t>
    </rPh>
    <rPh sb="10" eb="13">
      <t>スイシンヒ</t>
    </rPh>
    <phoneticPr fontId="2"/>
  </si>
  <si>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2"/>
  </si>
  <si>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2"/>
  </si>
  <si>
    <t>船舶・航空機排出ガス対策検討調査</t>
    <rPh sb="0" eb="2">
      <t>センパク</t>
    </rPh>
    <rPh sb="3" eb="6">
      <t>コウクウキ</t>
    </rPh>
    <rPh sb="6" eb="8">
      <t>ハイシュツ</t>
    </rPh>
    <rPh sb="10" eb="12">
      <t>タイサク</t>
    </rPh>
    <rPh sb="12" eb="14">
      <t>ケントウ</t>
    </rPh>
    <rPh sb="14" eb="16">
      <t>チョウサ</t>
    </rPh>
    <phoneticPr fontId="2"/>
  </si>
  <si>
    <t>自動車排出ガス・騒音規制強化等の推進</t>
    <phoneticPr fontId="2"/>
  </si>
  <si>
    <t>自動車交通環境監視測定費</t>
    <rPh sb="0" eb="3">
      <t>ジドウシャ</t>
    </rPh>
    <rPh sb="3" eb="5">
      <t>コウツウ</t>
    </rPh>
    <rPh sb="5" eb="7">
      <t>カンキョウ</t>
    </rPh>
    <rPh sb="7" eb="9">
      <t>カンシ</t>
    </rPh>
    <rPh sb="9" eb="11">
      <t>ソクテイ</t>
    </rPh>
    <rPh sb="11" eb="12">
      <t>ヒ</t>
    </rPh>
    <phoneticPr fontId="2"/>
  </si>
  <si>
    <t>昭和38年度</t>
    <rPh sb="0" eb="2">
      <t>ショウワ</t>
    </rPh>
    <rPh sb="4" eb="6">
      <t>ネンド</t>
    </rPh>
    <phoneticPr fontId="2"/>
  </si>
  <si>
    <t>国際連合地域開発センター拠出金</t>
    <rPh sb="0" eb="2">
      <t>コクサイ</t>
    </rPh>
    <rPh sb="2" eb="4">
      <t>レンゴウ</t>
    </rPh>
    <rPh sb="4" eb="6">
      <t>チイキ</t>
    </rPh>
    <rPh sb="6" eb="8">
      <t>カイハツ</t>
    </rPh>
    <rPh sb="12" eb="15">
      <t>キョシュツキン</t>
    </rPh>
    <phoneticPr fontId="2"/>
  </si>
  <si>
    <t>東アジア酸性雨モニタリングネットワーク拠出金</t>
    <rPh sb="0" eb="1">
      <t>ヒガシ</t>
    </rPh>
    <phoneticPr fontId="4"/>
  </si>
  <si>
    <t>環境測定等に関する調査費</t>
    <rPh sb="4" eb="5">
      <t>トウ</t>
    </rPh>
    <rPh sb="6" eb="7">
      <t>カン</t>
    </rPh>
    <rPh sb="9" eb="12">
      <t>チョウサヒ</t>
    </rPh>
    <phoneticPr fontId="2"/>
  </si>
  <si>
    <t>昭和50年度</t>
    <rPh sb="0" eb="2">
      <t>ショウワ</t>
    </rPh>
    <rPh sb="4" eb="6">
      <t>ネンド</t>
    </rPh>
    <phoneticPr fontId="2"/>
  </si>
  <si>
    <t>放射性物質による一般環境汚染に係る基準等調査検討費</t>
    <rPh sb="0" eb="3">
      <t>ホウシャセイ</t>
    </rPh>
    <rPh sb="3" eb="5">
      <t>ブッシツ</t>
    </rPh>
    <rPh sb="8" eb="10">
      <t>イッパン</t>
    </rPh>
    <rPh sb="10" eb="12">
      <t>カンキョウ</t>
    </rPh>
    <rPh sb="12" eb="14">
      <t>オセン</t>
    </rPh>
    <rPh sb="15" eb="16">
      <t>カカ</t>
    </rPh>
    <rPh sb="17" eb="19">
      <t>キジュン</t>
    </rPh>
    <rPh sb="19" eb="20">
      <t>トウ</t>
    </rPh>
    <rPh sb="20" eb="22">
      <t>チョウサ</t>
    </rPh>
    <rPh sb="22" eb="24">
      <t>ケントウ</t>
    </rPh>
    <rPh sb="24" eb="25">
      <t>ヒ</t>
    </rPh>
    <phoneticPr fontId="2"/>
  </si>
  <si>
    <t>施策名：3-2　大気生活環境の保全</t>
    <rPh sb="0" eb="2">
      <t>シサク</t>
    </rPh>
    <rPh sb="2" eb="3">
      <t>メイ</t>
    </rPh>
    <rPh sb="8" eb="10">
      <t>タイキ</t>
    </rPh>
    <rPh sb="10" eb="12">
      <t>セイカツ</t>
    </rPh>
    <rPh sb="12" eb="14">
      <t>カンキョウ</t>
    </rPh>
    <rPh sb="15" eb="17">
      <t>ホゼン</t>
    </rPh>
    <phoneticPr fontId="2"/>
  </si>
  <si>
    <t>良好な生活環境形成・保全推進費</t>
    <rPh sb="0" eb="2">
      <t>リョウコウ</t>
    </rPh>
    <rPh sb="3" eb="5">
      <t>セイカツ</t>
    </rPh>
    <rPh sb="5" eb="7">
      <t>カンキョウ</t>
    </rPh>
    <rPh sb="7" eb="9">
      <t>ケイセイ</t>
    </rPh>
    <rPh sb="10" eb="12">
      <t>ホゼン</t>
    </rPh>
    <rPh sb="12" eb="15">
      <t>スイシンヒ</t>
    </rPh>
    <phoneticPr fontId="2"/>
  </si>
  <si>
    <t>クールシティ推進事業</t>
    <rPh sb="6" eb="8">
      <t>スイシン</t>
    </rPh>
    <rPh sb="8" eb="10">
      <t>ジギョウ</t>
    </rPh>
    <phoneticPr fontId="2"/>
  </si>
  <si>
    <t>騒音・振動公害防止強化対策費</t>
    <rPh sb="0" eb="2">
      <t>ソウオン</t>
    </rPh>
    <rPh sb="3" eb="5">
      <t>シンドウ</t>
    </rPh>
    <rPh sb="5" eb="7">
      <t>コウガイ</t>
    </rPh>
    <rPh sb="7" eb="9">
      <t>ボウシ</t>
    </rPh>
    <rPh sb="9" eb="11">
      <t>キョウカ</t>
    </rPh>
    <rPh sb="11" eb="14">
      <t>タイサクヒ</t>
    </rPh>
    <phoneticPr fontId="2"/>
  </si>
  <si>
    <t>悪臭公害防止強化対策費</t>
    <phoneticPr fontId="2"/>
  </si>
  <si>
    <t>交通騒音振動対策調査検討費</t>
    <rPh sb="0" eb="2">
      <t>コウツウ</t>
    </rPh>
    <rPh sb="2" eb="4">
      <t>ソウオン</t>
    </rPh>
    <rPh sb="4" eb="6">
      <t>シンドウ</t>
    </rPh>
    <rPh sb="6" eb="8">
      <t>タイサク</t>
    </rPh>
    <rPh sb="8" eb="10">
      <t>チョウサ</t>
    </rPh>
    <rPh sb="10" eb="13">
      <t>ケントウヒ</t>
    </rPh>
    <phoneticPr fontId="2"/>
  </si>
  <si>
    <t>施策名：3-3　水環境の保全（海洋環境の保全を含む）</t>
    <rPh sb="0" eb="2">
      <t>シサク</t>
    </rPh>
    <rPh sb="2" eb="3">
      <t>メイ</t>
    </rPh>
    <rPh sb="8" eb="9">
      <t>ミズ</t>
    </rPh>
    <rPh sb="9" eb="11">
      <t>カンキョウ</t>
    </rPh>
    <rPh sb="12" eb="14">
      <t>ホゼン</t>
    </rPh>
    <rPh sb="15" eb="17">
      <t>カイヨウ</t>
    </rPh>
    <rPh sb="17" eb="19">
      <t>カンキョウ</t>
    </rPh>
    <rPh sb="20" eb="22">
      <t>ホゼン</t>
    </rPh>
    <rPh sb="23" eb="24">
      <t>フク</t>
    </rPh>
    <phoneticPr fontId="2"/>
  </si>
  <si>
    <t>水質環境基準検討費</t>
  </si>
  <si>
    <t>排水対策推進費</t>
  </si>
  <si>
    <t>水質関連情報利用基盤整備費</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</si>
  <si>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2"/>
  </si>
  <si>
    <t>閉鎖性海域環境保全推進等調査費（有明海・八代海総合調査評価委員会経費を含む）</t>
    <rPh sb="0" eb="3">
      <t>ヘイサセイ</t>
    </rPh>
    <rPh sb="3" eb="5">
      <t>カイイキ</t>
    </rPh>
    <rPh sb="5" eb="7">
      <t>カンキョウ</t>
    </rPh>
    <rPh sb="7" eb="9">
      <t>ホゼン</t>
    </rPh>
    <rPh sb="9" eb="11">
      <t>スイシン</t>
    </rPh>
    <rPh sb="11" eb="12">
      <t>トウ</t>
    </rPh>
    <rPh sb="12" eb="15">
      <t>チョウサヒ</t>
    </rPh>
    <rPh sb="16" eb="19">
      <t>アリアケカイ</t>
    </rPh>
    <rPh sb="20" eb="23">
      <t>ヤツシロカイ</t>
    </rPh>
    <rPh sb="23" eb="25">
      <t>ソウゴウ</t>
    </rPh>
    <rPh sb="25" eb="27">
      <t>チョウサ</t>
    </rPh>
    <rPh sb="27" eb="29">
      <t>ヒョウカ</t>
    </rPh>
    <rPh sb="29" eb="32">
      <t>イインカイ</t>
    </rPh>
    <rPh sb="32" eb="34">
      <t>ケイヒ</t>
    </rPh>
    <rPh sb="35" eb="36">
      <t>フク</t>
    </rPh>
    <phoneticPr fontId="2"/>
  </si>
  <si>
    <t>豊かさを実感できる海の再生事業</t>
    <rPh sb="0" eb="1">
      <t>ユタ</t>
    </rPh>
    <rPh sb="4" eb="6">
      <t>ジッカン</t>
    </rPh>
    <rPh sb="9" eb="10">
      <t>ウミ</t>
    </rPh>
    <rPh sb="11" eb="13">
      <t>サイセイ</t>
    </rPh>
    <rPh sb="13" eb="15">
      <t>ジギョウ</t>
    </rPh>
    <phoneticPr fontId="2"/>
  </si>
  <si>
    <t>湖沼環境対策等推進費</t>
  </si>
  <si>
    <t>水質・底質分析法検討費</t>
  </si>
  <si>
    <t>水環境保全活動普及促進事業</t>
  </si>
  <si>
    <t>気候変動による水循環への影響評価・適応策検討費</t>
    <rPh sb="8" eb="10">
      <t>ジュンカン</t>
    </rPh>
    <rPh sb="14" eb="16">
      <t>ヒョウカ</t>
    </rPh>
    <phoneticPr fontId="2"/>
  </si>
  <si>
    <t>地下浸透の防止による地下水汚染対策推進費</t>
    <rPh sb="0" eb="2">
      <t>チカ</t>
    </rPh>
    <rPh sb="2" eb="4">
      <t>シントウ</t>
    </rPh>
    <rPh sb="5" eb="7">
      <t>ボウシ</t>
    </rPh>
    <rPh sb="10" eb="13">
      <t>チカスイ</t>
    </rPh>
    <rPh sb="13" eb="15">
      <t>オセン</t>
    </rPh>
    <rPh sb="15" eb="17">
      <t>タイサク</t>
    </rPh>
    <rPh sb="17" eb="19">
      <t>スイシン</t>
    </rPh>
    <rPh sb="19" eb="20">
      <t>ヒ</t>
    </rPh>
    <phoneticPr fontId="2"/>
  </si>
  <si>
    <t>地盤沈下等水管理推進費</t>
    <rPh sb="0" eb="2">
      <t>ジバン</t>
    </rPh>
    <rPh sb="2" eb="4">
      <t>チンカ</t>
    </rPh>
    <rPh sb="4" eb="5">
      <t>トウ</t>
    </rPh>
    <rPh sb="5" eb="6">
      <t>ミズ</t>
    </rPh>
    <rPh sb="6" eb="8">
      <t>カンリ</t>
    </rPh>
    <rPh sb="8" eb="11">
      <t>スイシンヒ</t>
    </rPh>
    <phoneticPr fontId="2"/>
  </si>
  <si>
    <t>国際的水環境改善活動推進等経費</t>
    <rPh sb="12" eb="13">
      <t>トウ</t>
    </rPh>
    <rPh sb="13" eb="15">
      <t>ケイヒ</t>
    </rPh>
    <phoneticPr fontId="2"/>
  </si>
  <si>
    <t>海洋環境関連条約対応事業</t>
    <rPh sb="0" eb="2">
      <t>カイヨウ</t>
    </rPh>
    <rPh sb="2" eb="4">
      <t>カンキョウ</t>
    </rPh>
    <rPh sb="4" eb="6">
      <t>カンレン</t>
    </rPh>
    <rPh sb="6" eb="8">
      <t>ジョウヤク</t>
    </rPh>
    <rPh sb="8" eb="10">
      <t>タイオウ</t>
    </rPh>
    <rPh sb="10" eb="12">
      <t>ジギョウ</t>
    </rPh>
    <phoneticPr fontId="2"/>
  </si>
  <si>
    <t>昭和61年度</t>
    <rPh sb="0" eb="2">
      <t>ショウワ</t>
    </rPh>
    <rPh sb="4" eb="6">
      <t>ネンド</t>
    </rPh>
    <phoneticPr fontId="2"/>
  </si>
  <si>
    <t>海洋環境モニタリング推進事業</t>
    <rPh sb="12" eb="14">
      <t>ジギョウ</t>
    </rPh>
    <phoneticPr fontId="2"/>
  </si>
  <si>
    <t>ロンドン議定書実施のための不発弾陸上処理事業</t>
    <rPh sb="20" eb="22">
      <t>ジギョウ</t>
    </rPh>
    <phoneticPr fontId="2"/>
  </si>
  <si>
    <t>漂流・漂着・海底ごみに係る削減方策総合検討事業</t>
    <rPh sb="6" eb="8">
      <t>カイテイ</t>
    </rPh>
    <rPh sb="17" eb="19">
      <t>ソウゴウ</t>
    </rPh>
    <rPh sb="19" eb="21">
      <t>ケントウ</t>
    </rPh>
    <rPh sb="21" eb="23">
      <t>ジギョウ</t>
    </rPh>
    <phoneticPr fontId="2"/>
  </si>
  <si>
    <t>水環境の危機管理・リスク管理推進事業</t>
    <rPh sb="0" eb="3">
      <t>ミズカンキョウ</t>
    </rPh>
    <rPh sb="4" eb="6">
      <t>キキ</t>
    </rPh>
    <rPh sb="6" eb="8">
      <t>カンリ</t>
    </rPh>
    <rPh sb="12" eb="14">
      <t>カンリ</t>
    </rPh>
    <rPh sb="14" eb="16">
      <t>スイシン</t>
    </rPh>
    <rPh sb="16" eb="18">
      <t>ジギョウ</t>
    </rPh>
    <phoneticPr fontId="2"/>
  </si>
  <si>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2"/>
  </si>
  <si>
    <t xml:space="preserve">新26-028 </t>
    <phoneticPr fontId="2"/>
  </si>
  <si>
    <t>国連大学拠出金（低炭素型水環境改善システム研究事業）</t>
    <phoneticPr fontId="2"/>
  </si>
  <si>
    <t>新26-029</t>
  </si>
  <si>
    <t>放射性物質による水質汚濁状況の常時監視</t>
    <phoneticPr fontId="2"/>
  </si>
  <si>
    <t>新26-030</t>
  </si>
  <si>
    <t>硝酸性窒素に関する地域総合対策制度推進費</t>
    <phoneticPr fontId="2"/>
  </si>
  <si>
    <t xml:space="preserve">施策名：3-4　土壌環境の保全 </t>
    <rPh sb="0" eb="2">
      <t>シサク</t>
    </rPh>
    <rPh sb="2" eb="3">
      <t>メイ</t>
    </rPh>
    <rPh sb="8" eb="10">
      <t>ドジョウ</t>
    </rPh>
    <rPh sb="10" eb="12">
      <t>カンキョウ</t>
    </rPh>
    <rPh sb="13" eb="15">
      <t>ホゼン</t>
    </rPh>
    <phoneticPr fontId="2"/>
  </si>
  <si>
    <t>農用地土壌汚染対策費</t>
    <rPh sb="0" eb="3">
      <t>ノウヨウチ</t>
    </rPh>
    <rPh sb="3" eb="5">
      <t>ドジョウ</t>
    </rPh>
    <rPh sb="5" eb="7">
      <t>オセン</t>
    </rPh>
    <rPh sb="7" eb="9">
      <t>タイサク</t>
    </rPh>
    <rPh sb="9" eb="10">
      <t>ヒ</t>
    </rPh>
    <phoneticPr fontId="2"/>
  </si>
  <si>
    <t>市街地土壌汚染対策費</t>
    <rPh sb="0" eb="3">
      <t>シガイチ</t>
    </rPh>
    <rPh sb="3" eb="5">
      <t>ドジョウ</t>
    </rPh>
    <rPh sb="5" eb="7">
      <t>オセン</t>
    </rPh>
    <rPh sb="7" eb="9">
      <t>タイサク</t>
    </rPh>
    <rPh sb="9" eb="10">
      <t>ヒ</t>
    </rPh>
    <phoneticPr fontId="2"/>
  </si>
  <si>
    <t>ダイオキシン類土壌汚染対策費</t>
    <rPh sb="6" eb="7">
      <t>ルイ</t>
    </rPh>
    <rPh sb="7" eb="9">
      <t>ドジョウ</t>
    </rPh>
    <rPh sb="9" eb="11">
      <t>オセン</t>
    </rPh>
    <rPh sb="11" eb="13">
      <t>タイサク</t>
    </rPh>
    <rPh sb="13" eb="14">
      <t>ヒ</t>
    </rPh>
    <phoneticPr fontId="2"/>
  </si>
  <si>
    <t>施策名：3-5　ダイオキシン類・農薬対策</t>
    <rPh sb="0" eb="2">
      <t>シサク</t>
    </rPh>
    <rPh sb="2" eb="3">
      <t>メイ</t>
    </rPh>
    <rPh sb="14" eb="15">
      <t>タグイ</t>
    </rPh>
    <rPh sb="16" eb="18">
      <t>ノウヤク</t>
    </rPh>
    <rPh sb="18" eb="20">
      <t>タイサク</t>
    </rPh>
    <phoneticPr fontId="2"/>
  </si>
  <si>
    <t>農薬登録保留基準等設定費</t>
    <rPh sb="0" eb="2">
      <t>ノウヤク</t>
    </rPh>
    <rPh sb="2" eb="4">
      <t>トウロク</t>
    </rPh>
    <rPh sb="4" eb="6">
      <t>ホリュウ</t>
    </rPh>
    <rPh sb="6" eb="8">
      <t>キジュン</t>
    </rPh>
    <rPh sb="8" eb="9">
      <t>トウ</t>
    </rPh>
    <rPh sb="9" eb="11">
      <t>セッテイ</t>
    </rPh>
    <rPh sb="11" eb="12">
      <t>ヒ</t>
    </rPh>
    <phoneticPr fontId="2"/>
  </si>
  <si>
    <t>ダイオキシン類総合対策費</t>
    <rPh sb="6" eb="7">
      <t>ルイ</t>
    </rPh>
    <rPh sb="7" eb="9">
      <t>ソウゴウ</t>
    </rPh>
    <rPh sb="9" eb="12">
      <t>タイサクヒ</t>
    </rPh>
    <phoneticPr fontId="2"/>
  </si>
  <si>
    <t>施策名：9-3　環境問題に関する調査・研究・技術開発</t>
    <rPh sb="0" eb="2">
      <t>シサク</t>
    </rPh>
    <rPh sb="2" eb="3">
      <t>メイ</t>
    </rPh>
    <rPh sb="8" eb="10">
      <t>カンキョウ</t>
    </rPh>
    <rPh sb="10" eb="12">
      <t>モンダイ</t>
    </rPh>
    <rPh sb="13" eb="14">
      <t>カン</t>
    </rPh>
    <rPh sb="16" eb="18">
      <t>チョウサ</t>
    </rPh>
    <rPh sb="19" eb="21">
      <t>ケンキュウ</t>
    </rPh>
    <rPh sb="22" eb="24">
      <t>ギジュツ</t>
    </rPh>
    <rPh sb="24" eb="26">
      <t>カイハツ</t>
    </rPh>
    <phoneticPr fontId="2"/>
  </si>
  <si>
    <t>大気汚染物質による暴露影響研究費</t>
    <rPh sb="0" eb="2">
      <t>タイキ</t>
    </rPh>
    <rPh sb="2" eb="4">
      <t>オセン</t>
    </rPh>
    <rPh sb="4" eb="6">
      <t>ブッシツ</t>
    </rPh>
    <rPh sb="9" eb="11">
      <t>バクロ</t>
    </rPh>
    <rPh sb="11" eb="13">
      <t>エイキョウ</t>
    </rPh>
    <rPh sb="13" eb="16">
      <t>ケンキュウヒ</t>
    </rPh>
    <phoneticPr fontId="2"/>
  </si>
  <si>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2"/>
  </si>
  <si>
    <t>農薬健康・環境影響対策費</t>
    <phoneticPr fontId="2"/>
  </si>
  <si>
    <t>施策名：3-1　大気環境の保全（酸性雨・黄砂対策を含む）</t>
    <phoneticPr fontId="2"/>
  </si>
  <si>
    <t>水銀大気排出対策推進事業費</t>
    <rPh sb="0" eb="2">
      <t>スイギン</t>
    </rPh>
    <rPh sb="2" eb="4">
      <t>タイキ</t>
    </rPh>
    <rPh sb="4" eb="6">
      <t>ハイシュツ</t>
    </rPh>
    <rPh sb="6" eb="8">
      <t>タイサク</t>
    </rPh>
    <rPh sb="8" eb="10">
      <t>スイシン</t>
    </rPh>
    <rPh sb="10" eb="13">
      <t>ジギョウヒ</t>
    </rPh>
    <phoneticPr fontId="2"/>
  </si>
  <si>
    <t>施策名：3-3　水環境の保全（海洋環境の保全を含む）</t>
    <phoneticPr fontId="2"/>
  </si>
  <si>
    <t>沿岸域環境改善技術評価事業</t>
    <rPh sb="0" eb="2">
      <t>エンガン</t>
    </rPh>
    <rPh sb="2" eb="3">
      <t>イキ</t>
    </rPh>
    <rPh sb="3" eb="5">
      <t>カンキョウ</t>
    </rPh>
    <rPh sb="5" eb="7">
      <t>カイゼン</t>
    </rPh>
    <rPh sb="7" eb="9">
      <t>ギジュツ</t>
    </rPh>
    <rPh sb="9" eb="11">
      <t>ヒョウカ</t>
    </rPh>
    <rPh sb="11" eb="13">
      <t>ジギョウ</t>
    </rPh>
    <phoneticPr fontId="2"/>
  </si>
  <si>
    <t>水質関連システムの移行開発経費</t>
    <rPh sb="0" eb="2">
      <t>スイシツ</t>
    </rPh>
    <rPh sb="2" eb="4">
      <t>カンレン</t>
    </rPh>
    <rPh sb="9" eb="11">
      <t>イコウ</t>
    </rPh>
    <rPh sb="11" eb="13">
      <t>カイハツ</t>
    </rPh>
    <rPh sb="13" eb="15">
      <t>ケイヒ</t>
    </rPh>
    <phoneticPr fontId="2"/>
  </si>
  <si>
    <t>地下浸透規制制度最適化のための検討調査費</t>
    <rPh sb="0" eb="2">
      <t>チカ</t>
    </rPh>
    <rPh sb="2" eb="4">
      <t>シントウ</t>
    </rPh>
    <rPh sb="4" eb="6">
      <t>キセイ</t>
    </rPh>
    <rPh sb="6" eb="8">
      <t>セイド</t>
    </rPh>
    <rPh sb="8" eb="11">
      <t>サイテキカ</t>
    </rPh>
    <rPh sb="15" eb="17">
      <t>ケントウ</t>
    </rPh>
    <rPh sb="17" eb="20">
      <t>チョウサヒ</t>
    </rPh>
    <phoneticPr fontId="2"/>
  </si>
  <si>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2"/>
  </si>
  <si>
    <t>（項）大気・水・土壌環境等保全費
（大事項）大気・水・土壌環境等の保全に必要な経費</t>
    <rPh sb="1" eb="2">
      <t>コウ</t>
    </rPh>
    <rPh sb="3" eb="5">
      <t>タイキ</t>
    </rPh>
    <rPh sb="6" eb="7">
      <t>ミズ</t>
    </rPh>
    <rPh sb="8" eb="10">
      <t>ドジョウ</t>
    </rPh>
    <rPh sb="10" eb="13">
      <t>カンキョウトウ</t>
    </rPh>
    <rPh sb="13" eb="15">
      <t>ホゼン</t>
    </rPh>
    <rPh sb="15" eb="16">
      <t>ヒ</t>
    </rPh>
    <rPh sb="18" eb="20">
      <t>ダイジ</t>
    </rPh>
    <rPh sb="20" eb="21">
      <t>コウ</t>
    </rPh>
    <rPh sb="22" eb="24">
      <t>タイキ</t>
    </rPh>
    <rPh sb="25" eb="26">
      <t>ミズ</t>
    </rPh>
    <rPh sb="27" eb="29">
      <t>ドジョウ</t>
    </rPh>
    <rPh sb="29" eb="32">
      <t>カンキョウトウ</t>
    </rPh>
    <rPh sb="33" eb="35">
      <t>ホゼン</t>
    </rPh>
    <phoneticPr fontId="2"/>
  </si>
  <si>
    <t>大気・水・土壌環境等保全対策共通経費</t>
    <phoneticPr fontId="2"/>
  </si>
  <si>
    <t>水・大気環境局</t>
    <rPh sb="0" eb="1">
      <t>ミズ</t>
    </rPh>
    <rPh sb="2" eb="4">
      <t>タイキ</t>
    </rPh>
    <rPh sb="4" eb="7">
      <t>カンキョウキョク</t>
    </rPh>
    <phoneticPr fontId="2"/>
  </si>
  <si>
    <t>大気・水・土壌等の保全</t>
    <rPh sb="0" eb="2">
      <t>タイキ</t>
    </rPh>
    <rPh sb="3" eb="4">
      <t>ミズ</t>
    </rPh>
    <rPh sb="5" eb="7">
      <t>ドジョウ</t>
    </rPh>
    <rPh sb="7" eb="8">
      <t>トウ</t>
    </rPh>
    <rPh sb="9" eb="11">
      <t>ホゼン</t>
    </rPh>
    <phoneticPr fontId="2"/>
  </si>
  <si>
    <t>（項）環境政策基盤整備費
（大事項）環境問題に対する調査・研究・技術開発に必要な経費</t>
    <rPh sb="1" eb="2">
      <t>コウ</t>
    </rPh>
    <rPh sb="3" eb="5">
      <t>カンキョウ</t>
    </rPh>
    <rPh sb="5" eb="7">
      <t>セイサク</t>
    </rPh>
    <rPh sb="7" eb="9">
      <t>キバン</t>
    </rPh>
    <rPh sb="9" eb="12">
      <t>セイビヒ</t>
    </rPh>
    <rPh sb="14" eb="16">
      <t>ダイジ</t>
    </rPh>
    <rPh sb="16" eb="17">
      <t>コウ</t>
    </rPh>
    <rPh sb="18" eb="20">
      <t>カンキョウ</t>
    </rPh>
    <rPh sb="20" eb="22">
      <t>モンダイ</t>
    </rPh>
    <rPh sb="23" eb="24">
      <t>タイ</t>
    </rPh>
    <rPh sb="26" eb="28">
      <t>チョウサ</t>
    </rPh>
    <rPh sb="29" eb="31">
      <t>ケンキュウ</t>
    </rPh>
    <rPh sb="32" eb="34">
      <t>ギジュツ</t>
    </rPh>
    <rPh sb="34" eb="36">
      <t>カイハツ</t>
    </rPh>
    <rPh sb="37" eb="39">
      <t>ヒツヨウ</t>
    </rPh>
    <rPh sb="40" eb="42">
      <t>ケイヒ</t>
    </rPh>
    <phoneticPr fontId="2"/>
  </si>
  <si>
    <t>環境政策の基盤整備</t>
    <rPh sb="0" eb="2">
      <t>カンキョウ</t>
    </rPh>
    <rPh sb="2" eb="4">
      <t>セイサク</t>
    </rPh>
    <rPh sb="5" eb="7">
      <t>キバン</t>
    </rPh>
    <rPh sb="7" eb="9">
      <t>セイビ</t>
    </rPh>
    <phoneticPr fontId="2"/>
  </si>
  <si>
    <t>総合環境政策局</t>
    <rPh sb="0" eb="2">
      <t>ソウゴウ</t>
    </rPh>
    <rPh sb="2" eb="4">
      <t>カンキョウ</t>
    </rPh>
    <rPh sb="4" eb="7">
      <t>セイサクキョク</t>
    </rPh>
    <phoneticPr fontId="2"/>
  </si>
  <si>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2"/>
  </si>
  <si>
    <t>税制全体のグリーン化推進検討経費</t>
  </si>
  <si>
    <t>施策名：8-1 　経済のグリーン化の推進</t>
    <rPh sb="0" eb="2">
      <t>シサク</t>
    </rPh>
    <rPh sb="2" eb="3">
      <t>メイ</t>
    </rPh>
    <rPh sb="9" eb="11">
      <t>ケイザイ</t>
    </rPh>
    <rPh sb="16" eb="17">
      <t>カ</t>
    </rPh>
    <rPh sb="18" eb="20">
      <t>スイシン</t>
    </rPh>
    <phoneticPr fontId="2"/>
  </si>
  <si>
    <t>施策名：8-2　環境に配慮した地域づくりの推進</t>
    <rPh sb="0" eb="2">
      <t>シサク</t>
    </rPh>
    <rPh sb="2" eb="3">
      <t>メイ</t>
    </rPh>
    <rPh sb="8" eb="10">
      <t>カンキョウ</t>
    </rPh>
    <rPh sb="11" eb="13">
      <t>ハイリョ</t>
    </rPh>
    <rPh sb="15" eb="17">
      <t>チイキ</t>
    </rPh>
    <rPh sb="21" eb="23">
      <t>スイシン</t>
    </rPh>
    <phoneticPr fontId="2"/>
  </si>
  <si>
    <t>昭和45年度</t>
    <rPh sb="0" eb="2">
      <t>ショウワ</t>
    </rPh>
    <rPh sb="4" eb="6">
      <t>ネンド</t>
    </rPh>
    <phoneticPr fontId="2"/>
  </si>
  <si>
    <t>施策名：8-3　環境パートナーシップの形成</t>
    <rPh sb="0" eb="2">
      <t>シサク</t>
    </rPh>
    <rPh sb="2" eb="3">
      <t>メイ</t>
    </rPh>
    <rPh sb="8" eb="10">
      <t>カンキョウ</t>
    </rPh>
    <rPh sb="19" eb="21">
      <t>ケイセイ</t>
    </rPh>
    <phoneticPr fontId="2"/>
  </si>
  <si>
    <t>地球環境パートナーシッププラザ運営</t>
  </si>
  <si>
    <t>地方環境パートナーシップ推進事業</t>
  </si>
  <si>
    <t>施策名：8-4　環境教育・環境学習の推進</t>
    <rPh sb="0" eb="2">
      <t>シサク</t>
    </rPh>
    <rPh sb="2" eb="3">
      <t>メイ</t>
    </rPh>
    <rPh sb="8" eb="10">
      <t>カンキョウ</t>
    </rPh>
    <rPh sb="10" eb="12">
      <t>キョウイク</t>
    </rPh>
    <rPh sb="13" eb="15">
      <t>カンキョウ</t>
    </rPh>
    <rPh sb="15" eb="17">
      <t>ガクシュウ</t>
    </rPh>
    <rPh sb="18" eb="20">
      <t>スイシン</t>
    </rPh>
    <phoneticPr fontId="2"/>
  </si>
  <si>
    <t>国連大学拠出金</t>
    <rPh sb="0" eb="2">
      <t>コクレン</t>
    </rPh>
    <rPh sb="2" eb="4">
      <t>ダイガク</t>
    </rPh>
    <rPh sb="4" eb="7">
      <t>キョシュツキン</t>
    </rPh>
    <phoneticPr fontId="2"/>
  </si>
  <si>
    <t>平成15年度</t>
    <rPh sb="0" eb="2">
      <t>ヘイセイ</t>
    </rPh>
    <rPh sb="4" eb="6">
      <t>ネンド</t>
    </rPh>
    <phoneticPr fontId="2"/>
  </si>
  <si>
    <t>環境教育強化総合対策事業</t>
    <rPh sb="0" eb="2">
      <t>カンキョウ</t>
    </rPh>
    <rPh sb="2" eb="4">
      <t>キョウイク</t>
    </rPh>
    <rPh sb="4" eb="6">
      <t>キョウカ</t>
    </rPh>
    <rPh sb="6" eb="8">
      <t>ソウゴウ</t>
    </rPh>
    <rPh sb="8" eb="10">
      <t>タイサク</t>
    </rPh>
    <rPh sb="10" eb="12">
      <t>ジギョウ</t>
    </rPh>
    <phoneticPr fontId="2"/>
  </si>
  <si>
    <t>大震災の経験を踏まえた持続可能な社会づくり事業</t>
    <rPh sb="0" eb="3">
      <t>ダイシンサイ</t>
    </rPh>
    <rPh sb="4" eb="6">
      <t>ケイケン</t>
    </rPh>
    <rPh sb="7" eb="8">
      <t>フ</t>
    </rPh>
    <rPh sb="11" eb="13">
      <t>ジゾク</t>
    </rPh>
    <rPh sb="13" eb="15">
      <t>カノウ</t>
    </rPh>
    <rPh sb="16" eb="18">
      <t>シャカイ</t>
    </rPh>
    <rPh sb="21" eb="23">
      <t>ジギョウ</t>
    </rPh>
    <phoneticPr fontId="2"/>
  </si>
  <si>
    <t>地域活性化に向けた協働取組の加速化事業</t>
    <rPh sb="0" eb="2">
      <t>チイキ</t>
    </rPh>
    <rPh sb="2" eb="5">
      <t>カッセイカ</t>
    </rPh>
    <rPh sb="6" eb="7">
      <t>ム</t>
    </rPh>
    <rPh sb="9" eb="11">
      <t>キョウドウ</t>
    </rPh>
    <rPh sb="11" eb="13">
      <t>トリクミ</t>
    </rPh>
    <rPh sb="14" eb="17">
      <t>カソクカ</t>
    </rPh>
    <rPh sb="17" eb="19">
      <t>ジギョウ</t>
    </rPh>
    <phoneticPr fontId="2"/>
  </si>
  <si>
    <t>持続可能な地域づくりを担う人材育成事業</t>
    <rPh sb="0" eb="2">
      <t>ジゾク</t>
    </rPh>
    <rPh sb="2" eb="4">
      <t>カノウ</t>
    </rPh>
    <rPh sb="5" eb="7">
      <t>チイキ</t>
    </rPh>
    <rPh sb="11" eb="12">
      <t>ニナ</t>
    </rPh>
    <rPh sb="13" eb="15">
      <t>ジンザイ</t>
    </rPh>
    <rPh sb="15" eb="17">
      <t>イクセイ</t>
    </rPh>
    <rPh sb="17" eb="19">
      <t>ジギョウ</t>
    </rPh>
    <phoneticPr fontId="2"/>
  </si>
  <si>
    <t>施策名：9-1（環境基本計画の効果的実施）</t>
    <rPh sb="0" eb="2">
      <t>シサク</t>
    </rPh>
    <rPh sb="2" eb="3">
      <t>メイ</t>
    </rPh>
    <rPh sb="8" eb="10">
      <t>カンキョウ</t>
    </rPh>
    <rPh sb="10" eb="12">
      <t>キホン</t>
    </rPh>
    <rPh sb="12" eb="14">
      <t>ケイカク</t>
    </rPh>
    <rPh sb="15" eb="18">
      <t>コウカテキ</t>
    </rPh>
    <rPh sb="18" eb="20">
      <t>ジッシ</t>
    </rPh>
    <phoneticPr fontId="2"/>
  </si>
  <si>
    <t>環境行政年次報告書作成等経費</t>
  </si>
  <si>
    <t>昭和43年度</t>
    <rPh sb="0" eb="2">
      <t>ショウワ</t>
    </rPh>
    <rPh sb="4" eb="6">
      <t>ネンド</t>
    </rPh>
    <phoneticPr fontId="2"/>
  </si>
  <si>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2"/>
  </si>
  <si>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</si>
  <si>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2"/>
  </si>
  <si>
    <t>環境基本計画推進事業費</t>
    <rPh sb="0" eb="2">
      <t>カンキョウ</t>
    </rPh>
    <rPh sb="8" eb="11">
      <t>ジギョウヒ</t>
    </rPh>
    <phoneticPr fontId="2"/>
  </si>
  <si>
    <t>施策名：9-2　環境アセスメント制度の適切な運用と改善</t>
    <rPh sb="0" eb="2">
      <t>シサク</t>
    </rPh>
    <rPh sb="2" eb="3">
      <t>メイ</t>
    </rPh>
    <rPh sb="8" eb="10">
      <t>カンキョウ</t>
    </rPh>
    <rPh sb="16" eb="18">
      <t>セイド</t>
    </rPh>
    <rPh sb="19" eb="21">
      <t>テキセツ</t>
    </rPh>
    <rPh sb="22" eb="24">
      <t>ウンヨウ</t>
    </rPh>
    <rPh sb="25" eb="27">
      <t>カイゼン</t>
    </rPh>
    <phoneticPr fontId="2"/>
  </si>
  <si>
    <t>環境影響評価制度高度化経費</t>
  </si>
  <si>
    <t>昭和55年度</t>
    <rPh sb="0" eb="2">
      <t>ショウワ</t>
    </rPh>
    <rPh sb="4" eb="6">
      <t>ネンド</t>
    </rPh>
    <phoneticPr fontId="2"/>
  </si>
  <si>
    <t>環境アセスメント技術調査費</t>
  </si>
  <si>
    <t>環境研究・技術開発推進事業</t>
  </si>
  <si>
    <t>（項）環境政策基盤整備費
　（大事項）環境政策基盤整備等に必要な経費
（項）環境政策基盤整備費
　（大事項）環境問題に対する調査・研究・技術開発に必要な経費</t>
    <rPh sb="21" eb="23">
      <t>セイサク</t>
    </rPh>
    <rPh sb="23" eb="25">
      <t>キバン</t>
    </rPh>
    <rPh sb="25" eb="27">
      <t>セイビ</t>
    </rPh>
    <rPh sb="27" eb="28">
      <t>トウ</t>
    </rPh>
    <rPh sb="29" eb="31">
      <t>ヒツヨウ</t>
    </rPh>
    <rPh sb="32" eb="34">
      <t>ケイヒ</t>
    </rPh>
    <rPh sb="36" eb="37">
      <t>コウ</t>
    </rPh>
    <rPh sb="38" eb="40">
      <t>カンキョウ</t>
    </rPh>
    <rPh sb="40" eb="42">
      <t>セイサク</t>
    </rPh>
    <rPh sb="42" eb="44">
      <t>キバン</t>
    </rPh>
    <rPh sb="44" eb="47">
      <t>セイビヒ</t>
    </rPh>
    <rPh sb="50" eb="52">
      <t>ダイジ</t>
    </rPh>
    <rPh sb="52" eb="53">
      <t>コウ</t>
    </rPh>
    <rPh sb="54" eb="56">
      <t>カンキョウ</t>
    </rPh>
    <rPh sb="56" eb="58">
      <t>モンダイ</t>
    </rPh>
    <rPh sb="59" eb="60">
      <t>タイ</t>
    </rPh>
    <rPh sb="62" eb="64">
      <t>チョウサ</t>
    </rPh>
    <rPh sb="65" eb="67">
      <t>ケンキュウ</t>
    </rPh>
    <rPh sb="68" eb="70">
      <t>ギジュツ</t>
    </rPh>
    <rPh sb="70" eb="72">
      <t>カイハツ</t>
    </rPh>
    <rPh sb="73" eb="75">
      <t>ヒツヨウ</t>
    </rPh>
    <rPh sb="76" eb="78">
      <t>ケイヒ</t>
    </rPh>
    <phoneticPr fontId="2"/>
  </si>
  <si>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2"/>
  </si>
  <si>
    <t>環境技術実証事業</t>
  </si>
  <si>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2"/>
  </si>
  <si>
    <t>環境研究総合推進費</t>
  </si>
  <si>
    <t>（項）環境研究総合推進費
　（大事項）環境研究総合推進に必要な経費</t>
    <rPh sb="1" eb="2">
      <t>コウ</t>
    </rPh>
    <rPh sb="3" eb="5">
      <t>カンキョウ</t>
    </rPh>
    <rPh sb="5" eb="7">
      <t>ケンキュウ</t>
    </rPh>
    <rPh sb="7" eb="9">
      <t>ソウゴウ</t>
    </rPh>
    <rPh sb="9" eb="12">
      <t>スイシンヒ</t>
    </rPh>
    <rPh sb="15" eb="17">
      <t>ダイジ</t>
    </rPh>
    <rPh sb="17" eb="18">
      <t>コウ</t>
    </rPh>
    <rPh sb="19" eb="21">
      <t>カンキョウ</t>
    </rPh>
    <rPh sb="21" eb="23">
      <t>ケンキュウ</t>
    </rPh>
    <rPh sb="23" eb="25">
      <t>ソウゴウ</t>
    </rPh>
    <rPh sb="25" eb="27">
      <t>スイシン</t>
    </rPh>
    <rPh sb="28" eb="30">
      <t>ヒツヨウ</t>
    </rPh>
    <rPh sb="31" eb="33">
      <t>ケイヒ</t>
    </rPh>
    <phoneticPr fontId="2"/>
  </si>
  <si>
    <t>環境調査研修所</t>
    <rPh sb="0" eb="2">
      <t>カンキョウ</t>
    </rPh>
    <rPh sb="2" eb="4">
      <t>チョウサ</t>
    </rPh>
    <rPh sb="4" eb="7">
      <t>ケンシュウショ</t>
    </rPh>
    <phoneticPr fontId="2"/>
  </si>
  <si>
    <t>昭和48年度</t>
    <rPh sb="0" eb="2">
      <t>ショウワ</t>
    </rPh>
    <rPh sb="4" eb="6">
      <t>ネンド</t>
    </rPh>
    <phoneticPr fontId="2"/>
  </si>
  <si>
    <t>環境調査研修所</t>
    <rPh sb="0" eb="2">
      <t>カンキョウ</t>
    </rPh>
    <rPh sb="2" eb="4">
      <t>チョウサ</t>
    </rPh>
    <rPh sb="4" eb="7">
      <t>ケンシュウジョ</t>
    </rPh>
    <phoneticPr fontId="2"/>
  </si>
  <si>
    <t>（項）環境調査研修所
　（大事項）環境保全に関する調査、研修等に必要な経費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2"/>
  </si>
  <si>
    <t>独立行政法人環境再生保全機構運営費</t>
  </si>
  <si>
    <t>（項）独立行政法人環境再生保全機構運営費
　（大事項）独立行政法人環境再生保全機構運営費交付金に必要な経費</t>
    <rPh sb="3" eb="5">
      <t>ドクリツ</t>
    </rPh>
    <rPh sb="5" eb="7">
      <t>ギョウセイ</t>
    </rPh>
    <rPh sb="7" eb="9">
      <t>ホウジン</t>
    </rPh>
    <rPh sb="9" eb="11">
      <t>カンキョウ</t>
    </rPh>
    <rPh sb="27" eb="29">
      <t>ドクリツ</t>
    </rPh>
    <rPh sb="29" eb="31">
      <t>ギョウセイ</t>
    </rPh>
    <rPh sb="31" eb="33">
      <t>ホウジン</t>
    </rPh>
    <phoneticPr fontId="2"/>
  </si>
  <si>
    <t>○</t>
    <phoneticPr fontId="2"/>
  </si>
  <si>
    <t>国立研究開発法人国立環境研究所運営費交付金</t>
    <rPh sb="0" eb="2">
      <t>コクリツ</t>
    </rPh>
    <rPh sb="2" eb="4">
      <t>ケンキュウ</t>
    </rPh>
    <rPh sb="4" eb="6">
      <t>カイハツ</t>
    </rPh>
    <rPh sb="6" eb="8">
      <t>ホウジン</t>
    </rPh>
    <phoneticPr fontId="2"/>
  </si>
  <si>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2"/>
  </si>
  <si>
    <t>国立研究開発法人国立環境研究所施設費補助</t>
    <rPh sb="0" eb="2">
      <t>コクリツ</t>
    </rPh>
    <rPh sb="2" eb="4">
      <t>ケンキュウ</t>
    </rPh>
    <rPh sb="4" eb="6">
      <t>カイハツ</t>
    </rPh>
    <rPh sb="6" eb="8">
      <t>ホウジン</t>
    </rPh>
    <phoneticPr fontId="2"/>
  </si>
  <si>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2"/>
  </si>
  <si>
    <t>施策名：8-1　経済のグリーン化の推進</t>
    <rPh sb="0" eb="2">
      <t>セサク</t>
    </rPh>
    <rPh sb="2" eb="3">
      <t>メイ</t>
    </rPh>
    <rPh sb="8" eb="10">
      <t>ケイザイ</t>
    </rPh>
    <rPh sb="15" eb="16">
      <t>カ</t>
    </rPh>
    <rPh sb="17" eb="19">
      <t>スイシン</t>
    </rPh>
    <phoneticPr fontId="2"/>
  </si>
  <si>
    <t>東京オリンピック・パラリンピックにおけるグリーン購入促進検討事業</t>
    <rPh sb="0" eb="2">
      <t>トウキョウ</t>
    </rPh>
    <rPh sb="24" eb="26">
      <t>コウニュウ</t>
    </rPh>
    <rPh sb="26" eb="28">
      <t>ソクシン</t>
    </rPh>
    <rPh sb="28" eb="30">
      <t>ケントウ</t>
    </rPh>
    <rPh sb="30" eb="32">
      <t>ジギョウ</t>
    </rPh>
    <phoneticPr fontId="2"/>
  </si>
  <si>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2"/>
  </si>
  <si>
    <t>新27-0027</t>
    <rPh sb="0" eb="1">
      <t>シン</t>
    </rPh>
    <phoneticPr fontId="2"/>
  </si>
  <si>
    <t>施策名：8-4　環境教育・環境学習の推進</t>
    <phoneticPr fontId="2"/>
  </si>
  <si>
    <t>「国連ESDの10年」後の環境教育推進費</t>
    <rPh sb="1" eb="3">
      <t>コクレン</t>
    </rPh>
    <rPh sb="9" eb="10">
      <t>ネン</t>
    </rPh>
    <rPh sb="11" eb="12">
      <t>ゴ</t>
    </rPh>
    <rPh sb="13" eb="15">
      <t>カンキョウ</t>
    </rPh>
    <rPh sb="15" eb="17">
      <t>キョウイク</t>
    </rPh>
    <rPh sb="17" eb="20">
      <t>スイシンヒ</t>
    </rPh>
    <phoneticPr fontId="2"/>
  </si>
  <si>
    <t>新27-0028</t>
    <rPh sb="0" eb="1">
      <t>シン</t>
    </rPh>
    <phoneticPr fontId="2"/>
  </si>
  <si>
    <t>（項）地方環境対策費
　（大事項）環境・経済・社会の統合的向上に必要な経費</t>
    <phoneticPr fontId="2"/>
  </si>
  <si>
    <t>施策名：9-3　環境問題に関する調査・研究・技術開発</t>
    <phoneticPr fontId="2"/>
  </si>
  <si>
    <t>2020年東京オリンピックに向けた都市圏における環境対策評価検証等事業</t>
    <rPh sb="4" eb="5">
      <t>ネン</t>
    </rPh>
    <rPh sb="5" eb="7">
      <t>トウキョウ</t>
    </rPh>
    <rPh sb="14" eb="15">
      <t>ム</t>
    </rPh>
    <rPh sb="17" eb="20">
      <t>トシケン</t>
    </rPh>
    <rPh sb="24" eb="26">
      <t>カンキョウ</t>
    </rPh>
    <rPh sb="26" eb="28">
      <t>タイサク</t>
    </rPh>
    <rPh sb="28" eb="30">
      <t>ヒョウカ</t>
    </rPh>
    <rPh sb="30" eb="32">
      <t>ケンショウ</t>
    </rPh>
    <rPh sb="32" eb="33">
      <t>トウ</t>
    </rPh>
    <rPh sb="33" eb="35">
      <t>ジギョウ</t>
    </rPh>
    <phoneticPr fontId="2"/>
  </si>
  <si>
    <t>総合環境政策局</t>
    <rPh sb="0" eb="2">
      <t>ソウゴウ</t>
    </rPh>
    <rPh sb="2" eb="4">
      <t>カンキョウ</t>
    </rPh>
    <rPh sb="4" eb="6">
      <t>セイサク</t>
    </rPh>
    <rPh sb="6" eb="7">
      <t>キョク</t>
    </rPh>
    <phoneticPr fontId="2"/>
  </si>
  <si>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2"/>
  </si>
  <si>
    <t>新27-0030</t>
    <rPh sb="0" eb="1">
      <t>シン</t>
    </rPh>
    <phoneticPr fontId="2"/>
  </si>
  <si>
    <t>独立行政法人評価検討会経費</t>
    <rPh sb="0" eb="2">
      <t>ドクリツ</t>
    </rPh>
    <rPh sb="2" eb="4">
      <t>ギョウセイ</t>
    </rPh>
    <rPh sb="4" eb="6">
      <t>ホウジン</t>
    </rPh>
    <rPh sb="6" eb="8">
      <t>ヒョウカ</t>
    </rPh>
    <rPh sb="8" eb="11">
      <t>ケントウカイ</t>
    </rPh>
    <rPh sb="11" eb="13">
      <t>ケイヒ</t>
    </rPh>
    <phoneticPr fontId="2"/>
  </si>
  <si>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0" eb="21">
      <t>オオ</t>
    </rPh>
    <rPh sb="21" eb="23">
      <t>ジコウ</t>
    </rPh>
    <rPh sb="24" eb="26">
      <t>カンキョウ</t>
    </rPh>
    <rPh sb="27" eb="29">
      <t>ケイザイ</t>
    </rPh>
    <rPh sb="30" eb="32">
      <t>シャカイ</t>
    </rPh>
    <rPh sb="33" eb="36">
      <t>トウゴウテキ</t>
    </rPh>
    <rPh sb="36" eb="38">
      <t>コウジョウ</t>
    </rPh>
    <rPh sb="39" eb="41">
      <t>ヒツヨウ</t>
    </rPh>
    <rPh sb="42" eb="44">
      <t>ケイヒ</t>
    </rPh>
    <phoneticPr fontId="2"/>
  </si>
  <si>
    <t>環境・経済・社会の統合的向上共通経費</t>
    <rPh sb="0" eb="2">
      <t>カンキョウ</t>
    </rPh>
    <rPh sb="3" eb="5">
      <t>ケイザイ</t>
    </rPh>
    <rPh sb="6" eb="8">
      <t>シャカイ</t>
    </rPh>
    <rPh sb="9" eb="12">
      <t>トウゴウテキ</t>
    </rPh>
    <rPh sb="12" eb="14">
      <t>コウジョウ</t>
    </rPh>
    <rPh sb="14" eb="16">
      <t>キョウツウ</t>
    </rPh>
    <rPh sb="16" eb="18">
      <t>ケイヒ</t>
    </rPh>
    <phoneticPr fontId="2"/>
  </si>
  <si>
    <t>環境・経済・社会の統合的向上</t>
    <phoneticPr fontId="2"/>
  </si>
  <si>
    <t>（項）環境政策基盤整備費
（大事項）環境政策基盤整備等に必要な経費</t>
    <phoneticPr fontId="2"/>
  </si>
  <si>
    <t>環境政策基盤整備等に必要な共通経費</t>
    <phoneticPr fontId="2"/>
  </si>
  <si>
    <t>（項）環境本省共通費
（大事項）審議会等に必要な経費</t>
    <phoneticPr fontId="2"/>
  </si>
  <si>
    <t>類似経費（４）</t>
    <phoneticPr fontId="2"/>
  </si>
  <si>
    <t>-</t>
    <phoneticPr fontId="2"/>
  </si>
  <si>
    <t>いずれの施策にも関連しないもの</t>
    <phoneticPr fontId="2"/>
  </si>
  <si>
    <t>（項）環境調査研修所
（大事項）環境調査研修所に必要な経費</t>
  </si>
  <si>
    <t>人件費</t>
    <rPh sb="0" eb="3">
      <t>ジンケンヒ</t>
    </rPh>
    <phoneticPr fontId="2"/>
  </si>
  <si>
    <t>対象外指定経費</t>
    <rPh sb="0" eb="2">
      <t>タイショウ</t>
    </rPh>
    <rPh sb="3" eb="5">
      <t>シテイ</t>
    </rPh>
    <rPh sb="5" eb="7">
      <t>ケイヒ</t>
    </rPh>
    <phoneticPr fontId="2"/>
  </si>
  <si>
    <t>環境調査研修所共通経費</t>
    <rPh sb="0" eb="2">
      <t>カンキョウ</t>
    </rPh>
    <rPh sb="2" eb="4">
      <t>チョウサ</t>
    </rPh>
    <rPh sb="4" eb="7">
      <t>ケンシュウジョ</t>
    </rPh>
    <rPh sb="7" eb="9">
      <t>キョウツウ</t>
    </rPh>
    <rPh sb="9" eb="11">
      <t>ケイヒ</t>
    </rPh>
    <phoneticPr fontId="2"/>
  </si>
  <si>
    <t>類似経費（２）</t>
    <rPh sb="0" eb="2">
      <t>ルイジ</t>
    </rPh>
    <rPh sb="2" eb="4">
      <t>ケイヒ</t>
    </rPh>
    <phoneticPr fontId="2"/>
  </si>
  <si>
    <t>施策名：6-1 　環境リスクの評価</t>
    <rPh sb="0" eb="2">
      <t>シサク</t>
    </rPh>
    <rPh sb="2" eb="3">
      <t>メイ</t>
    </rPh>
    <rPh sb="9" eb="11">
      <t>カンキョウ</t>
    </rPh>
    <rPh sb="15" eb="17">
      <t>ヒョウカ</t>
    </rPh>
    <phoneticPr fontId="2"/>
  </si>
  <si>
    <t>化学物質複合影響評価等調査費</t>
    <rPh sb="0" eb="2">
      <t>カガク</t>
    </rPh>
    <rPh sb="2" eb="4">
      <t>ブッシツ</t>
    </rPh>
    <rPh sb="4" eb="6">
      <t>フクゴウ</t>
    </rPh>
    <rPh sb="6" eb="8">
      <t>エイキョウ</t>
    </rPh>
    <rPh sb="8" eb="10">
      <t>ヒョウカ</t>
    </rPh>
    <rPh sb="10" eb="11">
      <t>トウ</t>
    </rPh>
    <rPh sb="11" eb="14">
      <t>チョウサヒ</t>
    </rPh>
    <phoneticPr fontId="2"/>
  </si>
  <si>
    <t>環境保健部</t>
    <rPh sb="0" eb="2">
      <t>カンキョウ</t>
    </rPh>
    <rPh sb="2" eb="5">
      <t>ホケンブ</t>
    </rPh>
    <phoneticPr fontId="2"/>
  </si>
  <si>
    <t>（項）化学物質対策推進費
　（大事項）化学物質対策の推進に必要な経費</t>
    <phoneticPr fontId="2"/>
  </si>
  <si>
    <t>化学物質環境リスク初期評価推進費</t>
    <rPh sb="13" eb="15">
      <t>スイシン</t>
    </rPh>
    <rPh sb="15" eb="16">
      <t>ヒ</t>
    </rPh>
    <phoneticPr fontId="2"/>
  </si>
  <si>
    <t>施策名：6-2　環境リスクの管理</t>
    <rPh sb="0" eb="2">
      <t>シサク</t>
    </rPh>
    <rPh sb="2" eb="3">
      <t>メイ</t>
    </rPh>
    <rPh sb="8" eb="10">
      <t>カンキョウ</t>
    </rPh>
    <rPh sb="14" eb="16">
      <t>カンリ</t>
    </rPh>
    <phoneticPr fontId="2"/>
  </si>
  <si>
    <t>ＰＲＴＲ制度運用・データ活用事業</t>
    <rPh sb="4" eb="6">
      <t>セイド</t>
    </rPh>
    <rPh sb="6" eb="8">
      <t>ウンヨウ</t>
    </rPh>
    <rPh sb="12" eb="14">
      <t>カツヨウ</t>
    </rPh>
    <rPh sb="14" eb="16">
      <t>ジギョウ</t>
    </rPh>
    <phoneticPr fontId="2"/>
  </si>
  <si>
    <t>化学物質の審査及び製造等の規制に関する法律施行経費</t>
  </si>
  <si>
    <t>化学物質緊急安全点検調査費</t>
    <rPh sb="0" eb="2">
      <t>カガク</t>
    </rPh>
    <rPh sb="2" eb="4">
      <t>ブッシツ</t>
    </rPh>
    <rPh sb="4" eb="6">
      <t>キンキュウ</t>
    </rPh>
    <rPh sb="6" eb="8">
      <t>アンゼン</t>
    </rPh>
    <rPh sb="8" eb="10">
      <t>テンケン</t>
    </rPh>
    <rPh sb="10" eb="13">
      <t>チョウサヒ</t>
    </rPh>
    <phoneticPr fontId="2"/>
  </si>
  <si>
    <t>施策名：6-3　国際協調による取組</t>
    <rPh sb="0" eb="2">
      <t>シサク</t>
    </rPh>
    <rPh sb="2" eb="3">
      <t>メイ</t>
    </rPh>
    <rPh sb="8" eb="10">
      <t>コクサイ</t>
    </rPh>
    <rPh sb="10" eb="12">
      <t>キョウチョウ</t>
    </rPh>
    <rPh sb="15" eb="17">
      <t>トリクミ</t>
    </rPh>
    <phoneticPr fontId="2"/>
  </si>
  <si>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</si>
  <si>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2"/>
  </si>
  <si>
    <t>施策名：6-4　国内における毒ガス弾等対策</t>
    <rPh sb="0" eb="2">
      <t>シサク</t>
    </rPh>
    <rPh sb="2" eb="3">
      <t>メイ</t>
    </rPh>
    <rPh sb="8" eb="10">
      <t>コクナイ</t>
    </rPh>
    <rPh sb="14" eb="15">
      <t>ドク</t>
    </rPh>
    <rPh sb="17" eb="19">
      <t>タマナド</t>
    </rPh>
    <rPh sb="19" eb="21">
      <t>タイサク</t>
    </rPh>
    <phoneticPr fontId="2"/>
  </si>
  <si>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2"/>
  </si>
  <si>
    <t>施策名：7-1（公害健康被害対策（補償・予防）</t>
    <rPh sb="0" eb="2">
      <t>シサク</t>
    </rPh>
    <rPh sb="2" eb="3">
      <t>メイ</t>
    </rPh>
    <rPh sb="8" eb="10">
      <t>コウガイ</t>
    </rPh>
    <rPh sb="10" eb="12">
      <t>ケンコウ</t>
    </rPh>
    <rPh sb="12" eb="14">
      <t>ヒガイ</t>
    </rPh>
    <rPh sb="14" eb="16">
      <t>タイサク</t>
    </rPh>
    <rPh sb="17" eb="19">
      <t>ホショウ</t>
    </rPh>
    <rPh sb="20" eb="22">
      <t>ヨボウ</t>
    </rPh>
    <phoneticPr fontId="2"/>
  </si>
  <si>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2"/>
  </si>
  <si>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2"/>
  </si>
  <si>
    <t>環境保健サーベイランス調査費（健康影響等調査）</t>
    <rPh sb="15" eb="17">
      <t>ケンコウ</t>
    </rPh>
    <phoneticPr fontId="2"/>
  </si>
  <si>
    <t>公害健康被害補償給付支給事務費交付金</t>
  </si>
  <si>
    <t>公害保健福祉事業助成費</t>
  </si>
  <si>
    <t>公害健康被害補償基礎調査費</t>
  </si>
  <si>
    <t>昭和51年度</t>
    <rPh sb="0" eb="2">
      <t>ショウワ</t>
    </rPh>
    <rPh sb="4" eb="6">
      <t>ネンド</t>
    </rPh>
    <phoneticPr fontId="2"/>
  </si>
  <si>
    <t>自立支援型公害健康被害予防事業推進費</t>
    <rPh sb="15" eb="18">
      <t>スイシンヒ</t>
    </rPh>
    <phoneticPr fontId="2"/>
  </si>
  <si>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2"/>
  </si>
  <si>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2"/>
  </si>
  <si>
    <t>施策名：7-2　水俣病対策</t>
    <rPh sb="0" eb="2">
      <t>シサク</t>
    </rPh>
    <rPh sb="2" eb="3">
      <t>メイ</t>
    </rPh>
    <rPh sb="8" eb="11">
      <t>ミナマタビョウ</t>
    </rPh>
    <rPh sb="11" eb="13">
      <t>タイサク</t>
    </rPh>
    <phoneticPr fontId="2"/>
  </si>
  <si>
    <t>水俣病総合対策関係経費</t>
    <rPh sb="0" eb="3">
      <t>ミナマタビョウ</t>
    </rPh>
    <rPh sb="3" eb="5">
      <t>ソウゴウ</t>
    </rPh>
    <rPh sb="5" eb="7">
      <t>タイサク</t>
    </rPh>
    <rPh sb="7" eb="9">
      <t>カンケイ</t>
    </rPh>
    <rPh sb="9" eb="11">
      <t>ケイヒ</t>
    </rPh>
    <phoneticPr fontId="2"/>
  </si>
  <si>
    <t>水俣病対策地方債償還費</t>
    <phoneticPr fontId="2"/>
  </si>
  <si>
    <t>平成41年度</t>
    <rPh sb="0" eb="2">
      <t>ヘイセイ</t>
    </rPh>
    <rPh sb="4" eb="6">
      <t>ネンド</t>
    </rPh>
    <phoneticPr fontId="2"/>
  </si>
  <si>
    <t>「環境首都水俣」創造事業</t>
    <rPh sb="1" eb="3">
      <t>カンキョウ</t>
    </rPh>
    <rPh sb="3" eb="5">
      <t>シュト</t>
    </rPh>
    <rPh sb="5" eb="7">
      <t>ミナマタ</t>
    </rPh>
    <rPh sb="8" eb="10">
      <t>ソウゾウ</t>
    </rPh>
    <rPh sb="10" eb="12">
      <t>ジギョウ</t>
    </rPh>
    <phoneticPr fontId="2"/>
  </si>
  <si>
    <t>環境首都水俣アピール推進事業</t>
    <rPh sb="0" eb="2">
      <t>カンキョウ</t>
    </rPh>
    <rPh sb="2" eb="4">
      <t>シュト</t>
    </rPh>
    <rPh sb="4" eb="6">
      <t>ミナマタ</t>
    </rPh>
    <rPh sb="10" eb="12">
      <t>スイシン</t>
    </rPh>
    <rPh sb="12" eb="14">
      <t>ジギョウ</t>
    </rPh>
    <phoneticPr fontId="2"/>
  </si>
  <si>
    <t>施策名：7-3　石綿健康被害救済対策</t>
    <rPh sb="0" eb="2">
      <t>シサク</t>
    </rPh>
    <rPh sb="2" eb="3">
      <t>メイ</t>
    </rPh>
    <rPh sb="8" eb="10">
      <t>イシワタ</t>
    </rPh>
    <rPh sb="10" eb="12">
      <t>ケンコウ</t>
    </rPh>
    <rPh sb="12" eb="14">
      <t>ヒガイ</t>
    </rPh>
    <rPh sb="14" eb="16">
      <t>キュウサイ</t>
    </rPh>
    <rPh sb="16" eb="18">
      <t>タイサク</t>
    </rPh>
    <phoneticPr fontId="2"/>
  </si>
  <si>
    <t>石綿問題への緊急対応に必要な経費</t>
    <rPh sb="0" eb="2">
      <t>イシワタ</t>
    </rPh>
    <rPh sb="2" eb="4">
      <t>モンダイ</t>
    </rPh>
    <rPh sb="6" eb="8">
      <t>キンキュウ</t>
    </rPh>
    <rPh sb="8" eb="10">
      <t>タイオウ</t>
    </rPh>
    <rPh sb="11" eb="13">
      <t>ヒツヨウ</t>
    </rPh>
    <rPh sb="14" eb="16">
      <t>ケイヒ</t>
    </rPh>
    <phoneticPr fontId="2"/>
  </si>
  <si>
    <t>施策名：7-4　環境保健に関する調査研究</t>
    <rPh sb="0" eb="2">
      <t>シサク</t>
    </rPh>
    <rPh sb="2" eb="3">
      <t>メイ</t>
    </rPh>
    <rPh sb="8" eb="10">
      <t>カンキョウ</t>
    </rPh>
    <rPh sb="10" eb="12">
      <t>ホケン</t>
    </rPh>
    <rPh sb="13" eb="14">
      <t>カン</t>
    </rPh>
    <rPh sb="16" eb="18">
      <t>チョウサ</t>
    </rPh>
    <rPh sb="18" eb="20">
      <t>ケンキュウ</t>
    </rPh>
    <phoneticPr fontId="2"/>
  </si>
  <si>
    <t>大気汚染物質等健康影響評価事業費</t>
    <phoneticPr fontId="2"/>
  </si>
  <si>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2"/>
  </si>
  <si>
    <t>平成44年度</t>
    <rPh sb="0" eb="2">
      <t>ヘイセイ</t>
    </rPh>
    <rPh sb="4" eb="6">
      <t>ネンド</t>
    </rPh>
    <phoneticPr fontId="2"/>
  </si>
  <si>
    <t>環境汚染等健康影響基礎調査費</t>
  </si>
  <si>
    <t>化学物質環境実態調査費</t>
    <rPh sb="6" eb="8">
      <t>ジッタイ</t>
    </rPh>
    <phoneticPr fontId="2"/>
  </si>
  <si>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2"/>
  </si>
  <si>
    <t>水俣病に関する総合的研究</t>
  </si>
  <si>
    <t>国立水俣病総合研究センター</t>
    <phoneticPr fontId="2"/>
  </si>
  <si>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2"/>
  </si>
  <si>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2"/>
  </si>
  <si>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2"/>
  </si>
  <si>
    <t>環境汚染物質以外の因子に関する健康影響基礎調査費</t>
    <phoneticPr fontId="2"/>
  </si>
  <si>
    <t>熱中症対策緊急推進事業</t>
    <rPh sb="0" eb="3">
      <t>ネッチュウショウ</t>
    </rPh>
    <rPh sb="3" eb="5">
      <t>タイサク</t>
    </rPh>
    <rPh sb="5" eb="7">
      <t>キンキュウ</t>
    </rPh>
    <rPh sb="7" eb="9">
      <t>スイシン</t>
    </rPh>
    <rPh sb="9" eb="11">
      <t>ジギョウ</t>
    </rPh>
    <phoneticPr fontId="2"/>
  </si>
  <si>
    <t>施策名：10-3　放射線に係る一般住民の健康管理・健康不安対策</t>
    <phoneticPr fontId="2"/>
  </si>
  <si>
    <t>核燃料サイクル関係推進調整等委託費</t>
    <phoneticPr fontId="2"/>
  </si>
  <si>
    <t>昭和57年度</t>
    <rPh sb="0" eb="2">
      <t>ショウワ</t>
    </rPh>
    <rPh sb="4" eb="6">
      <t>ネンド</t>
    </rPh>
    <phoneticPr fontId="2"/>
  </si>
  <si>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2"/>
  </si>
  <si>
    <t>（項）原子力安全規制対策費
　（大事項）原子力の安全規制対策に必要な経費</t>
    <phoneticPr fontId="2"/>
  </si>
  <si>
    <t>原子力被災者に対する健康管理・健康調査</t>
    <phoneticPr fontId="2"/>
  </si>
  <si>
    <t>東京オリンピックに向けた熱中症に関する普及啓発事業</t>
    <rPh sb="0" eb="2">
      <t>トウキョウ</t>
    </rPh>
    <rPh sb="9" eb="10">
      <t>ム</t>
    </rPh>
    <rPh sb="12" eb="15">
      <t>ネッチュウショウ</t>
    </rPh>
    <rPh sb="16" eb="17">
      <t>カン</t>
    </rPh>
    <rPh sb="19" eb="21">
      <t>フキュウ</t>
    </rPh>
    <rPh sb="21" eb="23">
      <t>ケイハツ</t>
    </rPh>
    <rPh sb="23" eb="25">
      <t>ジギョウ</t>
    </rPh>
    <phoneticPr fontId="2"/>
  </si>
  <si>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2"/>
  </si>
  <si>
    <t>（項）化学物質対策推進費
（大事項）化学物質対策の推進に必要な経費</t>
    <rPh sb="1" eb="2">
      <t>コウ</t>
    </rPh>
    <rPh sb="3" eb="5">
      <t>カガク</t>
    </rPh>
    <rPh sb="5" eb="7">
      <t>ブッシツ</t>
    </rPh>
    <rPh sb="7" eb="9">
      <t>タイサク</t>
    </rPh>
    <rPh sb="9" eb="12">
      <t>スイシンヒ</t>
    </rPh>
    <rPh sb="14" eb="16">
      <t>ダイジ</t>
    </rPh>
    <rPh sb="16" eb="17">
      <t>コウ</t>
    </rPh>
    <rPh sb="18" eb="20">
      <t>カガク</t>
    </rPh>
    <rPh sb="20" eb="22">
      <t>ブッシツ</t>
    </rPh>
    <rPh sb="22" eb="24">
      <t>タイサク</t>
    </rPh>
    <rPh sb="25" eb="27">
      <t>スイシン</t>
    </rPh>
    <rPh sb="28" eb="30">
      <t>ヒツヨウ</t>
    </rPh>
    <rPh sb="31" eb="33">
      <t>ケイヒ</t>
    </rPh>
    <phoneticPr fontId="2"/>
  </si>
  <si>
    <t>化学物質対策推進共通経費</t>
    <rPh sb="0" eb="2">
      <t>カガク</t>
    </rPh>
    <rPh sb="2" eb="4">
      <t>ブッシツ</t>
    </rPh>
    <rPh sb="4" eb="6">
      <t>タイサク</t>
    </rPh>
    <rPh sb="6" eb="8">
      <t>スイシン</t>
    </rPh>
    <rPh sb="8" eb="10">
      <t>キョウツウ</t>
    </rPh>
    <rPh sb="10" eb="12">
      <t>ケイヒ</t>
    </rPh>
    <phoneticPr fontId="2"/>
  </si>
  <si>
    <t>化学物質対策の推進</t>
    <rPh sb="0" eb="2">
      <t>カガク</t>
    </rPh>
    <rPh sb="2" eb="4">
      <t>ブッシツ</t>
    </rPh>
    <rPh sb="4" eb="6">
      <t>タイサク</t>
    </rPh>
    <rPh sb="7" eb="9">
      <t>スイシン</t>
    </rPh>
    <phoneticPr fontId="2"/>
  </si>
  <si>
    <t>（項）環境保健対策推進費
（大事項）環境保健対策の推進に必要な経費</t>
    <rPh sb="1" eb="2">
      <t>コウ</t>
    </rPh>
    <rPh sb="3" eb="5">
      <t>カンキョウ</t>
    </rPh>
    <rPh sb="5" eb="7">
      <t>ホケン</t>
    </rPh>
    <rPh sb="7" eb="9">
      <t>タイサク</t>
    </rPh>
    <rPh sb="9" eb="12">
      <t>スイシンヒ</t>
    </rPh>
    <rPh sb="14" eb="16">
      <t>ダイジ</t>
    </rPh>
    <rPh sb="16" eb="17">
      <t>コウ</t>
    </rPh>
    <rPh sb="18" eb="20">
      <t>カンキョウ</t>
    </rPh>
    <rPh sb="20" eb="22">
      <t>ホケン</t>
    </rPh>
    <rPh sb="22" eb="24">
      <t>タイサク</t>
    </rPh>
    <rPh sb="25" eb="27">
      <t>スイシン</t>
    </rPh>
    <rPh sb="28" eb="30">
      <t>ヒツヨウ</t>
    </rPh>
    <rPh sb="31" eb="33">
      <t>ケイヒ</t>
    </rPh>
    <phoneticPr fontId="2"/>
  </si>
  <si>
    <t>環境保健対策推進共通経費</t>
    <rPh sb="0" eb="2">
      <t>カンキョウ</t>
    </rPh>
    <rPh sb="2" eb="4">
      <t>ホケン</t>
    </rPh>
    <rPh sb="4" eb="6">
      <t>タイサク</t>
    </rPh>
    <rPh sb="6" eb="8">
      <t>スイシン</t>
    </rPh>
    <rPh sb="8" eb="10">
      <t>キョウツウ</t>
    </rPh>
    <rPh sb="10" eb="12">
      <t>ケイヒ</t>
    </rPh>
    <phoneticPr fontId="2"/>
  </si>
  <si>
    <t>環境保健対策の推進</t>
    <rPh sb="0" eb="2">
      <t>カンキョウ</t>
    </rPh>
    <rPh sb="2" eb="4">
      <t>ホケン</t>
    </rPh>
    <rPh sb="4" eb="6">
      <t>タイサク</t>
    </rPh>
    <rPh sb="7" eb="9">
      <t>スイシン</t>
    </rPh>
    <phoneticPr fontId="2"/>
  </si>
  <si>
    <t>（項）環境保健対策推進費
（大事項）環境保健対策の推進に必要な経費</t>
    <rPh sb="1" eb="2">
      <t>コウ</t>
    </rPh>
    <rPh sb="3" eb="5">
      <t>カンキョウ</t>
    </rPh>
    <rPh sb="5" eb="7">
      <t>ホケン</t>
    </rPh>
    <rPh sb="7" eb="9">
      <t>タイサク</t>
    </rPh>
    <rPh sb="9" eb="12">
      <t>スイシンヒ</t>
    </rPh>
    <rPh sb="14" eb="15">
      <t>ダイ</t>
    </rPh>
    <rPh sb="15" eb="17">
      <t>ジコウ</t>
    </rPh>
    <rPh sb="18" eb="20">
      <t>カンキョウ</t>
    </rPh>
    <rPh sb="20" eb="22">
      <t>ホケン</t>
    </rPh>
    <rPh sb="22" eb="24">
      <t>タイサク</t>
    </rPh>
    <rPh sb="25" eb="27">
      <t>スイシン</t>
    </rPh>
    <rPh sb="28" eb="30">
      <t>ヒツヨウ</t>
    </rPh>
    <rPh sb="31" eb="33">
      <t>ケイヒ</t>
    </rPh>
    <phoneticPr fontId="2"/>
  </si>
  <si>
    <t>公害健康被害補償不服審査会等経費</t>
    <rPh sb="0" eb="2">
      <t>コウガイ</t>
    </rPh>
    <rPh sb="2" eb="4">
      <t>ケンコウ</t>
    </rPh>
    <rPh sb="4" eb="6">
      <t>ヒガイ</t>
    </rPh>
    <rPh sb="6" eb="8">
      <t>ホショウ</t>
    </rPh>
    <rPh sb="8" eb="10">
      <t>フフク</t>
    </rPh>
    <rPh sb="10" eb="12">
      <t>シンサ</t>
    </rPh>
    <rPh sb="12" eb="13">
      <t>カイ</t>
    </rPh>
    <rPh sb="13" eb="14">
      <t>トウ</t>
    </rPh>
    <rPh sb="14" eb="16">
      <t>ケイヒ</t>
    </rPh>
    <phoneticPr fontId="2"/>
  </si>
  <si>
    <t>健康被害救済特別措置費</t>
    <rPh sb="0" eb="2">
      <t>ケンコウ</t>
    </rPh>
    <rPh sb="2" eb="4">
      <t>ヒガイ</t>
    </rPh>
    <rPh sb="4" eb="6">
      <t>キュウサイ</t>
    </rPh>
    <rPh sb="6" eb="8">
      <t>トクベツ</t>
    </rPh>
    <rPh sb="8" eb="11">
      <t>ソチヒ</t>
    </rPh>
    <phoneticPr fontId="2"/>
  </si>
  <si>
    <t>放射線の健康管理・健康不安対策に必要な経費</t>
    <rPh sb="0" eb="3">
      <t>ホウシャセン</t>
    </rPh>
    <rPh sb="4" eb="6">
      <t>ケンコウ</t>
    </rPh>
    <rPh sb="6" eb="8">
      <t>カンリ</t>
    </rPh>
    <rPh sb="9" eb="11">
      <t>ケンコウ</t>
    </rPh>
    <rPh sb="11" eb="13">
      <t>フアン</t>
    </rPh>
    <rPh sb="13" eb="15">
      <t>タイサク</t>
    </rPh>
    <rPh sb="16" eb="18">
      <t>ヒツヨウ</t>
    </rPh>
    <rPh sb="19" eb="21">
      <t>ケイヒ</t>
    </rPh>
    <phoneticPr fontId="2"/>
  </si>
  <si>
    <t>（項）石綿健康被害救済事務費労働保険特別会計へ繰入
（大事項）石綿健康被害救済事務の労働保険特別会計への繰入経費</t>
    <rPh sb="3" eb="5">
      <t>イシワタ</t>
    </rPh>
    <rPh sb="5" eb="7">
      <t>ケンコウ</t>
    </rPh>
    <rPh sb="7" eb="9">
      <t>ヒガイ</t>
    </rPh>
    <rPh sb="9" eb="11">
      <t>キュウサイ</t>
    </rPh>
    <rPh sb="11" eb="14">
      <t>ジムヒ</t>
    </rPh>
    <rPh sb="14" eb="16">
      <t>ロウドウ</t>
    </rPh>
    <rPh sb="16" eb="18">
      <t>ホケン</t>
    </rPh>
    <rPh sb="18" eb="20">
      <t>トクベツ</t>
    </rPh>
    <rPh sb="20" eb="22">
      <t>カイケイ</t>
    </rPh>
    <rPh sb="23" eb="25">
      <t>クリイレ</t>
    </rPh>
    <rPh sb="27" eb="28">
      <t>ダイ</t>
    </rPh>
    <rPh sb="28" eb="30">
      <t>ジコウ</t>
    </rPh>
    <rPh sb="31" eb="33">
      <t>イシワタ</t>
    </rPh>
    <rPh sb="33" eb="35">
      <t>ケンコウ</t>
    </rPh>
    <rPh sb="35" eb="37">
      <t>ヒガイ</t>
    </rPh>
    <rPh sb="37" eb="39">
      <t>キュウサイ</t>
    </rPh>
    <rPh sb="39" eb="41">
      <t>ジム</t>
    </rPh>
    <rPh sb="42" eb="44">
      <t>ロウドウ</t>
    </rPh>
    <rPh sb="44" eb="45">
      <t>タモツ</t>
    </rPh>
    <rPh sb="45" eb="46">
      <t>ケン</t>
    </rPh>
    <rPh sb="46" eb="48">
      <t>トクベツ</t>
    </rPh>
    <rPh sb="48" eb="50">
      <t>カイケイ</t>
    </rPh>
    <rPh sb="52" eb="54">
      <t>クリイレ</t>
    </rPh>
    <rPh sb="54" eb="56">
      <t>ケイヒ</t>
    </rPh>
    <phoneticPr fontId="2"/>
  </si>
  <si>
    <t>石綿健康被害救済事務の財源の労働保険特別会計への繰入経費</t>
    <rPh sb="0" eb="2">
      <t>イシワタ</t>
    </rPh>
    <rPh sb="2" eb="4">
      <t>ケンコウ</t>
    </rPh>
    <rPh sb="4" eb="6">
      <t>ヒガイ</t>
    </rPh>
    <rPh sb="6" eb="8">
      <t>キュウサイ</t>
    </rPh>
    <rPh sb="8" eb="10">
      <t>ジム</t>
    </rPh>
    <rPh sb="11" eb="13">
      <t>ザイゲン</t>
    </rPh>
    <rPh sb="14" eb="16">
      <t>ロウドウ</t>
    </rPh>
    <rPh sb="16" eb="18">
      <t>ホケン</t>
    </rPh>
    <rPh sb="18" eb="20">
      <t>トクベツ</t>
    </rPh>
    <rPh sb="20" eb="22">
      <t>カイケイ</t>
    </rPh>
    <rPh sb="24" eb="26">
      <t>クリイレ</t>
    </rPh>
    <rPh sb="26" eb="28">
      <t>ケイヒ</t>
    </rPh>
    <phoneticPr fontId="2"/>
  </si>
  <si>
    <t>対象目整理表対象外</t>
    <rPh sb="0" eb="2">
      <t>タイショウ</t>
    </rPh>
    <rPh sb="2" eb="3">
      <t>モク</t>
    </rPh>
    <rPh sb="3" eb="6">
      <t>セイリヒョウ</t>
    </rPh>
    <rPh sb="6" eb="9">
      <t>タイショウガイ</t>
    </rPh>
    <phoneticPr fontId="2"/>
  </si>
  <si>
    <t>環境問題に対する調査・研究・技術開発共通経費</t>
  </si>
  <si>
    <t>（項）事務取扱費
（大事項）原子力の安全規制対策に必要な経費</t>
    <rPh sb="14" eb="17">
      <t>ゲンシリョク</t>
    </rPh>
    <rPh sb="18" eb="20">
      <t>アンゼン</t>
    </rPh>
    <rPh sb="20" eb="22">
      <t>キセイ</t>
    </rPh>
    <rPh sb="22" eb="24">
      <t>タイサク</t>
    </rPh>
    <rPh sb="25" eb="27">
      <t>ヒツヨウ</t>
    </rPh>
    <rPh sb="28" eb="30">
      <t>ケイヒ</t>
    </rPh>
    <phoneticPr fontId="2"/>
  </si>
  <si>
    <t>－</t>
    <phoneticPr fontId="2"/>
  </si>
  <si>
    <t>類似経費（３）</t>
  </si>
  <si>
    <t>-</t>
    <phoneticPr fontId="2"/>
  </si>
  <si>
    <t>いずれの施策にも関連しないもの</t>
    <phoneticPr fontId="2"/>
  </si>
  <si>
    <t>（項）環境調査研修所
（大事項）環境保全に関する調査、研修等に必要な経費</t>
    <rPh sb="16" eb="18">
      <t>カンキョウ</t>
    </rPh>
    <rPh sb="18" eb="20">
      <t>ホゼン</t>
    </rPh>
    <rPh sb="21" eb="22">
      <t>カン</t>
    </rPh>
    <rPh sb="24" eb="26">
      <t>チョウサ</t>
    </rPh>
    <rPh sb="27" eb="30">
      <t>ケンシュウトウ</t>
    </rPh>
    <rPh sb="31" eb="33">
      <t>ヒツヨウ</t>
    </rPh>
    <rPh sb="34" eb="36">
      <t>ケイヒ</t>
    </rPh>
    <phoneticPr fontId="2"/>
  </si>
  <si>
    <t>環境保全調査・研修等共通経費
（国立水俣病総合研究センターの調査・研究に必要な共通経費）</t>
    <rPh sb="0" eb="2">
      <t>カンキョウ</t>
    </rPh>
    <rPh sb="2" eb="4">
      <t>ホゼン</t>
    </rPh>
    <rPh sb="4" eb="6">
      <t>チョウサ</t>
    </rPh>
    <rPh sb="7" eb="10">
      <t>ケンシュウトウ</t>
    </rPh>
    <rPh sb="10" eb="12">
      <t>キョウツウ</t>
    </rPh>
    <rPh sb="12" eb="14">
      <t>ケイヒ</t>
    </rPh>
    <rPh sb="16" eb="18">
      <t>コクリツ</t>
    </rPh>
    <rPh sb="18" eb="21">
      <t>ミナマタビョウ</t>
    </rPh>
    <rPh sb="21" eb="23">
      <t>ソウゴウ</t>
    </rPh>
    <rPh sb="23" eb="25">
      <t>ケンキュウ</t>
    </rPh>
    <rPh sb="30" eb="32">
      <t>チョウサ</t>
    </rPh>
    <rPh sb="33" eb="35">
      <t>ケンキュウ</t>
    </rPh>
    <rPh sb="36" eb="38">
      <t>ヒツヨウ</t>
    </rPh>
    <rPh sb="39" eb="41">
      <t>キョウツウ</t>
    </rPh>
    <rPh sb="41" eb="43">
      <t>ケイヒ</t>
    </rPh>
    <phoneticPr fontId="2"/>
  </si>
  <si>
    <t>国立水俣病総合
研究センター</t>
    <rPh sb="0" eb="2">
      <t>コクリツ</t>
    </rPh>
    <rPh sb="2" eb="5">
      <t>ミナマタビョウ</t>
    </rPh>
    <rPh sb="5" eb="7">
      <t>ソウゴウ</t>
    </rPh>
    <rPh sb="8" eb="10">
      <t>ケンキュウ</t>
    </rPh>
    <phoneticPr fontId="2"/>
  </si>
  <si>
    <t>7
9</t>
    <phoneticPr fontId="2"/>
  </si>
  <si>
    <t>環境保健対策の推進
環境政策の基盤整備</t>
    <rPh sb="0" eb="2">
      <t>カンキョウ</t>
    </rPh>
    <rPh sb="2" eb="4">
      <t>ホケン</t>
    </rPh>
    <rPh sb="4" eb="6">
      <t>タイサク</t>
    </rPh>
    <rPh sb="7" eb="9">
      <t>スイシン</t>
    </rPh>
    <rPh sb="10" eb="12">
      <t>カンキョウ</t>
    </rPh>
    <rPh sb="12" eb="14">
      <t>セイサク</t>
    </rPh>
    <rPh sb="15" eb="17">
      <t>キバン</t>
    </rPh>
    <rPh sb="17" eb="19">
      <t>セイビ</t>
    </rPh>
    <phoneticPr fontId="2"/>
  </si>
  <si>
    <t>施策名：1-1 地球温暖化対策の計画的な推進による低炭素社会づくり　</t>
    <rPh sb="0" eb="2">
      <t>シサク</t>
    </rPh>
    <rPh sb="2" eb="3">
      <t>メイ</t>
    </rPh>
    <phoneticPr fontId="2"/>
  </si>
  <si>
    <t>地球温暖化対策推進法施行推進経費</t>
    <phoneticPr fontId="2"/>
  </si>
  <si>
    <t>終了(予定)なし</t>
    <phoneticPr fontId="2"/>
  </si>
  <si>
    <t>地球環境局</t>
    <rPh sb="0" eb="2">
      <t>チキュウ</t>
    </rPh>
    <rPh sb="2" eb="4">
      <t>カンキョウ</t>
    </rPh>
    <rPh sb="4" eb="5">
      <t>キョク</t>
    </rPh>
    <phoneticPr fontId="2"/>
  </si>
  <si>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2"/>
  </si>
  <si>
    <t>001</t>
    <phoneticPr fontId="2"/>
  </si>
  <si>
    <t>004</t>
    <phoneticPr fontId="2"/>
  </si>
  <si>
    <t>温室効果ガス排出・吸収量管理体制整備費</t>
    <phoneticPr fontId="2"/>
  </si>
  <si>
    <t>地球環境局</t>
    <phoneticPr fontId="2"/>
  </si>
  <si>
    <t>（項）地球温暖化対策推進費
　（大事項）地球温暖化対策の推進に必要な経費</t>
    <phoneticPr fontId="2"/>
  </si>
  <si>
    <t>005</t>
    <phoneticPr fontId="2"/>
  </si>
  <si>
    <t>ｴﾈﾙｷﾞｰ対策特別会計ｴﾈﾙｷﾞｰ需給勘定</t>
    <phoneticPr fontId="2"/>
  </si>
  <si>
    <t>（項）エネルギー需給構造高度化対策費
　（大事項）温暖化対策に必要な経費</t>
    <phoneticPr fontId="2"/>
  </si>
  <si>
    <t>気候変動に強靱な低炭素社会構築専門家世界ネットワーク事業</t>
    <phoneticPr fontId="2"/>
  </si>
  <si>
    <t>新26-001</t>
    <phoneticPr fontId="2"/>
  </si>
  <si>
    <t>施策名：1-2 国内における温室効果ガスの排出抑制　</t>
    <rPh sb="0" eb="2">
      <t>シサク</t>
    </rPh>
    <rPh sb="2" eb="3">
      <t>メイ</t>
    </rPh>
    <phoneticPr fontId="2"/>
  </si>
  <si>
    <t>フロン等対策推進調査費</t>
    <phoneticPr fontId="2"/>
  </si>
  <si>
    <t>平成元年度</t>
    <rPh sb="0" eb="2">
      <t>ヘイセイ</t>
    </rPh>
    <rPh sb="2" eb="5">
      <t>ガンネンド</t>
    </rPh>
    <phoneticPr fontId="2"/>
  </si>
  <si>
    <t>地球環境局</t>
    <rPh sb="0" eb="2">
      <t>チキュウ</t>
    </rPh>
    <rPh sb="2" eb="5">
      <t>カンキョウキョク</t>
    </rPh>
    <phoneticPr fontId="2"/>
  </si>
  <si>
    <t>（項）地球環境保全費
　（大事項）地球環境の保全に必要な経費</t>
    <phoneticPr fontId="2"/>
  </si>
  <si>
    <t>018</t>
    <phoneticPr fontId="2"/>
  </si>
  <si>
    <t>廃棄物エネルギー導入・低炭素化促進事業</t>
    <phoneticPr fontId="2"/>
  </si>
  <si>
    <t>廃棄物・リサイクル対策部</t>
    <phoneticPr fontId="2"/>
  </si>
  <si>
    <t>006</t>
    <phoneticPr fontId="2"/>
  </si>
  <si>
    <t>廃棄物発電の高度化支援事業</t>
    <phoneticPr fontId="2"/>
  </si>
  <si>
    <t>平成27年度</t>
    <phoneticPr fontId="2"/>
  </si>
  <si>
    <t>007</t>
    <phoneticPr fontId="2"/>
  </si>
  <si>
    <t>廃棄物埋立処分場等への太陽光発電導入促進事業</t>
    <phoneticPr fontId="2"/>
  </si>
  <si>
    <t>新26-002</t>
    <phoneticPr fontId="2"/>
  </si>
  <si>
    <t>モーダルシフト・輸送効率化による低炭素型静脈物流促進事業（国土交通省連携事業）</t>
    <phoneticPr fontId="2"/>
  </si>
  <si>
    <t>平成30年度</t>
    <rPh sb="0" eb="2">
      <t>ヘイセイ</t>
    </rPh>
    <rPh sb="4" eb="6">
      <t>ネンド</t>
    </rPh>
    <phoneticPr fontId="2"/>
  </si>
  <si>
    <t>新26-003</t>
    <phoneticPr fontId="2"/>
  </si>
  <si>
    <t>ｴﾈﾙｷﾞｰ対策特別会計ｴﾈﾙｷﾞｰ需給勘定</t>
    <phoneticPr fontId="2"/>
  </si>
  <si>
    <t>（項）エネルギー需給構造高度化対策費
　（大事項）温暖化対策に必要な経費</t>
    <phoneticPr fontId="2"/>
  </si>
  <si>
    <t>○</t>
    <phoneticPr fontId="2"/>
  </si>
  <si>
    <t>低炭素地域づくり集中支援モデル事業</t>
    <rPh sb="0" eb="3">
      <t>テイタンソ</t>
    </rPh>
    <rPh sb="3" eb="5">
      <t>チイキ</t>
    </rPh>
    <rPh sb="8" eb="10">
      <t>シュウチュウ</t>
    </rPh>
    <rPh sb="10" eb="12">
      <t>シエン</t>
    </rPh>
    <rPh sb="15" eb="17">
      <t>ジギョウ</t>
    </rPh>
    <phoneticPr fontId="2"/>
  </si>
  <si>
    <t>平成26年度</t>
    <phoneticPr fontId="2"/>
  </si>
  <si>
    <t>平成24年度</t>
    <phoneticPr fontId="2"/>
  </si>
  <si>
    <t>平成27年度</t>
    <phoneticPr fontId="2"/>
  </si>
  <si>
    <t>平成23年度</t>
    <phoneticPr fontId="2"/>
  </si>
  <si>
    <t>地域循環型バイオガスシステム構築モデル事業（農林水産省連携事業）</t>
    <rPh sb="23" eb="24">
      <t>リン</t>
    </rPh>
    <rPh sb="25" eb="26">
      <t>サン</t>
    </rPh>
    <phoneticPr fontId="2"/>
  </si>
  <si>
    <t>平成25年度</t>
    <phoneticPr fontId="2"/>
  </si>
  <si>
    <t>平成28年度</t>
    <phoneticPr fontId="2"/>
  </si>
  <si>
    <t>平成25年度</t>
    <rPh sb="5" eb="6">
      <t>ド</t>
    </rPh>
    <phoneticPr fontId="2"/>
  </si>
  <si>
    <t>平成26年度</t>
    <rPh sb="5" eb="6">
      <t>ド</t>
    </rPh>
    <phoneticPr fontId="2"/>
  </si>
  <si>
    <t>地域低炭素投資促進ファンド創設事業</t>
    <rPh sb="0" eb="2">
      <t>チイキ</t>
    </rPh>
    <rPh sb="2" eb="5">
      <t>テイタンソ</t>
    </rPh>
    <rPh sb="5" eb="7">
      <t>トウシ</t>
    </rPh>
    <rPh sb="7" eb="9">
      <t>ソクシン</t>
    </rPh>
    <rPh sb="13" eb="15">
      <t>ソウセツ</t>
    </rPh>
    <rPh sb="15" eb="17">
      <t>ジギョウ</t>
    </rPh>
    <phoneticPr fontId="2"/>
  </si>
  <si>
    <t>ｴﾈﾙｷﾞｰ対策特別会計ｴﾈﾙｷﾞｰ需給勘定</t>
    <phoneticPr fontId="2"/>
  </si>
  <si>
    <t>（項）エネルギー需給構造高度化対策費
　（大事項）温暖化対策に必要な経費</t>
    <phoneticPr fontId="2"/>
  </si>
  <si>
    <t>○</t>
    <phoneticPr fontId="2"/>
  </si>
  <si>
    <t>温室効果ガス排出量算定・報告・公表制度基盤整備事業費等</t>
    <phoneticPr fontId="2"/>
  </si>
  <si>
    <t>平成11年度</t>
    <phoneticPr fontId="2"/>
  </si>
  <si>
    <t>終了(予定)なし</t>
    <phoneticPr fontId="2"/>
  </si>
  <si>
    <t>地球環境局</t>
    <phoneticPr fontId="2"/>
  </si>
  <si>
    <t>（項）地球温暖化対策推進費
　（大事項）地球温暖化対策の推進に必要な経費</t>
    <phoneticPr fontId="2"/>
  </si>
  <si>
    <t>019</t>
    <phoneticPr fontId="2"/>
  </si>
  <si>
    <t>J-クレジット創出及びカーボン・オフセット推進事業</t>
    <rPh sb="7" eb="9">
      <t>ソウシュツ</t>
    </rPh>
    <rPh sb="9" eb="10">
      <t>オヨ</t>
    </rPh>
    <rPh sb="21" eb="23">
      <t>スイシン</t>
    </rPh>
    <rPh sb="23" eb="25">
      <t>ジギョウ</t>
    </rPh>
    <phoneticPr fontId="2"/>
  </si>
  <si>
    <t>平成20年度</t>
    <phoneticPr fontId="2"/>
  </si>
  <si>
    <t>終了(予定)なし</t>
    <phoneticPr fontId="2"/>
  </si>
  <si>
    <t>（項）地球温暖化対策推進費
　（大事項）地球温暖化対策の推進に必要な経費</t>
    <phoneticPr fontId="2"/>
  </si>
  <si>
    <t>家庭部門における二酸化炭素排出構造詳細把握業務</t>
    <rPh sb="0" eb="2">
      <t>カテイ</t>
    </rPh>
    <rPh sb="2" eb="4">
      <t>ブモン</t>
    </rPh>
    <rPh sb="8" eb="11">
      <t>ニサンカ</t>
    </rPh>
    <rPh sb="11" eb="13">
      <t>タンソ</t>
    </rPh>
    <rPh sb="13" eb="15">
      <t>ハイシュツ</t>
    </rPh>
    <rPh sb="15" eb="17">
      <t>コウゾウ</t>
    </rPh>
    <rPh sb="17" eb="19">
      <t>ショウサイ</t>
    </rPh>
    <rPh sb="19" eb="21">
      <t>ハアク</t>
    </rPh>
    <rPh sb="21" eb="23">
      <t>ギョウム</t>
    </rPh>
    <phoneticPr fontId="2"/>
  </si>
  <si>
    <t>ＨＥＭＳ活用による家庭のCO2削減促進実証事業</t>
    <rPh sb="4" eb="6">
      <t>カツヨウ</t>
    </rPh>
    <rPh sb="9" eb="11">
      <t>カテイ</t>
    </rPh>
    <rPh sb="15" eb="17">
      <t>サクゲン</t>
    </rPh>
    <rPh sb="17" eb="19">
      <t>ソクシン</t>
    </rPh>
    <rPh sb="19" eb="21">
      <t>ジッショウ</t>
    </rPh>
    <rPh sb="21" eb="23">
      <t>ジギョウ</t>
    </rPh>
    <phoneticPr fontId="2"/>
  </si>
  <si>
    <t>024
026</t>
    <phoneticPr fontId="2"/>
  </si>
  <si>
    <t>低炭素ライフスタイルイノベーションを展開する評価手法構築事業</t>
    <rPh sb="0" eb="3">
      <t>テイタンソ</t>
    </rPh>
    <rPh sb="18" eb="20">
      <t>テンカイ</t>
    </rPh>
    <rPh sb="22" eb="24">
      <t>ヒョウカ</t>
    </rPh>
    <rPh sb="24" eb="26">
      <t>シュホウ</t>
    </rPh>
    <rPh sb="26" eb="28">
      <t>コウチク</t>
    </rPh>
    <rPh sb="28" eb="30">
      <t>ジギョウ</t>
    </rPh>
    <phoneticPr fontId="2"/>
  </si>
  <si>
    <t>平成21年度</t>
    <phoneticPr fontId="2"/>
  </si>
  <si>
    <t>028
052</t>
    <phoneticPr fontId="2"/>
  </si>
  <si>
    <t>平成２６年対象</t>
    <phoneticPr fontId="2"/>
  </si>
  <si>
    <t>地域での地球温暖化防止活動基盤形成事業</t>
    <rPh sb="4" eb="6">
      <t>チキュウ</t>
    </rPh>
    <rPh sb="6" eb="9">
      <t>オンダンカ</t>
    </rPh>
    <rPh sb="9" eb="11">
      <t>ボウシ</t>
    </rPh>
    <rPh sb="11" eb="13">
      <t>カツドウ</t>
    </rPh>
    <rPh sb="13" eb="15">
      <t>キバン</t>
    </rPh>
    <rPh sb="15" eb="17">
      <t>ケイセイ</t>
    </rPh>
    <rPh sb="17" eb="19">
      <t>ジギョウ</t>
    </rPh>
    <phoneticPr fontId="2"/>
  </si>
  <si>
    <t>平成15年度</t>
    <phoneticPr fontId="2"/>
  </si>
  <si>
    <t>省エネ型ノンフロン整備促進事業</t>
    <rPh sb="3" eb="4">
      <t>ガタ</t>
    </rPh>
    <rPh sb="9" eb="11">
      <t>セイビ</t>
    </rPh>
    <rPh sb="11" eb="13">
      <t>ソクシン</t>
    </rPh>
    <rPh sb="13" eb="15">
      <t>ジギョウ</t>
    </rPh>
    <phoneticPr fontId="2"/>
  </si>
  <si>
    <t>平成20年度</t>
    <phoneticPr fontId="2"/>
  </si>
  <si>
    <t>国内排出量取引推進事業</t>
    <rPh sb="0" eb="2">
      <t>コクナイ</t>
    </rPh>
    <rPh sb="2" eb="4">
      <t>ハイシュツ</t>
    </rPh>
    <rPh sb="4" eb="7">
      <t>リョウトリヒキ</t>
    </rPh>
    <rPh sb="7" eb="9">
      <t>スイシン</t>
    </rPh>
    <rPh sb="9" eb="11">
      <t>ジギョウ</t>
    </rPh>
    <phoneticPr fontId="2"/>
  </si>
  <si>
    <t>平成17年度</t>
    <rPh sb="5" eb="6">
      <t>ド</t>
    </rPh>
    <phoneticPr fontId="2"/>
  </si>
  <si>
    <t>温室効果ｶﾞｽ排出抑制等指針策定事業　</t>
    <phoneticPr fontId="2"/>
  </si>
  <si>
    <t>サプライチェーンにおける排出削減量の見える化推進事業</t>
    <rPh sb="12" eb="14">
      <t>ハイシュツ</t>
    </rPh>
    <rPh sb="14" eb="16">
      <t>サクゲン</t>
    </rPh>
    <rPh sb="16" eb="17">
      <t>リョウ</t>
    </rPh>
    <rPh sb="18" eb="19">
      <t>ミ</t>
    </rPh>
    <rPh sb="21" eb="22">
      <t>カ</t>
    </rPh>
    <rPh sb="22" eb="24">
      <t>スイシン</t>
    </rPh>
    <rPh sb="24" eb="26">
      <t>ジギョウ</t>
    </rPh>
    <phoneticPr fontId="2"/>
  </si>
  <si>
    <t>平成22年度</t>
    <phoneticPr fontId="2"/>
  </si>
  <si>
    <t>経済性を重視したCO2削減対策支援事業</t>
    <rPh sb="0" eb="3">
      <t>ケイザイセイ</t>
    </rPh>
    <rPh sb="4" eb="6">
      <t>ジュウシ</t>
    </rPh>
    <rPh sb="11" eb="13">
      <t>サクゲン</t>
    </rPh>
    <rPh sb="13" eb="15">
      <t>タイサク</t>
    </rPh>
    <rPh sb="15" eb="17">
      <t>シエン</t>
    </rPh>
    <rPh sb="17" eb="19">
      <t>ジギョウ</t>
    </rPh>
    <phoneticPr fontId="2"/>
  </si>
  <si>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2"/>
  </si>
  <si>
    <t>洋上風力発電実証事業</t>
    <rPh sb="0" eb="2">
      <t>ヨウジョウ</t>
    </rPh>
    <rPh sb="2" eb="4">
      <t>フウリョク</t>
    </rPh>
    <rPh sb="4" eb="6">
      <t>ハツデン</t>
    </rPh>
    <rPh sb="6" eb="8">
      <t>ジッショウ</t>
    </rPh>
    <rPh sb="8" eb="10">
      <t>ジギョウ</t>
    </rPh>
    <phoneticPr fontId="2"/>
  </si>
  <si>
    <t>国際再生可能エネルギー機関分担金</t>
    <rPh sb="0" eb="2">
      <t>コクサイ</t>
    </rPh>
    <rPh sb="2" eb="4">
      <t>サイセイ</t>
    </rPh>
    <rPh sb="4" eb="6">
      <t>カノウ</t>
    </rPh>
    <rPh sb="11" eb="13">
      <t>キカン</t>
    </rPh>
    <rPh sb="13" eb="15">
      <t>ブンタン</t>
    </rPh>
    <rPh sb="15" eb="16">
      <t>キン</t>
    </rPh>
    <phoneticPr fontId="2"/>
  </si>
  <si>
    <t>平成22年度</t>
    <rPh sb="5" eb="6">
      <t>ド</t>
    </rPh>
    <phoneticPr fontId="2"/>
  </si>
  <si>
    <t>地球温暖化対策技術開発等事業</t>
    <rPh sb="11" eb="12">
      <t>トウ</t>
    </rPh>
    <rPh sb="12" eb="14">
      <t>ジギョウ</t>
    </rPh>
    <phoneticPr fontId="2"/>
  </si>
  <si>
    <t>平成16年度</t>
    <phoneticPr fontId="2"/>
  </si>
  <si>
    <t>グリーンビルディング普及促進に向けたCO2削減評価基盤整備事業</t>
    <rPh sb="15" eb="16">
      <t>ム</t>
    </rPh>
    <rPh sb="21" eb="23">
      <t>サクゲン</t>
    </rPh>
    <rPh sb="23" eb="25">
      <t>ヒョウカ</t>
    </rPh>
    <rPh sb="25" eb="27">
      <t>キバン</t>
    </rPh>
    <rPh sb="27" eb="29">
      <t>セイビ</t>
    </rPh>
    <phoneticPr fontId="2"/>
  </si>
  <si>
    <t>ＣＣＳによるゼロカーボン電力導入促進事業（一部経済産業省連携事業）</t>
    <phoneticPr fontId="2"/>
  </si>
  <si>
    <t>新26-005</t>
    <phoneticPr fontId="2"/>
  </si>
  <si>
    <t>未来のあるべき社会・ライフスタイルを創造する技術イノベーション事業</t>
    <phoneticPr fontId="2"/>
  </si>
  <si>
    <t>新26-006</t>
    <phoneticPr fontId="2"/>
  </si>
  <si>
    <t>国連持続可能な消費と生産10年計画枠組み基金への拠出等による国際的な民生部門対策</t>
    <phoneticPr fontId="2"/>
  </si>
  <si>
    <t>新26-010</t>
    <phoneticPr fontId="2"/>
  </si>
  <si>
    <t>自立・分散型低炭素エネルギー社会構築推進事業</t>
    <phoneticPr fontId="2"/>
  </si>
  <si>
    <t>新26-011</t>
    <phoneticPr fontId="2"/>
  </si>
  <si>
    <t>バイオ燃料利用体制確立促進事業</t>
    <phoneticPr fontId="2"/>
  </si>
  <si>
    <t>新26-012</t>
    <phoneticPr fontId="2"/>
  </si>
  <si>
    <t>潮流発電技術実用化推進事業（経済産業省連携事業）</t>
    <phoneticPr fontId="2"/>
  </si>
  <si>
    <t>新26-013</t>
    <phoneticPr fontId="2"/>
  </si>
  <si>
    <t>エコチューニングビジネスモデル確立事業</t>
    <phoneticPr fontId="2"/>
  </si>
  <si>
    <t>新26-015</t>
    <phoneticPr fontId="2"/>
  </si>
  <si>
    <t>低炭素社会の実現に向けた中長期的温室効果ガス排出削減工程検討及びボトルネック解消等調査費</t>
    <phoneticPr fontId="2"/>
  </si>
  <si>
    <t>新26-016</t>
    <phoneticPr fontId="2"/>
  </si>
  <si>
    <t>先進技術を利用した省エネ型自然冷媒機器等普及促進事業（一部国土交通省・経済産業省連携事業）</t>
    <phoneticPr fontId="2"/>
  </si>
  <si>
    <t>農業水利施設省エネルギーシステム導入推進モデル事業（農林水産省連携事業）</t>
    <phoneticPr fontId="2"/>
  </si>
  <si>
    <t>新26-018</t>
    <phoneticPr fontId="2"/>
  </si>
  <si>
    <t>新26-019</t>
    <phoneticPr fontId="2"/>
  </si>
  <si>
    <t>省ＣＯ２加速化・基盤整備事業</t>
    <phoneticPr fontId="2"/>
  </si>
  <si>
    <t>新26-020</t>
    <phoneticPr fontId="2"/>
  </si>
  <si>
    <t>地熱・地中熱等の利用による低炭素社会推進事業</t>
    <phoneticPr fontId="2"/>
  </si>
  <si>
    <t>地球環境局
水・大気環境局
自然環境局</t>
    <rPh sb="14" eb="16">
      <t>シゼン</t>
    </rPh>
    <rPh sb="16" eb="18">
      <t>カンキョウ</t>
    </rPh>
    <rPh sb="18" eb="19">
      <t>キョク</t>
    </rPh>
    <phoneticPr fontId="2"/>
  </si>
  <si>
    <t>新26-008</t>
    <phoneticPr fontId="2"/>
  </si>
  <si>
    <t>離島の低炭素地域づくり推進事業</t>
    <phoneticPr fontId="2"/>
  </si>
  <si>
    <t>新26-014</t>
    <phoneticPr fontId="2"/>
  </si>
  <si>
    <t>特殊自動車における低炭素化促進事業（国土交通省連携事業）</t>
    <rPh sb="0" eb="2">
      <t>トクシュ</t>
    </rPh>
    <rPh sb="2" eb="5">
      <t>ジドウシャ</t>
    </rPh>
    <rPh sb="9" eb="12">
      <t>テイタンソ</t>
    </rPh>
    <rPh sb="12" eb="13">
      <t>カ</t>
    </rPh>
    <rPh sb="13" eb="15">
      <t>ソクシン</t>
    </rPh>
    <rPh sb="15" eb="17">
      <t>ジギョウ</t>
    </rPh>
    <rPh sb="18" eb="20">
      <t>コクド</t>
    </rPh>
    <rPh sb="20" eb="23">
      <t>コウツウショウ</t>
    </rPh>
    <rPh sb="23" eb="25">
      <t>レンケイ</t>
    </rPh>
    <rPh sb="25" eb="27">
      <t>ジギョウ</t>
    </rPh>
    <phoneticPr fontId="2"/>
  </si>
  <si>
    <t>海底下ＣＣＳ審査のための海洋環境把握等調査事業</t>
    <phoneticPr fontId="2"/>
  </si>
  <si>
    <t>新26-021</t>
    <phoneticPr fontId="2"/>
  </si>
  <si>
    <t>低炭素交通システム構築事業（国土交通省・警察庁連携事業）</t>
    <phoneticPr fontId="2"/>
  </si>
  <si>
    <t>新26-022</t>
    <phoneticPr fontId="2"/>
  </si>
  <si>
    <t>中小トラック運送業者における低炭素化推進事業</t>
    <phoneticPr fontId="2"/>
  </si>
  <si>
    <t>水・大気環境局</t>
    <phoneticPr fontId="2"/>
  </si>
  <si>
    <t>新26-023</t>
    <phoneticPr fontId="2"/>
  </si>
  <si>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2"/>
  </si>
  <si>
    <t>平成29年度</t>
    <phoneticPr fontId="2"/>
  </si>
  <si>
    <t>自然環境局</t>
    <rPh sb="0" eb="2">
      <t>シゼン</t>
    </rPh>
    <rPh sb="2" eb="4">
      <t>カンキョウ</t>
    </rPh>
    <rPh sb="4" eb="5">
      <t>キョク</t>
    </rPh>
    <phoneticPr fontId="2"/>
  </si>
  <si>
    <t>低炭素価値向上に向けた社会システム構築支援基金</t>
    <rPh sb="0" eb="3">
      <t>テイタンソ</t>
    </rPh>
    <rPh sb="3" eb="5">
      <t>カチ</t>
    </rPh>
    <rPh sb="5" eb="7">
      <t>コウジョウ</t>
    </rPh>
    <rPh sb="8" eb="9">
      <t>ム</t>
    </rPh>
    <rPh sb="11" eb="13">
      <t>シャカイ</t>
    </rPh>
    <rPh sb="17" eb="19">
      <t>コウチク</t>
    </rPh>
    <rPh sb="19" eb="21">
      <t>シエン</t>
    </rPh>
    <rPh sb="21" eb="23">
      <t>キキン</t>
    </rPh>
    <phoneticPr fontId="2"/>
  </si>
  <si>
    <t>短期寿命気候汚染物質削減に関する国際パートナーシップ拠出金関連業務</t>
    <phoneticPr fontId="2"/>
  </si>
  <si>
    <t>地球環境局
水・大気環境局</t>
    <rPh sb="0" eb="2">
      <t>チキュウ</t>
    </rPh>
    <rPh sb="2" eb="5">
      <t>カンキョウキョク</t>
    </rPh>
    <rPh sb="6" eb="7">
      <t>ミズ</t>
    </rPh>
    <rPh sb="8" eb="10">
      <t>タイキ</t>
    </rPh>
    <rPh sb="10" eb="13">
      <t>カンキョウキョク</t>
    </rPh>
    <phoneticPr fontId="2"/>
  </si>
  <si>
    <t>木材利用推進・省エネ省ＣＯ２実証事業（農林水産省連携事業）</t>
    <rPh sb="19" eb="21">
      <t>ノウリン</t>
    </rPh>
    <rPh sb="21" eb="24">
      <t>スイサンショウ</t>
    </rPh>
    <phoneticPr fontId="2"/>
  </si>
  <si>
    <t>木質バイオマスエネルギーを活用したモデル地域づくり推進事業（農林水産省連携事業）</t>
    <rPh sb="0" eb="2">
      <t>モクシツ</t>
    </rPh>
    <rPh sb="13" eb="15">
      <t>カツヨウ</t>
    </rPh>
    <rPh sb="30" eb="32">
      <t>ノウリン</t>
    </rPh>
    <rPh sb="32" eb="35">
      <t>スイサンショウ</t>
    </rPh>
    <phoneticPr fontId="2"/>
  </si>
  <si>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2"/>
  </si>
  <si>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2"/>
  </si>
  <si>
    <t>施策名：1-3 森林吸収源による温室効果ガス吸収量の確保</t>
    <rPh sb="0" eb="2">
      <t>シサク</t>
    </rPh>
    <rPh sb="2" eb="3">
      <t>メイ</t>
    </rPh>
    <phoneticPr fontId="2"/>
  </si>
  <si>
    <t>森林等の吸収源対策に関する国内体制整備確立調査費</t>
    <phoneticPr fontId="2"/>
  </si>
  <si>
    <t>064</t>
    <phoneticPr fontId="2"/>
  </si>
  <si>
    <t>施策名：1-4 市場メカニズムを活用した海外における地球温暖化対策の推進　</t>
    <rPh sb="0" eb="2">
      <t>シサク</t>
    </rPh>
    <rPh sb="2" eb="3">
      <t>メイ</t>
    </rPh>
    <phoneticPr fontId="2"/>
  </si>
  <si>
    <t>新26-027</t>
    <phoneticPr fontId="2"/>
  </si>
  <si>
    <t>京都メカニズム運営等経費</t>
    <phoneticPr fontId="2"/>
  </si>
  <si>
    <t>平成14年度</t>
    <phoneticPr fontId="2"/>
  </si>
  <si>
    <t>065</t>
    <phoneticPr fontId="2"/>
  </si>
  <si>
    <t>067</t>
    <phoneticPr fontId="2"/>
  </si>
  <si>
    <t>気候技術センター・ネットワーク（ＣＴＣＮ）事業との連携推進</t>
    <phoneticPr fontId="2"/>
  </si>
  <si>
    <t>新26-024</t>
    <phoneticPr fontId="2"/>
  </si>
  <si>
    <t>二国間クレジット制度（ＪＣＭ）推進のためのMRV等関連する技術高度化事業</t>
    <phoneticPr fontId="2"/>
  </si>
  <si>
    <t>新26-025</t>
    <phoneticPr fontId="2"/>
  </si>
  <si>
    <t>途上国向け低炭素技術イノベーション創出事業</t>
    <phoneticPr fontId="2"/>
  </si>
  <si>
    <t>新26-026</t>
    <phoneticPr fontId="2"/>
  </si>
  <si>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2"/>
  </si>
  <si>
    <t>069</t>
    <phoneticPr fontId="2"/>
  </si>
  <si>
    <t>施策名：2-1 オゾン層の保護・回復</t>
    <rPh sb="0" eb="2">
      <t>シサク</t>
    </rPh>
    <rPh sb="2" eb="3">
      <t>メイ</t>
    </rPh>
    <phoneticPr fontId="2"/>
  </si>
  <si>
    <t>施策名：2-2 地球環境保全に関する国際連携・協力</t>
    <rPh sb="0" eb="2">
      <t>シサク</t>
    </rPh>
    <rPh sb="2" eb="3">
      <t>メイ</t>
    </rPh>
    <phoneticPr fontId="2"/>
  </si>
  <si>
    <t>気候変動枠組条約・京都議定書拠出金</t>
    <phoneticPr fontId="2"/>
  </si>
  <si>
    <t>070</t>
    <phoneticPr fontId="2"/>
  </si>
  <si>
    <t>将来国際枠組みづくり推進経費</t>
    <phoneticPr fontId="2"/>
  </si>
  <si>
    <t>071</t>
    <phoneticPr fontId="2"/>
  </si>
  <si>
    <t>経済協力開発機構拠出金</t>
    <phoneticPr fontId="2"/>
  </si>
  <si>
    <t>072</t>
    <phoneticPr fontId="2"/>
  </si>
  <si>
    <t>排出・吸収量世界標準算定方式確立事業拠出金等</t>
    <phoneticPr fontId="2"/>
  </si>
  <si>
    <t>073</t>
    <phoneticPr fontId="2"/>
  </si>
  <si>
    <t>国際連合環境計画拠出金等</t>
    <phoneticPr fontId="2"/>
  </si>
  <si>
    <t>074</t>
    <phoneticPr fontId="2"/>
  </si>
  <si>
    <t>国際連合気候変動枠組条約事務局拠出金</t>
    <phoneticPr fontId="2"/>
  </si>
  <si>
    <t>075</t>
    <phoneticPr fontId="2"/>
  </si>
  <si>
    <t>終了(予定)なし</t>
  </si>
  <si>
    <t>（項）地球環境保全費
　（大事項）地球環境の保全に必要な経費</t>
    <phoneticPr fontId="2"/>
  </si>
  <si>
    <t>076</t>
    <phoneticPr fontId="2"/>
  </si>
  <si>
    <t>環境国際協力推進費</t>
    <phoneticPr fontId="2"/>
  </si>
  <si>
    <t>077</t>
    <phoneticPr fontId="2"/>
  </si>
  <si>
    <t>施策名：2-3 地球環境保全に関する調査研究</t>
    <rPh sb="0" eb="2">
      <t>シサク</t>
    </rPh>
    <rPh sb="2" eb="3">
      <t>メイ</t>
    </rPh>
    <phoneticPr fontId="2"/>
  </si>
  <si>
    <t>地球環境戦略研究機関拠出金</t>
    <phoneticPr fontId="2"/>
  </si>
  <si>
    <t>078</t>
    <phoneticPr fontId="2"/>
  </si>
  <si>
    <t>地球環境に関するアジア太平洋地域共同研究・観測事業拠出金</t>
    <phoneticPr fontId="2"/>
  </si>
  <si>
    <t>079</t>
    <phoneticPr fontId="2"/>
  </si>
  <si>
    <t>温室効果ガス観測技術衛星「いぶき」による地球環境観測事業</t>
    <phoneticPr fontId="2"/>
  </si>
  <si>
    <t>（項）環境政策基盤整備費
　（大事項）環境問題に対する調査・研究・技術開発に必要な経費</t>
    <phoneticPr fontId="2"/>
  </si>
  <si>
    <t>080</t>
    <phoneticPr fontId="2"/>
  </si>
  <si>
    <t>地球環境保全試験研究費</t>
    <phoneticPr fontId="2"/>
  </si>
  <si>
    <t>081</t>
    <phoneticPr fontId="2"/>
  </si>
  <si>
    <t>いぶき（GOSAT）観測体制強化及びいぶき後継機開発体制整備</t>
    <phoneticPr fontId="2"/>
  </si>
  <si>
    <t>施策名：1-2 国内における温室効果ガスの排出抑制</t>
    <phoneticPr fontId="2"/>
  </si>
  <si>
    <t>省CO2型リサイクル高度化設備導入促進事業</t>
    <phoneticPr fontId="2"/>
  </si>
  <si>
    <t>新27-0001</t>
    <rPh sb="0" eb="1">
      <t>シン</t>
    </rPh>
    <phoneticPr fontId="2"/>
  </si>
  <si>
    <t>風力発電等に係る地域主導型の戦略的適地抽出手法の構築事業</t>
    <phoneticPr fontId="2"/>
  </si>
  <si>
    <t>新27-0003</t>
    <phoneticPr fontId="2"/>
  </si>
  <si>
    <t>「低炭素・循環・自然共生」地域創生実現プラン策定事業</t>
    <phoneticPr fontId="2"/>
  </si>
  <si>
    <t>新27-0004</t>
    <phoneticPr fontId="2"/>
  </si>
  <si>
    <t>リースを活用した業務部門省CO2改修加速化モデル事業</t>
    <phoneticPr fontId="2"/>
  </si>
  <si>
    <t>新27-0006</t>
    <phoneticPr fontId="2"/>
  </si>
  <si>
    <t>設備の高効率化改修支援モデル事業</t>
    <phoneticPr fontId="2"/>
  </si>
  <si>
    <t>新27-0007</t>
    <phoneticPr fontId="2"/>
  </si>
  <si>
    <t>新27-0008</t>
    <phoneticPr fontId="2"/>
  </si>
  <si>
    <t>水道施設への小水力発電の導入ポテンシャル調査事業（厚生労働省連携事業）</t>
    <phoneticPr fontId="2"/>
  </si>
  <si>
    <t>新27-0009</t>
    <phoneticPr fontId="2"/>
  </si>
  <si>
    <t>持続的な地域創生を推進する人材育成拠点形成モデル事業</t>
    <phoneticPr fontId="2"/>
  </si>
  <si>
    <t>新27-0010</t>
    <phoneticPr fontId="2"/>
  </si>
  <si>
    <t>地球環境局、水・大気環境局</t>
    <rPh sb="0" eb="2">
      <t>チキュウ</t>
    </rPh>
    <rPh sb="2" eb="5">
      <t>カンキョウキョク</t>
    </rPh>
    <phoneticPr fontId="2"/>
  </si>
  <si>
    <t>一般会計
環境本省</t>
    <phoneticPr fontId="2"/>
  </si>
  <si>
    <t>（項）地球環境保全費
（大事項）地球環境の保全に必要な経費</t>
    <phoneticPr fontId="2"/>
  </si>
  <si>
    <t>地球環境保全対策共通経費</t>
    <phoneticPr fontId="2"/>
  </si>
  <si>
    <t>地球環境の保全</t>
    <phoneticPr fontId="2"/>
  </si>
  <si>
    <t>国際会議等派遣等経費</t>
    <phoneticPr fontId="2"/>
  </si>
  <si>
    <t>地球環境局</t>
    <phoneticPr fontId="2"/>
  </si>
  <si>
    <t>エネルギー対策特別会計エネルギー需給勘定</t>
    <phoneticPr fontId="2"/>
  </si>
  <si>
    <t>（項）事務取扱費
（大事項）事務取扱いに必要な経費</t>
    <phoneticPr fontId="2"/>
  </si>
  <si>
    <t>-</t>
    <phoneticPr fontId="2"/>
  </si>
  <si>
    <t>類似経費（３）</t>
    <phoneticPr fontId="2"/>
  </si>
  <si>
    <t>地球温暖化対策の推進</t>
    <phoneticPr fontId="2"/>
  </si>
  <si>
    <t>（項）事務取扱費
（大事項）温暖化対策に必要な経費</t>
    <phoneticPr fontId="2"/>
  </si>
  <si>
    <t>（項）予備費
（大事項）予備費</t>
    <phoneticPr fontId="2"/>
  </si>
  <si>
    <t>○</t>
    <phoneticPr fontId="2"/>
  </si>
  <si>
    <t>再生可能エネルギー導入のための蓄電池制御等実証モデル事業</t>
    <phoneticPr fontId="2"/>
  </si>
  <si>
    <t xml:space="preserve">平成26年度 </t>
    <phoneticPr fontId="2"/>
  </si>
  <si>
    <t>017</t>
    <phoneticPr fontId="2"/>
  </si>
  <si>
    <t>平成24年度</t>
    <phoneticPr fontId="2"/>
  </si>
  <si>
    <t>小規模地方公共団体対策技術率先導入補助事業</t>
    <phoneticPr fontId="2"/>
  </si>
  <si>
    <t>低炭素社会の構築に向けた国民運動事業</t>
    <rPh sb="0" eb="3">
      <t>テイタンソ</t>
    </rPh>
    <rPh sb="3" eb="5">
      <t>シャカイ</t>
    </rPh>
    <rPh sb="6" eb="8">
      <t>コウチク</t>
    </rPh>
    <rPh sb="9" eb="10">
      <t>ム</t>
    </rPh>
    <rPh sb="12" eb="14">
      <t>コクミン</t>
    </rPh>
    <rPh sb="14" eb="16">
      <t>ウンドウ</t>
    </rPh>
    <rPh sb="16" eb="18">
      <t>ジギョウ</t>
    </rPh>
    <phoneticPr fontId="2"/>
  </si>
  <si>
    <t>平成26年度</t>
    <phoneticPr fontId="2"/>
  </si>
  <si>
    <t>平成27年度</t>
    <phoneticPr fontId="2"/>
  </si>
  <si>
    <t>平成28年度</t>
    <phoneticPr fontId="2"/>
  </si>
  <si>
    <t>一般会計</t>
    <phoneticPr fontId="2"/>
  </si>
  <si>
    <t>（項）地球温暖化対策推進費
　（大事項）地球温暖化対策の推進に必要な経費</t>
    <phoneticPr fontId="2"/>
  </si>
  <si>
    <t>低炭素ライフスタイル構築に向けた診断促進事業</t>
    <phoneticPr fontId="2"/>
  </si>
  <si>
    <t>地球環境局</t>
    <phoneticPr fontId="2"/>
  </si>
  <si>
    <t>再生可能エネルギー導入拡大に向けた系統整備等調査事業</t>
    <rPh sb="0" eb="2">
      <t>サイセイ</t>
    </rPh>
    <rPh sb="2" eb="4">
      <t>カノウ</t>
    </rPh>
    <rPh sb="9" eb="11">
      <t>ドウニュウ</t>
    </rPh>
    <rPh sb="11" eb="13">
      <t>カクダイ</t>
    </rPh>
    <rPh sb="14" eb="15">
      <t>ム</t>
    </rPh>
    <rPh sb="17" eb="19">
      <t>ケイトウ</t>
    </rPh>
    <rPh sb="19" eb="21">
      <t>セイビ</t>
    </rPh>
    <rPh sb="21" eb="22">
      <t>トウ</t>
    </rPh>
    <rPh sb="22" eb="24">
      <t>チョウサ</t>
    </rPh>
    <rPh sb="24" eb="26">
      <t>ジギョウ</t>
    </rPh>
    <phoneticPr fontId="2"/>
  </si>
  <si>
    <t>平成25年度</t>
    <phoneticPr fontId="2"/>
  </si>
  <si>
    <t>平成26年度</t>
    <phoneticPr fontId="2"/>
  </si>
  <si>
    <t>ｴﾈﾙｷﾞｰ対策特別会計ｴﾈﾙｷﾞｰ需給勘定</t>
    <phoneticPr fontId="2"/>
  </si>
  <si>
    <t>（項）エネルギー需給構造高度化対策費
　（大事項）温暖化対策に必要な経費</t>
    <phoneticPr fontId="2"/>
  </si>
  <si>
    <t>温室効果ガス排出削減による中小企業者等経営強化促進事業</t>
    <rPh sb="0" eb="2">
      <t>オンシツ</t>
    </rPh>
    <rPh sb="2" eb="4">
      <t>コウカ</t>
    </rPh>
    <rPh sb="6" eb="8">
      <t>ハイシュツ</t>
    </rPh>
    <rPh sb="8" eb="10">
      <t>サクゲン</t>
    </rPh>
    <rPh sb="13" eb="15">
      <t>チュウショウ</t>
    </rPh>
    <rPh sb="15" eb="17">
      <t>キギョウ</t>
    </rPh>
    <rPh sb="17" eb="18">
      <t>シャ</t>
    </rPh>
    <rPh sb="18" eb="19">
      <t>トウ</t>
    </rPh>
    <rPh sb="19" eb="21">
      <t>ケイエイ</t>
    </rPh>
    <rPh sb="21" eb="23">
      <t>キョウカ</t>
    </rPh>
    <rPh sb="23" eb="25">
      <t>ソクシン</t>
    </rPh>
    <rPh sb="25" eb="27">
      <t>ジギョウ</t>
    </rPh>
    <phoneticPr fontId="2"/>
  </si>
  <si>
    <t>平成25年度</t>
    <phoneticPr fontId="2"/>
  </si>
  <si>
    <t>ｴﾈﾙｷﾞｰ対策特別会計ｴﾈﾙｷﾞｰ需給勘定</t>
    <phoneticPr fontId="2"/>
  </si>
  <si>
    <t>（項）エネルギー需給構造高度化対策費
　（大事項）温暖化対策に必要な経費</t>
    <phoneticPr fontId="2"/>
  </si>
  <si>
    <t>離島の再エネ・減エネ加速化事業</t>
    <rPh sb="0" eb="2">
      <t>リトウ</t>
    </rPh>
    <rPh sb="3" eb="4">
      <t>サイ</t>
    </rPh>
    <rPh sb="7" eb="8">
      <t>ゲン</t>
    </rPh>
    <rPh sb="10" eb="13">
      <t>カソクカ</t>
    </rPh>
    <rPh sb="13" eb="15">
      <t>ジギョウ</t>
    </rPh>
    <phoneticPr fontId="2"/>
  </si>
  <si>
    <t>低炭素型融雪設備導入事業</t>
    <rPh sb="0" eb="3">
      <t>テイタンソ</t>
    </rPh>
    <rPh sb="3" eb="4">
      <t>ガタ</t>
    </rPh>
    <rPh sb="4" eb="6">
      <t>ユウセツ</t>
    </rPh>
    <rPh sb="6" eb="8">
      <t>セツビ</t>
    </rPh>
    <rPh sb="8" eb="10">
      <t>ドウニュウ</t>
    </rPh>
    <rPh sb="10" eb="12">
      <t>ジギョウ</t>
    </rPh>
    <phoneticPr fontId="2"/>
  </si>
  <si>
    <t>”一足飛び”型発展の実現に向けた資金支援事業（プロジェクト補助）</t>
    <rPh sb="20" eb="22">
      <t>ジギョウ</t>
    </rPh>
    <rPh sb="29" eb="31">
      <t>ホジョ</t>
    </rPh>
    <phoneticPr fontId="2"/>
  </si>
  <si>
    <t>”一足飛び”型発展の実現に向けた資金支援事業（ＡＤＢ拠出金）</t>
    <rPh sb="20" eb="22">
      <t>ジギョウ</t>
    </rPh>
    <rPh sb="26" eb="28">
      <t>キョシュツ</t>
    </rPh>
    <rPh sb="28" eb="29">
      <t>キン</t>
    </rPh>
    <phoneticPr fontId="2"/>
  </si>
  <si>
    <t>○</t>
    <phoneticPr fontId="2"/>
  </si>
  <si>
    <t>新26-009</t>
    <rPh sb="0" eb="1">
      <t>シン</t>
    </rPh>
    <phoneticPr fontId="2"/>
  </si>
  <si>
    <t>平成26年度</t>
    <phoneticPr fontId="2"/>
  </si>
  <si>
    <t>（項）地球温暖化対策推進費
　（大事項）地球温暖化対策の推進に必要な経費</t>
    <phoneticPr fontId="2"/>
  </si>
  <si>
    <t>グリーン投資スキーム（GIS）プロジェクト管理事業</t>
    <phoneticPr fontId="2"/>
  </si>
  <si>
    <t>国際連携戦略推進費</t>
    <phoneticPr fontId="2"/>
  </si>
  <si>
    <t>環境省</t>
    <rPh sb="0" eb="2">
      <t>カンキョウ</t>
    </rPh>
    <rPh sb="2" eb="3">
      <t>ショウ</t>
    </rPh>
    <phoneticPr fontId="2"/>
  </si>
  <si>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2"/>
  </si>
  <si>
    <t>平成26年度より「地域低炭素投資促進ファンド創設事業」と分割</t>
    <rPh sb="0" eb="2">
      <t>ヘイセイ</t>
    </rPh>
    <rPh sb="4" eb="6">
      <t>ネンド</t>
    </rPh>
    <rPh sb="9" eb="11">
      <t>チイキ</t>
    </rPh>
    <rPh sb="11" eb="14">
      <t>テイタンソ</t>
    </rPh>
    <rPh sb="14" eb="16">
      <t>トウシ</t>
    </rPh>
    <rPh sb="16" eb="18">
      <t>ソクシン</t>
    </rPh>
    <rPh sb="22" eb="24">
      <t>ソウセツ</t>
    </rPh>
    <rPh sb="24" eb="26">
      <t>ジギョウ</t>
    </rPh>
    <rPh sb="28" eb="30">
      <t>ブンカツ</t>
    </rPh>
    <phoneticPr fontId="2"/>
  </si>
  <si>
    <t>○</t>
    <phoneticPr fontId="2"/>
  </si>
  <si>
    <t>平成28年度</t>
    <phoneticPr fontId="2"/>
  </si>
  <si>
    <t>新27-0011</t>
    <phoneticPr fontId="2"/>
  </si>
  <si>
    <t>新27-0012</t>
    <phoneticPr fontId="2"/>
  </si>
  <si>
    <t>新27-0013</t>
    <phoneticPr fontId="2"/>
  </si>
  <si>
    <t>新27-0015</t>
    <phoneticPr fontId="2"/>
  </si>
  <si>
    <t>新27-0016</t>
    <phoneticPr fontId="2"/>
  </si>
  <si>
    <t>新27-0017</t>
    <phoneticPr fontId="2"/>
  </si>
  <si>
    <t>新27-0019</t>
    <phoneticPr fontId="2"/>
  </si>
  <si>
    <t>新27-0020</t>
    <phoneticPr fontId="2"/>
  </si>
  <si>
    <t>新27-0021</t>
    <phoneticPr fontId="2"/>
  </si>
  <si>
    <t>新27-0026</t>
    <phoneticPr fontId="2"/>
  </si>
  <si>
    <t>エネルギー対策特別会計エネルギー需給勘定</t>
    <rPh sb="5" eb="7">
      <t>タイサク</t>
    </rPh>
    <rPh sb="7" eb="9">
      <t>トクベツ</t>
    </rPh>
    <rPh sb="9" eb="11">
      <t>カイケイ</t>
    </rPh>
    <rPh sb="16" eb="18">
      <t>ジュキュウ</t>
    </rPh>
    <rPh sb="18" eb="20">
      <t>カンジョウ</t>
    </rPh>
    <phoneticPr fontId="2"/>
  </si>
  <si>
    <t>　　　〃　　電源開発促進勘定</t>
    <rPh sb="6" eb="8">
      <t>デンゲン</t>
    </rPh>
    <rPh sb="8" eb="10">
      <t>カイハツ</t>
    </rPh>
    <rPh sb="10" eb="12">
      <t>ソクシン</t>
    </rPh>
    <rPh sb="12" eb="14">
      <t>カンジョウ</t>
    </rPh>
    <phoneticPr fontId="2"/>
  </si>
  <si>
    <t>エネルギー対策特別会計</t>
    <rPh sb="5" eb="7">
      <t>タイサク</t>
    </rPh>
    <rPh sb="7" eb="9">
      <t>トクベツ</t>
    </rPh>
    <rPh sb="9" eb="11">
      <t>カイケイ</t>
    </rPh>
    <phoneticPr fontId="2"/>
  </si>
  <si>
    <t>　エネルギー需給勘定</t>
    <rPh sb="6" eb="8">
      <t>ジュキュウ</t>
    </rPh>
    <rPh sb="8" eb="10">
      <t>カンジョウ</t>
    </rPh>
    <phoneticPr fontId="2"/>
  </si>
  <si>
    <t>　電源開発促進勘定</t>
    <rPh sb="1" eb="3">
      <t>デンゲン</t>
    </rPh>
    <rPh sb="3" eb="5">
      <t>カイハツ</t>
    </rPh>
    <rPh sb="5" eb="7">
      <t>ソクシン</t>
    </rPh>
    <rPh sb="7" eb="9">
      <t>カンジョウ</t>
    </rPh>
    <phoneticPr fontId="2"/>
  </si>
  <si>
    <t>ｴﾈﾙｷﾞｰ対策特別会計ｴﾈﾙｷﾞｰ需給勘定</t>
    <phoneticPr fontId="2"/>
  </si>
  <si>
    <t>（項）エネルギー需給構造高度化対策費
　（大事項）温暖化対策に必要な経費</t>
    <phoneticPr fontId="2"/>
  </si>
  <si>
    <t>環境省</t>
    <rPh sb="0" eb="2">
      <t>カンキョウ</t>
    </rPh>
    <phoneticPr fontId="2"/>
  </si>
  <si>
    <t>一般会計</t>
    <phoneticPr fontId="2"/>
  </si>
  <si>
    <t>類似経費（１）</t>
    <phoneticPr fontId="2"/>
  </si>
  <si>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phoneticPr fontId="2"/>
  </si>
  <si>
    <t>特別会計繰入経費</t>
    <phoneticPr fontId="2"/>
  </si>
  <si>
    <t>類似経費（１）</t>
    <phoneticPr fontId="2"/>
  </si>
  <si>
    <t>対象目整理票対象外</t>
    <phoneticPr fontId="2"/>
  </si>
  <si>
    <t>対象目整理票対象外</t>
    <phoneticPr fontId="2"/>
  </si>
  <si>
    <t>我が国循環産業の戦略的国際展開・育成事業（ビジネスモデル支援）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8" eb="30">
      <t>シエン</t>
    </rPh>
    <phoneticPr fontId="2"/>
  </si>
  <si>
    <t>ｴﾈﾙｷﾞｰ対策特別会計ｴﾈﾙｷﾞｰ需給勘定</t>
    <phoneticPr fontId="2"/>
  </si>
  <si>
    <t>項・事項</t>
    <phoneticPr fontId="2"/>
  </si>
  <si>
    <t>平成２８年度
要求額</t>
    <rPh sb="7" eb="9">
      <t>ヨウキュウ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</si>
  <si>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</si>
  <si>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「縮減」：行政事業レビューの点検の結果、見直しが行われ平成２８年度予算概算要求において何らかの削減を行うもの。　</t>
    <phoneticPr fontId="2"/>
  </si>
  <si>
    <t>　　　　「縮減」：行政事業レビューの点検の結果、見直しが行われ平成２８年度予算概算要求において何らかの削減を行うもの。　</t>
    <phoneticPr fontId="2"/>
  </si>
  <si>
    <t xml:space="preserve">　　　　「執行等改善」：行政事業レビューの点検の結果、平成２８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2"/>
  </si>
  <si>
    <t xml:space="preserve">　　　　「執行等改善」：行政事業レビューの点検の結果、平成２８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2"/>
  </si>
  <si>
    <t>　　　　「予定通り終了」：行政事業レビューの点検以前に平成２６年度末までに終了したものや、平成２７年度末で終了を予定していたもので、予定通り事業を終了し平成２８年度予算概算要求において予算要求しないもの。</t>
    <phoneticPr fontId="2"/>
  </si>
  <si>
    <t>　　　　「予定通り終了」：行政事業レビューの点検以前に平成２６年度末までに終了したものや、平成２７年度末で終了を予定していたもので、予定通り事業を終了し平成２８年度予算概算要求において予算要求しないもの。</t>
    <phoneticPr fontId="2"/>
  </si>
  <si>
    <t>　　　　「現状通り」：行政事業レビューの点検の結果、平成２８年度予算概算要求の金額に反映すべき点及び執行等で改善すべき点がなかったもの。（廃止、縮減、執行等改善及び予定通り終了以外のもの。）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2"/>
  </si>
  <si>
    <t>注５．「外部有識者チェック対象」欄については、平成27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25年度又は平成26年度の行政事業レビューの取組において外部有識者の点検を受けたものは、それぞれ「平成25年度対象」、「平成26年度対象」と記載する。なお、平成27年度に外部有識者の点検を受ける事業について、平成25年度又は平成26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13" eb="15">
      <t>タイショウ</t>
    </rPh>
    <rPh sb="16" eb="17">
      <t>ラン</t>
    </rPh>
    <rPh sb="23" eb="25">
      <t>ヘイセイ</t>
    </rPh>
    <rPh sb="27" eb="28">
      <t>ネン</t>
    </rPh>
    <rPh sb="28" eb="29">
      <t>ド</t>
    </rPh>
    <rPh sb="29" eb="31">
      <t>ギョウセイ</t>
    </rPh>
    <rPh sb="31" eb="33">
      <t>ジギョウ</t>
    </rPh>
    <rPh sb="38" eb="40">
      <t>トリクミ</t>
    </rPh>
    <rPh sb="44" eb="46">
      <t>ガイブ</t>
    </rPh>
    <rPh sb="46" eb="49">
      <t>ユウシキシャ</t>
    </rPh>
    <rPh sb="50" eb="52">
      <t>テンケン</t>
    </rPh>
    <rPh sb="53" eb="54">
      <t>ウ</t>
    </rPh>
    <rPh sb="56" eb="58">
      <t>バアイ</t>
    </rPh>
    <rPh sb="59" eb="61">
      <t>カキ</t>
    </rPh>
    <rPh sb="62" eb="64">
      <t>キジュン</t>
    </rPh>
    <rPh sb="65" eb="66">
      <t>モト</t>
    </rPh>
    <rPh sb="70" eb="73">
      <t>ゼンネンド</t>
    </rPh>
    <rPh sb="73" eb="75">
      <t>シンキ</t>
    </rPh>
    <rPh sb="78" eb="80">
      <t>サイシュウ</t>
    </rPh>
    <rPh sb="80" eb="82">
      <t>ジッシ</t>
    </rPh>
    <rPh sb="82" eb="84">
      <t>ネンド</t>
    </rPh>
    <rPh sb="89" eb="91">
      <t>スイシン</t>
    </rPh>
    <rPh sb="91" eb="93">
      <t>カイギ</t>
    </rPh>
    <rPh sb="96" eb="98">
      <t>ケイゾク</t>
    </rPh>
    <rPh sb="99" eb="101">
      <t>ゼヒ</t>
    </rPh>
    <rPh sb="106" eb="107">
      <t>タ</t>
    </rPh>
    <rPh sb="114" eb="116">
      <t>センタク</t>
    </rPh>
    <rPh sb="116" eb="118">
      <t>リユウ</t>
    </rPh>
    <rPh sb="119" eb="121">
      <t>キサイ</t>
    </rPh>
    <rPh sb="134" eb="135">
      <t>ダイ</t>
    </rPh>
    <rPh sb="136" eb="137">
      <t>ブ</t>
    </rPh>
    <rPh sb="152" eb="153">
      <t>ド</t>
    </rPh>
    <rPh sb="153" eb="154">
      <t>マタ</t>
    </rPh>
    <rPh sb="155" eb="157">
      <t>ヘイセイ</t>
    </rPh>
    <rPh sb="159" eb="161">
      <t>ネンド</t>
    </rPh>
    <rPh sb="203" eb="204">
      <t>ド</t>
    </rPh>
    <rPh sb="209" eb="211">
      <t>ヘイセイ</t>
    </rPh>
    <rPh sb="213" eb="215">
      <t>ネンド</t>
    </rPh>
    <rPh sb="215" eb="217">
      <t>タイショウ</t>
    </rPh>
    <rPh sb="219" eb="221">
      <t>キサイ</t>
    </rPh>
    <rPh sb="227" eb="229">
      <t>ヘイセイ</t>
    </rPh>
    <rPh sb="231" eb="232">
      <t>ネン</t>
    </rPh>
    <rPh sb="232" eb="233">
      <t>ド</t>
    </rPh>
    <rPh sb="234" eb="236">
      <t>ガイブ</t>
    </rPh>
    <rPh sb="236" eb="239">
      <t>ユウシキシャ</t>
    </rPh>
    <rPh sb="240" eb="242">
      <t>テンケン</t>
    </rPh>
    <rPh sb="243" eb="244">
      <t>ウ</t>
    </rPh>
    <rPh sb="246" eb="248">
      <t>ジギョウ</t>
    </rPh>
    <rPh sb="253" eb="255">
      <t>ヘイセイ</t>
    </rPh>
    <rPh sb="257" eb="258">
      <t>ネン</t>
    </rPh>
    <rPh sb="258" eb="259">
      <t>ド</t>
    </rPh>
    <rPh sb="259" eb="260">
      <t>マタ</t>
    </rPh>
    <rPh sb="261" eb="263">
      <t>ヘイセイ</t>
    </rPh>
    <rPh sb="265" eb="267">
      <t>ネンド</t>
    </rPh>
    <rPh sb="269" eb="271">
      <t>テンケン</t>
    </rPh>
    <rPh sb="272" eb="273">
      <t>ウ</t>
    </rPh>
    <rPh sb="277" eb="279">
      <t>バアイ</t>
    </rPh>
    <rPh sb="321" eb="323">
      <t>ケイゾク</t>
    </rPh>
    <rPh sb="324" eb="326">
      <t>ゼヒ</t>
    </rPh>
    <rPh sb="339" eb="341">
      <t>キサイ</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</si>
  <si>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</si>
  <si>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</si>
  <si>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</si>
  <si>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（項）諸支出金
（大事項）返納金等の払戻しに必要な経費</t>
    <phoneticPr fontId="2"/>
  </si>
  <si>
    <t>類似経費（５）
過誤納に係る返納金等の諸払戻しに備えたいわゆる立目予算としての事務的経費であるため。</t>
    <phoneticPr fontId="2"/>
  </si>
  <si>
    <t>廃棄物処分基準等設定費（167再掲）</t>
    <rPh sb="0" eb="3">
      <t>ハイキブツ</t>
    </rPh>
    <rPh sb="3" eb="5">
      <t>ショブン</t>
    </rPh>
    <rPh sb="5" eb="7">
      <t>キジュン</t>
    </rPh>
    <rPh sb="7" eb="8">
      <t>トウ</t>
    </rPh>
    <rPh sb="8" eb="10">
      <t>セッテイ</t>
    </rPh>
    <rPh sb="10" eb="11">
      <t>ヒ</t>
    </rPh>
    <phoneticPr fontId="2"/>
  </si>
  <si>
    <t>産業廃棄物適正処理推進費（169再掲）</t>
    <rPh sb="0" eb="2">
      <t>サンギョウ</t>
    </rPh>
    <rPh sb="2" eb="5">
      <t>ハイキブツ</t>
    </rPh>
    <rPh sb="5" eb="7">
      <t>テキセイ</t>
    </rPh>
    <rPh sb="7" eb="9">
      <t>ショリ</t>
    </rPh>
    <rPh sb="9" eb="12">
      <t>スイシンヒ</t>
    </rPh>
    <phoneticPr fontId="2"/>
  </si>
  <si>
    <t>循環型社会形成推進交付金（162再掲）</t>
    <phoneticPr fontId="2"/>
  </si>
  <si>
    <t>我が国循環産業の戦略的国際展開・育成事業（ビジネスモデル支援）</t>
    <phoneticPr fontId="2"/>
  </si>
  <si>
    <t>化学物質緊急安全点検調査費</t>
    <phoneticPr fontId="2"/>
  </si>
  <si>
    <t>自然環境に配慮した再生可能エネルギー推進事業</t>
    <phoneticPr fontId="2"/>
  </si>
  <si>
    <t>（項）地球温暖化対策推進費
　（大事項）地球温暖化対策の推進に必要な経費</t>
    <phoneticPr fontId="2"/>
  </si>
  <si>
    <t>地熱開発加速化支援・基盤整備事業</t>
    <rPh sb="0" eb="2">
      <t>チネツ</t>
    </rPh>
    <rPh sb="2" eb="4">
      <t>カイハツ</t>
    </rPh>
    <rPh sb="4" eb="7">
      <t>カソクカ</t>
    </rPh>
    <rPh sb="7" eb="9">
      <t>シエン</t>
    </rPh>
    <rPh sb="10" eb="12">
      <t>キバン</t>
    </rPh>
    <rPh sb="12" eb="14">
      <t>セイビ</t>
    </rPh>
    <rPh sb="14" eb="16">
      <t>ジギョウ</t>
    </rPh>
    <phoneticPr fontId="2"/>
  </si>
  <si>
    <t>地球環境局</t>
  </si>
  <si>
    <t>ｴﾈﾙｷﾞｰ対策特別会計ｴﾈﾙｷﾞｰ需給勘定</t>
  </si>
  <si>
    <t>（項）エネルギー需給構造高度化対策費
　（大事項）温暖化対策に必要な経費</t>
  </si>
  <si>
    <t>057</t>
  </si>
  <si>
    <t>製造業者等と連携した循環産業形成支援事業</t>
    <rPh sb="0" eb="3">
      <t>セイゾウギョウ</t>
    </rPh>
    <rPh sb="3" eb="5">
      <t>シャナド</t>
    </rPh>
    <rPh sb="6" eb="8">
      <t>レンケイ</t>
    </rPh>
    <rPh sb="10" eb="12">
      <t>ジュンカン</t>
    </rPh>
    <rPh sb="12" eb="14">
      <t>サンギョウ</t>
    </rPh>
    <rPh sb="14" eb="16">
      <t>ケイセイ</t>
    </rPh>
    <rPh sb="16" eb="18">
      <t>シエン</t>
    </rPh>
    <rPh sb="18" eb="20">
      <t>ジギョウ</t>
    </rPh>
    <phoneticPr fontId="2"/>
  </si>
  <si>
    <t>ＰＣＢ廃棄物対策推進費補助金</t>
    <phoneticPr fontId="2"/>
  </si>
  <si>
    <t>気候変動影響評価・適応推進事業（292再掲）</t>
    <rPh sb="19" eb="21">
      <t>サイケイ</t>
    </rPh>
    <phoneticPr fontId="2"/>
  </si>
  <si>
    <t>気候変動評価・適応推進事業（292再掲）</t>
    <rPh sb="17" eb="19">
      <t>サイケイ</t>
    </rPh>
    <phoneticPr fontId="2"/>
  </si>
  <si>
    <t>自動車排出ガス・騒音規制強化等の推進（105再掲）</t>
    <phoneticPr fontId="2"/>
  </si>
  <si>
    <t>我が国循環産業の戦略的国際展開・育成事業（海外展開促進）（149再掲）</t>
    <phoneticPr fontId="2"/>
  </si>
  <si>
    <t>我が国循環産業の戦略的国際展開・育成事業（ビジネスモデル支援）（150再掲）</t>
    <phoneticPr fontId="2"/>
  </si>
  <si>
    <t>廃棄物処理施設整備費補助（162再掲）</t>
    <rPh sb="9" eb="10">
      <t>ヒ</t>
    </rPh>
    <phoneticPr fontId="2"/>
  </si>
  <si>
    <t>国際分担金等経費（187再掲）</t>
    <phoneticPr fontId="2"/>
  </si>
  <si>
    <t>アジア太平洋地域生物多様性保全推進費（196再掲）</t>
    <phoneticPr fontId="2"/>
  </si>
  <si>
    <t>鳥獣保護管理強化総合対策事業（209再掲）</t>
    <phoneticPr fontId="2"/>
  </si>
  <si>
    <t>甚大な被害を及ぼしている鳥獣の生息状況等緊急調査事業（217再掲）</t>
    <phoneticPr fontId="2"/>
  </si>
  <si>
    <t>類似経費（５）
正規職員が直接消費する（目）職員旅費や備品、消耗品等のための（目）庁費を計上。</t>
  </si>
  <si>
    <t>類似経費（５）
正規職員が直接消費する（目）職員旅費や備品、消耗品等のための（目）庁費を計上。</t>
    <rPh sb="8" eb="10">
      <t>セイキ</t>
    </rPh>
    <rPh sb="20" eb="21">
      <t>メ</t>
    </rPh>
    <rPh sb="39" eb="40">
      <t>メ</t>
    </rPh>
    <rPh sb="44" eb="46">
      <t>ケイジョウ</t>
    </rPh>
    <phoneticPr fontId="2"/>
  </si>
  <si>
    <t>類似経費（５）
環境省設置法第7条に基づき設置された公害健康被害補償不服審査会の委員手当、委員の旅費、委員が直接消費する備品、消耗品等の事務経費であるため。</t>
    <rPh sb="0" eb="2">
      <t>ルイジ</t>
    </rPh>
    <rPh sb="2" eb="4">
      <t>ケイヒ</t>
    </rPh>
    <rPh sb="8" eb="11">
      <t>カンキョウショウ</t>
    </rPh>
    <rPh sb="11" eb="14">
      <t>セッチホウ</t>
    </rPh>
    <rPh sb="14" eb="15">
      <t>ダイ</t>
    </rPh>
    <rPh sb="16" eb="17">
      <t>ジョウ</t>
    </rPh>
    <rPh sb="18" eb="19">
      <t>モト</t>
    </rPh>
    <rPh sb="21" eb="23">
      <t>セッチ</t>
    </rPh>
    <rPh sb="26" eb="28">
      <t>コウガイ</t>
    </rPh>
    <rPh sb="28" eb="30">
      <t>ケンコウ</t>
    </rPh>
    <rPh sb="30" eb="32">
      <t>ヒガイ</t>
    </rPh>
    <rPh sb="32" eb="34">
      <t>ホショウ</t>
    </rPh>
    <rPh sb="34" eb="36">
      <t>フフク</t>
    </rPh>
    <rPh sb="36" eb="39">
      <t>シンサカイ</t>
    </rPh>
    <rPh sb="40" eb="42">
      <t>イイン</t>
    </rPh>
    <rPh sb="42" eb="44">
      <t>テアテ</t>
    </rPh>
    <rPh sb="45" eb="47">
      <t>イイン</t>
    </rPh>
    <rPh sb="48" eb="50">
      <t>リョヒ</t>
    </rPh>
    <rPh sb="51" eb="53">
      <t>イイン</t>
    </rPh>
    <rPh sb="54" eb="56">
      <t>チョクセツ</t>
    </rPh>
    <rPh sb="60" eb="62">
      <t>ビヒン</t>
    </rPh>
    <rPh sb="63" eb="65">
      <t>ショウモウ</t>
    </rPh>
    <rPh sb="65" eb="67">
      <t>ヒントウ</t>
    </rPh>
    <rPh sb="68" eb="70">
      <t>ジム</t>
    </rPh>
    <rPh sb="70" eb="72">
      <t>ケイヒ</t>
    </rPh>
    <phoneticPr fontId="2"/>
  </si>
  <si>
    <t>類似経費（５）
環境省組織令第41条に基づき設置された臨時水俣病認定審査会の委員手当、委員の旅費、委員が直接消費する備品、消耗品等の事務経費や水俣病訴訟関係の事務経費であるため。</t>
    <rPh sb="0" eb="2">
      <t>ルイジ</t>
    </rPh>
    <rPh sb="2" eb="4">
      <t>ケイヒ</t>
    </rPh>
    <rPh sb="8" eb="11">
      <t>カンキョウショウ</t>
    </rPh>
    <rPh sb="11" eb="13">
      <t>ソシキ</t>
    </rPh>
    <rPh sb="13" eb="14">
      <t>レイ</t>
    </rPh>
    <rPh sb="14" eb="15">
      <t>ダイ</t>
    </rPh>
    <rPh sb="17" eb="18">
      <t>ジョウ</t>
    </rPh>
    <rPh sb="19" eb="20">
      <t>モト</t>
    </rPh>
    <rPh sb="22" eb="24">
      <t>セッチ</t>
    </rPh>
    <rPh sb="27" eb="29">
      <t>リンジ</t>
    </rPh>
    <rPh sb="29" eb="32">
      <t>ミナマタビョウ</t>
    </rPh>
    <rPh sb="32" eb="34">
      <t>ニンテイ</t>
    </rPh>
    <rPh sb="34" eb="37">
      <t>シンサカイ</t>
    </rPh>
    <rPh sb="38" eb="40">
      <t>イイン</t>
    </rPh>
    <rPh sb="40" eb="42">
      <t>テアテ</t>
    </rPh>
    <rPh sb="43" eb="45">
      <t>イイン</t>
    </rPh>
    <rPh sb="46" eb="48">
      <t>リョヒ</t>
    </rPh>
    <rPh sb="49" eb="51">
      <t>イイン</t>
    </rPh>
    <rPh sb="52" eb="54">
      <t>チョクセツ</t>
    </rPh>
    <rPh sb="58" eb="60">
      <t>ビヒン</t>
    </rPh>
    <rPh sb="61" eb="63">
      <t>ショウモウ</t>
    </rPh>
    <rPh sb="63" eb="65">
      <t>ヒントウ</t>
    </rPh>
    <rPh sb="66" eb="68">
      <t>ジム</t>
    </rPh>
    <rPh sb="68" eb="70">
      <t>ケイヒ</t>
    </rPh>
    <rPh sb="71" eb="74">
      <t>ミナマタビョウ</t>
    </rPh>
    <rPh sb="74" eb="76">
      <t>ソショウ</t>
    </rPh>
    <rPh sb="76" eb="78">
      <t>カンケイ</t>
    </rPh>
    <rPh sb="79" eb="81">
      <t>ジム</t>
    </rPh>
    <rPh sb="81" eb="83">
      <t>ケイヒ</t>
    </rPh>
    <phoneticPr fontId="2"/>
  </si>
  <si>
    <t>類似経費（５）
正規職員が直接消費する（目）職員旅費や備品、消耗品等ののための（目）環境保全調査費を計上。</t>
    <rPh sb="22" eb="24">
      <t>ショクイン</t>
    </rPh>
    <rPh sb="27" eb="29">
      <t>ビヒン</t>
    </rPh>
    <rPh sb="30" eb="33">
      <t>ショウモウヒン</t>
    </rPh>
    <rPh sb="33" eb="34">
      <t>トウ</t>
    </rPh>
    <rPh sb="42" eb="44">
      <t>カンキョウ</t>
    </rPh>
    <rPh sb="44" eb="46">
      <t>ホゼン</t>
    </rPh>
    <rPh sb="46" eb="49">
      <t>チョウサヒ</t>
    </rPh>
    <phoneticPr fontId="2"/>
  </si>
  <si>
    <t>類似経費（５）
正規職員が直接消費する（目）環境保全研究職員旅費を計上。</t>
    <rPh sb="8" eb="10">
      <t>セイキ</t>
    </rPh>
    <rPh sb="10" eb="12">
      <t>ショクイン</t>
    </rPh>
    <rPh sb="13" eb="15">
      <t>チョクセツ</t>
    </rPh>
    <rPh sb="20" eb="21">
      <t>メ</t>
    </rPh>
    <rPh sb="22" eb="24">
      <t>カンキョウ</t>
    </rPh>
    <rPh sb="24" eb="26">
      <t>ホゼン</t>
    </rPh>
    <rPh sb="26" eb="28">
      <t>ケンキュウ</t>
    </rPh>
    <rPh sb="28" eb="30">
      <t>ショクイン</t>
    </rPh>
    <rPh sb="30" eb="32">
      <t>リョヒ</t>
    </rPh>
    <rPh sb="33" eb="35">
      <t>ケイジョウ</t>
    </rPh>
    <phoneticPr fontId="2"/>
  </si>
  <si>
    <t>類似経費（５）
正規職員が研究のために直接消費する（目）職員旅費や施設の維持管理等のための（目）試験研究費のみ計上しているため。</t>
    <rPh sb="28" eb="30">
      <t>ショクイン</t>
    </rPh>
    <phoneticPr fontId="2"/>
  </si>
  <si>
    <t>類似経費（５）
正規職員が直接消費する（目）職員旅費及びコピー用紙代や外国でのインターネット使用料等のための(目)庁費</t>
  </si>
  <si>
    <t>類似経費（５）
正規職員が直接消費する(目)外国旅費や携帯電話使用料等のための(目)庁費</t>
  </si>
  <si>
    <t>類似経費（５）
正規職員が直接消費する職員旅費及び備品、消耗品、印刷製本、借料、会議費、賃金等のため</t>
    <rPh sb="8" eb="10">
      <t>セイキ</t>
    </rPh>
    <rPh sb="10" eb="12">
      <t>ショクイン</t>
    </rPh>
    <rPh sb="13" eb="15">
      <t>チョクセツ</t>
    </rPh>
    <rPh sb="19" eb="21">
      <t>ショクイン</t>
    </rPh>
    <rPh sb="21" eb="23">
      <t>リョヒ</t>
    </rPh>
    <rPh sb="23" eb="24">
      <t>オヨ</t>
    </rPh>
    <rPh sb="25" eb="27">
      <t>ビヒン</t>
    </rPh>
    <rPh sb="28" eb="31">
      <t>ショウモウヒン</t>
    </rPh>
    <rPh sb="32" eb="34">
      <t>インサツ</t>
    </rPh>
    <rPh sb="34" eb="36">
      <t>セイホン</t>
    </rPh>
    <rPh sb="37" eb="39">
      <t>シャクリョウ</t>
    </rPh>
    <rPh sb="40" eb="43">
      <t>カイギヒ</t>
    </rPh>
    <rPh sb="44" eb="46">
      <t>チンギン</t>
    </rPh>
    <rPh sb="46" eb="47">
      <t>トウ</t>
    </rPh>
    <phoneticPr fontId="2"/>
  </si>
  <si>
    <t>類似経費（５）
正規職員が直接消費する旅費や備品、消耗品等のための事務費を計上。</t>
    <rPh sb="33" eb="36">
      <t>ジムヒ</t>
    </rPh>
    <phoneticPr fontId="2"/>
  </si>
  <si>
    <t>類似経費（５）</t>
    <phoneticPr fontId="2"/>
  </si>
  <si>
    <t>風力発電等導入等に係る環境影響評価促進モデル事業（経済産業省連携事業）</t>
    <rPh sb="0" eb="2">
      <t>フウリョク</t>
    </rPh>
    <rPh sb="2" eb="4">
      <t>ハツデン</t>
    </rPh>
    <rPh sb="4" eb="5">
      <t>ナド</t>
    </rPh>
    <rPh sb="5" eb="7">
      <t>ドウニュウ</t>
    </rPh>
    <rPh sb="7" eb="8">
      <t>トウ</t>
    </rPh>
    <rPh sb="9" eb="10">
      <t>カカ</t>
    </rPh>
    <rPh sb="11" eb="13">
      <t>カンキョウ</t>
    </rPh>
    <rPh sb="13" eb="15">
      <t>エイキョウ</t>
    </rPh>
    <rPh sb="15" eb="17">
      <t>ヒョウカ</t>
    </rPh>
    <rPh sb="17" eb="19">
      <t>ソクシン</t>
    </rPh>
    <rPh sb="22" eb="24">
      <t>ジギョウ</t>
    </rPh>
    <rPh sb="25" eb="27">
      <t>ケイザイ</t>
    </rPh>
    <rPh sb="27" eb="30">
      <t>サンギョウショウ</t>
    </rPh>
    <rPh sb="30" eb="32">
      <t>レンケイ</t>
    </rPh>
    <rPh sb="32" eb="34">
      <t>ジギョウ</t>
    </rPh>
    <phoneticPr fontId="2"/>
  </si>
  <si>
    <t>総合環境政策局
廃棄物・リサイクル対策部</t>
    <rPh sb="8" eb="11">
      <t>ハイキブツ</t>
    </rPh>
    <rPh sb="17" eb="20">
      <t>タイサクブ</t>
    </rPh>
    <phoneticPr fontId="2"/>
  </si>
  <si>
    <t>先導的「低炭素・循環・自然共生」地域創出事業（グリーンプラン・パートナーシップ事業）</t>
    <phoneticPr fontId="2"/>
  </si>
  <si>
    <t>終了(予定)なし</t>
    <phoneticPr fontId="2"/>
  </si>
  <si>
    <t>平成27年度より「先導的「低炭素・循環・自然共生」地域創出事業」から名称変更</t>
    <rPh sb="9" eb="12">
      <t>センドウテキ</t>
    </rPh>
    <rPh sb="13" eb="16">
      <t>テイタンソ</t>
    </rPh>
    <rPh sb="17" eb="19">
      <t>ジュンカン</t>
    </rPh>
    <rPh sb="20" eb="22">
      <t>シゼン</t>
    </rPh>
    <rPh sb="22" eb="24">
      <t>キョウセイ</t>
    </rPh>
    <rPh sb="25" eb="27">
      <t>チイキ</t>
    </rPh>
    <rPh sb="27" eb="29">
      <t>ソウシュツ</t>
    </rPh>
    <rPh sb="29" eb="31">
      <t>ジギョウ</t>
    </rPh>
    <rPh sb="34" eb="36">
      <t>メイショウ</t>
    </rPh>
    <rPh sb="36" eb="38">
      <t>ヘンコウ</t>
    </rPh>
    <phoneticPr fontId="2"/>
  </si>
  <si>
    <t>廃棄物・リサイクル対策部、総合環境政策局、地球環境局、自然環境局</t>
    <phoneticPr fontId="2"/>
  </si>
  <si>
    <t>ｴﾈﾙｷﾞｰ対策特別会計ｴﾈﾙｷﾞｰ需給勘定</t>
    <phoneticPr fontId="2"/>
  </si>
  <si>
    <t>（項）エネルギー需給構造高度化対策費
　（大事項）温暖化対策に必要な経費</t>
    <phoneticPr fontId="2"/>
  </si>
  <si>
    <t>新26-007</t>
    <phoneticPr fontId="2"/>
  </si>
  <si>
    <t>○</t>
    <phoneticPr fontId="2"/>
  </si>
  <si>
    <t>家庭・事業者向けエコリース促進事業</t>
    <phoneticPr fontId="2"/>
  </si>
  <si>
    <t>平成23年度</t>
    <phoneticPr fontId="2"/>
  </si>
  <si>
    <t>総合環境政策局</t>
    <phoneticPr fontId="2"/>
  </si>
  <si>
    <t>008</t>
    <phoneticPr fontId="2"/>
  </si>
  <si>
    <t>平成26年度</t>
    <phoneticPr fontId="2"/>
  </si>
  <si>
    <t>公共施設への再生可能エネルギー・先進的設備等導入推進事業</t>
    <phoneticPr fontId="2"/>
  </si>
  <si>
    <t>平成24年度</t>
    <phoneticPr fontId="2"/>
  </si>
  <si>
    <t>平成27年度</t>
    <phoneticPr fontId="2"/>
  </si>
  <si>
    <t>平成27年度より「再生可能エネルギー等導入推進基金事業（グリーンニューディール基金）」から名称変更</t>
    <phoneticPr fontId="2"/>
  </si>
  <si>
    <t>環境配慮型経営促進事業に係る利子補給事業</t>
    <phoneticPr fontId="2"/>
  </si>
  <si>
    <t>平成19年度</t>
    <phoneticPr fontId="2"/>
  </si>
  <si>
    <t>平成27年度から「環境金融の拡大に向けた利子補給事業」に統合</t>
    <phoneticPr fontId="2"/>
  </si>
  <si>
    <t>総合環境政策局</t>
    <phoneticPr fontId="2"/>
  </si>
  <si>
    <t>ｴﾈﾙｷﾞｰ対策特別会計ｴﾈﾙｷﾞｰ需給勘定</t>
    <phoneticPr fontId="2"/>
  </si>
  <si>
    <t>（項）エネルギー需給構造高度化対策費
　（大事項）温暖化対策に必要な経費</t>
    <phoneticPr fontId="2"/>
  </si>
  <si>
    <t>平成23年度</t>
    <phoneticPr fontId="2"/>
  </si>
  <si>
    <t>平成28年度(予定)</t>
    <phoneticPr fontId="2"/>
  </si>
  <si>
    <t>平成25年度</t>
    <phoneticPr fontId="2"/>
  </si>
  <si>
    <t>平成28年度</t>
    <phoneticPr fontId="2"/>
  </si>
  <si>
    <t>住民参加による低炭素都市形成計画策定モデル事業</t>
    <phoneticPr fontId="2"/>
  </si>
  <si>
    <t>終了(予定)なし</t>
    <phoneticPr fontId="2"/>
  </si>
  <si>
    <t>地方公共団体実行計画を核とした地域の低炭素化基盤整備事業</t>
    <phoneticPr fontId="2"/>
  </si>
  <si>
    <t>新26-004</t>
    <phoneticPr fontId="2"/>
  </si>
  <si>
    <t>○</t>
    <phoneticPr fontId="2"/>
  </si>
  <si>
    <t>国等におけるグリーン購入推進等経費</t>
    <phoneticPr fontId="2"/>
  </si>
  <si>
    <t>製品対策推進経費</t>
    <phoneticPr fontId="2"/>
  </si>
  <si>
    <t>国等における環境配慮契約等推進経費</t>
    <phoneticPr fontId="2"/>
  </si>
  <si>
    <t>企業行動推進経費</t>
    <phoneticPr fontId="2"/>
  </si>
  <si>
    <t>公害防止計画策定経費</t>
    <phoneticPr fontId="2"/>
  </si>
  <si>
    <t>（項）地方環境対策費
　（大事項）環境・経済・社会の統合的向上に必要な経費</t>
    <phoneticPr fontId="2"/>
  </si>
  <si>
    <t>持続可能な開発のための教育（ESD）に関するユネスコ世界会議</t>
    <phoneticPr fontId="2"/>
  </si>
  <si>
    <t>新26-033</t>
    <phoneticPr fontId="2"/>
  </si>
  <si>
    <t>持続可能な社会のためのグッドライフ総合推進事業</t>
    <phoneticPr fontId="2"/>
  </si>
  <si>
    <t>新26-034</t>
    <phoneticPr fontId="2"/>
  </si>
  <si>
    <t>（項）環境政策基盤整備費
　（大事項）環境政策基盤整備等に必要な経費</t>
    <phoneticPr fontId="2"/>
  </si>
  <si>
    <t>環境影響評価制度合理化・最適化経費</t>
    <phoneticPr fontId="2"/>
  </si>
  <si>
    <t>地方環境事務所における環境影響評価審査体制強化費</t>
    <phoneticPr fontId="2"/>
  </si>
  <si>
    <t>環境影響評価審査体制強化費</t>
    <phoneticPr fontId="2"/>
  </si>
  <si>
    <t>自然模倣技術・システムによる環境技術開発推進事業</t>
    <phoneticPr fontId="2"/>
  </si>
  <si>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2"/>
  </si>
  <si>
    <t>家庭・事業者向けエコリース促進事業（011再掲）</t>
    <rPh sb="0" eb="2">
      <t>カテイ</t>
    </rPh>
    <rPh sb="3" eb="6">
      <t>ジギョウシャ</t>
    </rPh>
    <rPh sb="6" eb="7">
      <t>ム</t>
    </rPh>
    <rPh sb="13" eb="15">
      <t>ソクシン</t>
    </rPh>
    <rPh sb="15" eb="17">
      <t>ジギョウ</t>
    </rPh>
    <rPh sb="21" eb="23">
      <t>サイケイ</t>
    </rPh>
    <phoneticPr fontId="2"/>
  </si>
  <si>
    <t>環境配慮型経営促進事業に係る利子補給事業（014再掲）</t>
    <rPh sb="24" eb="26">
      <t>サイケイ</t>
    </rPh>
    <phoneticPr fontId="2"/>
  </si>
  <si>
    <t>地域低炭素投資促進ファンド創設事業（018再掲）</t>
    <rPh sb="0" eb="2">
      <t>チイキ</t>
    </rPh>
    <rPh sb="2" eb="5">
      <t>テイタンソ</t>
    </rPh>
    <rPh sb="5" eb="7">
      <t>トウシ</t>
    </rPh>
    <rPh sb="7" eb="9">
      <t>ソクシン</t>
    </rPh>
    <rPh sb="13" eb="15">
      <t>ソウセツ</t>
    </rPh>
    <rPh sb="15" eb="17">
      <t>ジギョウ</t>
    </rPh>
    <rPh sb="21" eb="23">
      <t>サイケイ</t>
    </rPh>
    <phoneticPr fontId="2"/>
  </si>
  <si>
    <t>環境金融の拡大に向けた利子補給事業（019再掲）</t>
    <rPh sb="0" eb="2">
      <t>カンキョウ</t>
    </rPh>
    <rPh sb="2" eb="4">
      <t>キンユウ</t>
    </rPh>
    <rPh sb="5" eb="7">
      <t>カクダイ</t>
    </rPh>
    <rPh sb="8" eb="9">
      <t>ム</t>
    </rPh>
    <rPh sb="11" eb="13">
      <t>リシ</t>
    </rPh>
    <rPh sb="13" eb="15">
      <t>ホキュウ</t>
    </rPh>
    <rPh sb="15" eb="17">
      <t>ジギョウ</t>
    </rPh>
    <rPh sb="21" eb="23">
      <t>サイケイ</t>
    </rPh>
    <phoneticPr fontId="2"/>
  </si>
  <si>
    <t>グリーン経済の実現に向けた政策研究と環境ビジネス情報整備・発信事業（296再掲）</t>
    <rPh sb="37" eb="39">
      <t>サイケイ</t>
    </rPh>
    <phoneticPr fontId="2"/>
  </si>
  <si>
    <t>先導的「低炭素・循環・自然共生」地域創出事業（グリーンプラン・パートナーシップ事業）（010再掲）</t>
    <rPh sb="46" eb="48">
      <t>サイケイ</t>
    </rPh>
    <phoneticPr fontId="2"/>
  </si>
  <si>
    <t>低炭素地域づくり集中支援モデル事業（012再掲）</t>
    <rPh sb="21" eb="23">
      <t>サイケイ</t>
    </rPh>
    <phoneticPr fontId="2"/>
  </si>
  <si>
    <t>公共施設への再生可能エネルギー・先進的設備等導入推進事業（013再掲）</t>
    <rPh sb="32" eb="34">
      <t>サイケイ</t>
    </rPh>
    <phoneticPr fontId="2"/>
  </si>
  <si>
    <t>地域循環型バイオガスシステム構築モデル事業（農林水産省連携事業）（016再掲）</t>
    <rPh sb="36" eb="38">
      <t>サイケイ</t>
    </rPh>
    <phoneticPr fontId="2"/>
  </si>
  <si>
    <t>住民参加による低炭素都市形成計画策定モデル事業（017再掲）</t>
    <rPh sb="27" eb="29">
      <t>サイケイ</t>
    </rPh>
    <phoneticPr fontId="2"/>
  </si>
  <si>
    <t>地方公共団体実行計画を核とした地域の低炭素化基盤整備事業（020再掲）</t>
    <rPh sb="32" eb="34">
      <t>サイケイ</t>
    </rPh>
    <phoneticPr fontId="2"/>
  </si>
  <si>
    <t>予備費等</t>
    <rPh sb="0" eb="3">
      <t>ヨビヒ</t>
    </rPh>
    <rPh sb="3" eb="4">
      <t>ナド</t>
    </rPh>
    <phoneticPr fontId="2"/>
  </si>
  <si>
    <t>環境本省施設整備費</t>
    <phoneticPr fontId="2"/>
  </si>
  <si>
    <t>平成28年度</t>
    <phoneticPr fontId="2"/>
  </si>
  <si>
    <t>平成27年度</t>
    <rPh sb="0" eb="2">
      <t>ヘイセイ</t>
    </rPh>
    <phoneticPr fontId="2"/>
  </si>
  <si>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2"/>
  </si>
  <si>
    <t>平成25年度</t>
    <phoneticPr fontId="2"/>
  </si>
  <si>
    <t>066
新26-009</t>
  </si>
  <si>
    <t>066
068</t>
  </si>
  <si>
    <t>フロン等対策推進調査費（081再掲）</t>
    <phoneticPr fontId="2"/>
  </si>
  <si>
    <t>温室効果ガス観測技術衛星「いぶき」による地球環境観測事業（311再掲）</t>
    <phoneticPr fontId="2"/>
  </si>
  <si>
    <t>循環産業の国際展開に係る海外でのＣＯ２削減に向けた実証支援事業</t>
    <phoneticPr fontId="2"/>
  </si>
  <si>
    <t>廃棄物焼却施設の余熱等を利用した地域低炭素化モデル事業</t>
    <phoneticPr fontId="2"/>
  </si>
  <si>
    <t>低炭素型廃棄物処理支援事業</t>
    <phoneticPr fontId="2"/>
  </si>
  <si>
    <t>廃棄物・リサイクル対策部</t>
  </si>
  <si>
    <t>施策名：4-1 国内及び国際的な循環型社会の構築</t>
    <phoneticPr fontId="2"/>
  </si>
  <si>
    <t>グリーンテクノロジー社会実装事業</t>
    <rPh sb="10" eb="12">
      <t>シャカイ</t>
    </rPh>
    <rPh sb="12" eb="14">
      <t>ジッソウ</t>
    </rPh>
    <rPh sb="14" eb="16">
      <t>ジギョウ</t>
    </rPh>
    <phoneticPr fontId="2"/>
  </si>
  <si>
    <t>総合環境政策局</t>
    <rPh sb="0" eb="2">
      <t>ソウゴウ</t>
    </rPh>
    <rPh sb="2" eb="4">
      <t>カンキョウ</t>
    </rPh>
    <rPh sb="4" eb="6">
      <t>セイサク</t>
    </rPh>
    <rPh sb="6" eb="7">
      <t>キョク</t>
    </rPh>
    <phoneticPr fontId="2"/>
  </si>
  <si>
    <t>総合環境政策局、地球環境局、水・大気環境局、自然環境局</t>
    <rPh sb="0" eb="2">
      <t>ソウゴウ</t>
    </rPh>
    <rPh sb="2" eb="4">
      <t>カンキョウ</t>
    </rPh>
    <rPh sb="4" eb="6">
      <t>セイサク</t>
    </rPh>
    <rPh sb="6" eb="7">
      <t>キョク</t>
    </rPh>
    <rPh sb="8" eb="10">
      <t>チキュウ</t>
    </rPh>
    <rPh sb="10" eb="12">
      <t>カンキョウ</t>
    </rPh>
    <rPh sb="12" eb="13">
      <t>キョク</t>
    </rPh>
    <rPh sb="14" eb="15">
      <t>ミズ</t>
    </rPh>
    <rPh sb="16" eb="18">
      <t>タイキ</t>
    </rPh>
    <rPh sb="18" eb="20">
      <t>カンキョウ</t>
    </rPh>
    <rPh sb="20" eb="21">
      <t>キョク</t>
    </rPh>
    <rPh sb="22" eb="24">
      <t>シゼン</t>
    </rPh>
    <rPh sb="24" eb="26">
      <t>カンキョウ</t>
    </rPh>
    <rPh sb="26" eb="27">
      <t>キョク</t>
    </rPh>
    <phoneticPr fontId="2"/>
  </si>
  <si>
    <t>地方公共団体カーボン・マネジメント強化事業</t>
    <rPh sb="0" eb="2">
      <t>チホウ</t>
    </rPh>
    <rPh sb="2" eb="4">
      <t>コウキョウ</t>
    </rPh>
    <rPh sb="4" eb="6">
      <t>ダンタイ</t>
    </rPh>
    <rPh sb="17" eb="19">
      <t>キョウカ</t>
    </rPh>
    <rPh sb="19" eb="21">
      <t>ジギョウ</t>
    </rPh>
    <phoneticPr fontId="2"/>
  </si>
  <si>
    <t>再生可能エネルギー電気・熱自立的普及促進事業（経済産業省連携事業）</t>
    <rPh sb="0" eb="2">
      <t>サイセイ</t>
    </rPh>
    <rPh sb="2" eb="4">
      <t>カノウ</t>
    </rPh>
    <rPh sb="9" eb="11">
      <t>デンキ</t>
    </rPh>
    <rPh sb="12" eb="13">
      <t>ネツ</t>
    </rPh>
    <rPh sb="13" eb="16">
      <t>ジリツテキ</t>
    </rPh>
    <rPh sb="16" eb="18">
      <t>フキュウ</t>
    </rPh>
    <rPh sb="18" eb="20">
      <t>ソクシン</t>
    </rPh>
    <rPh sb="20" eb="22">
      <t>ジギョウ</t>
    </rPh>
    <rPh sb="23" eb="25">
      <t>ケイザイ</t>
    </rPh>
    <rPh sb="25" eb="28">
      <t>サンギョウショウ</t>
    </rPh>
    <rPh sb="28" eb="30">
      <t>レンケイ</t>
    </rPh>
    <rPh sb="30" eb="32">
      <t>ジギョウ</t>
    </rPh>
    <phoneticPr fontId="2"/>
  </si>
  <si>
    <t>省ＣＯ２型社会の構築に向けた社会ストック対策支援事業</t>
    <rPh sb="0" eb="1">
      <t>ショウ</t>
    </rPh>
    <rPh sb="4" eb="5">
      <t>ガタ</t>
    </rPh>
    <rPh sb="5" eb="7">
      <t>シャカイ</t>
    </rPh>
    <rPh sb="8" eb="10">
      <t>コウチク</t>
    </rPh>
    <rPh sb="11" eb="12">
      <t>ム</t>
    </rPh>
    <rPh sb="14" eb="16">
      <t>シャカイ</t>
    </rPh>
    <rPh sb="20" eb="22">
      <t>タイサク</t>
    </rPh>
    <rPh sb="22" eb="24">
      <t>シエン</t>
    </rPh>
    <rPh sb="24" eb="26">
      <t>ジギョウ</t>
    </rPh>
    <phoneticPr fontId="2"/>
  </si>
  <si>
    <t>木質バイオマス資源の持続的活用による再生可能エネルギー導入計画策定事業（経済産業省連携事業）</t>
    <rPh sb="0" eb="2">
      <t>モクシツ</t>
    </rPh>
    <rPh sb="7" eb="9">
      <t>シゲン</t>
    </rPh>
    <rPh sb="10" eb="13">
      <t>ジゾクテキ</t>
    </rPh>
    <rPh sb="13" eb="15">
      <t>カツヨウ</t>
    </rPh>
    <rPh sb="18" eb="20">
      <t>サイセイ</t>
    </rPh>
    <rPh sb="20" eb="22">
      <t>カノウ</t>
    </rPh>
    <rPh sb="27" eb="29">
      <t>ドウニュウ</t>
    </rPh>
    <rPh sb="29" eb="31">
      <t>ケイカク</t>
    </rPh>
    <rPh sb="31" eb="33">
      <t>サクテイ</t>
    </rPh>
    <rPh sb="33" eb="35">
      <t>ジギョウ</t>
    </rPh>
    <rPh sb="36" eb="38">
      <t>ケイザイ</t>
    </rPh>
    <rPh sb="38" eb="41">
      <t>サンギョウショウ</t>
    </rPh>
    <rPh sb="41" eb="43">
      <t>レンケイ</t>
    </rPh>
    <rPh sb="43" eb="45">
      <t>ジギョウ</t>
    </rPh>
    <phoneticPr fontId="2"/>
  </si>
  <si>
    <t>自然環境局</t>
    <rPh sb="0" eb="2">
      <t>シゼン</t>
    </rPh>
    <rPh sb="2" eb="4">
      <t>カンキョウ</t>
    </rPh>
    <rPh sb="4" eb="5">
      <t>キョク</t>
    </rPh>
    <phoneticPr fontId="2"/>
  </si>
  <si>
    <t>（項）エネルギー需給構造高度化対策費
　（大事項）温暖化対策に必要な経費</t>
    <phoneticPr fontId="2"/>
  </si>
  <si>
    <t>国立公園等における再生可能エネルギーの効率的導入促進事業</t>
    <rPh sb="0" eb="2">
      <t>コクリツ</t>
    </rPh>
    <rPh sb="2" eb="4">
      <t>コウエン</t>
    </rPh>
    <rPh sb="4" eb="5">
      <t>ナド</t>
    </rPh>
    <rPh sb="9" eb="11">
      <t>サイセイ</t>
    </rPh>
    <rPh sb="11" eb="13">
      <t>カノウ</t>
    </rPh>
    <rPh sb="19" eb="21">
      <t>コウリツ</t>
    </rPh>
    <rPh sb="21" eb="22">
      <t>テキ</t>
    </rPh>
    <rPh sb="22" eb="24">
      <t>ドウニュウ</t>
    </rPh>
    <rPh sb="24" eb="26">
      <t>ソクシン</t>
    </rPh>
    <rPh sb="26" eb="28">
      <t>ジギョウ</t>
    </rPh>
    <phoneticPr fontId="2"/>
  </si>
  <si>
    <t>施策名：5-2　自然環境の保全・再生</t>
    <phoneticPr fontId="2"/>
  </si>
  <si>
    <t>自然環境局</t>
    <phoneticPr fontId="2"/>
  </si>
  <si>
    <t>自然環境局</t>
    <phoneticPr fontId="2"/>
  </si>
  <si>
    <t>水・大気環境局</t>
    <rPh sb="0" eb="1">
      <t>ミズ</t>
    </rPh>
    <rPh sb="2" eb="4">
      <t>タイキ</t>
    </rPh>
    <rPh sb="4" eb="7">
      <t>カンキョウキョク</t>
    </rPh>
    <phoneticPr fontId="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</si>
  <si>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20" eb="22">
      <t>ダイジ</t>
    </rPh>
    <rPh sb="22" eb="23">
      <t>コウ</t>
    </rPh>
    <rPh sb="24" eb="26">
      <t>タイキ</t>
    </rPh>
    <rPh sb="27" eb="28">
      <t>ミズ</t>
    </rPh>
    <rPh sb="29" eb="31">
      <t>ドジョウ</t>
    </rPh>
    <rPh sb="31" eb="33">
      <t>カンキョウ</t>
    </rPh>
    <rPh sb="33" eb="34">
      <t>トウ</t>
    </rPh>
    <rPh sb="35" eb="37">
      <t>ホゼン</t>
    </rPh>
    <rPh sb="38" eb="40">
      <t>ヒツヨウ</t>
    </rPh>
    <rPh sb="41" eb="43">
      <t>ケイヒ</t>
    </rPh>
    <phoneticPr fontId="2"/>
  </si>
  <si>
    <t>先進環境対応トラック・バス導入加速事業</t>
    <rPh sb="0" eb="2">
      <t>センシン</t>
    </rPh>
    <rPh sb="2" eb="4">
      <t>カンキョウ</t>
    </rPh>
    <rPh sb="4" eb="6">
      <t>タイオウ</t>
    </rPh>
    <rPh sb="13" eb="15">
      <t>ドウニュウ</t>
    </rPh>
    <rPh sb="15" eb="17">
      <t>カソク</t>
    </rPh>
    <rPh sb="17" eb="19">
      <t>ジギョウ</t>
    </rPh>
    <phoneticPr fontId="2"/>
  </si>
  <si>
    <t>施策名：5-1　基盤的施策の実施及び国際的取組</t>
    <phoneticPr fontId="2"/>
  </si>
  <si>
    <t>施策名：5-5　自然とのふれあいの推進</t>
    <phoneticPr fontId="2"/>
  </si>
  <si>
    <t>施策名：1-2 国内における温室効果ガスの排出抑制　</t>
    <phoneticPr fontId="2"/>
  </si>
  <si>
    <t>公共施設等先進的CO2排出削減対策モデル事業</t>
    <phoneticPr fontId="2"/>
  </si>
  <si>
    <t>上水道システムにおける省ＣＯ２促進モデル事業</t>
    <phoneticPr fontId="2"/>
  </si>
  <si>
    <t>地域におけるLED照明導入促進事業</t>
    <phoneticPr fontId="2"/>
  </si>
  <si>
    <t>賃貸住宅における省CO２促進モデル事業</t>
    <phoneticPr fontId="2"/>
  </si>
  <si>
    <t>業務用ビル等における省CO2促進事業</t>
    <phoneticPr fontId="2"/>
  </si>
  <si>
    <t>ヒートポンプを活用した低炭素型農業推進事業</t>
    <phoneticPr fontId="2"/>
  </si>
  <si>
    <t>地下街を中心とした周辺街区における低炭素化モデル事業</t>
    <phoneticPr fontId="2"/>
  </si>
  <si>
    <t>物流分野におけるＣＯ２削減対策促進事業</t>
    <phoneticPr fontId="2"/>
  </si>
  <si>
    <t>低炭素型浮体式洋上風力発電低コスト化・普及促進事業</t>
    <rPh sb="0" eb="3">
      <t>テイタンソ</t>
    </rPh>
    <rPh sb="3" eb="4">
      <t>ガタ</t>
    </rPh>
    <phoneticPr fontId="2"/>
  </si>
  <si>
    <t>環境調和型バイオマス資源活用モデル事業</t>
    <rPh sb="0" eb="2">
      <t>カンキョウ</t>
    </rPh>
    <rPh sb="2" eb="5">
      <t>チョウワガタ</t>
    </rPh>
    <rPh sb="10" eb="12">
      <t>シゲン</t>
    </rPh>
    <rPh sb="12" eb="14">
      <t>カツヨウ</t>
    </rPh>
    <rPh sb="17" eb="19">
      <t>ジギョウ</t>
    </rPh>
    <phoneticPr fontId="2"/>
  </si>
  <si>
    <t>ＣＯ２中長期大幅削減のためのエネルギー転換部門低炭素化のあり方検討事業</t>
    <rPh sb="3" eb="6">
      <t>チュウチョウキ</t>
    </rPh>
    <rPh sb="6" eb="8">
      <t>オオハバ</t>
    </rPh>
    <rPh sb="8" eb="10">
      <t>サクゲン</t>
    </rPh>
    <rPh sb="19" eb="21">
      <t>テンカン</t>
    </rPh>
    <rPh sb="21" eb="23">
      <t>ブモン</t>
    </rPh>
    <rPh sb="23" eb="26">
      <t>テイタンソ</t>
    </rPh>
    <rPh sb="26" eb="27">
      <t>カ</t>
    </rPh>
    <rPh sb="30" eb="31">
      <t>カタ</t>
    </rPh>
    <rPh sb="31" eb="33">
      <t>ケントウ</t>
    </rPh>
    <rPh sb="33" eb="35">
      <t>ジギョウ</t>
    </rPh>
    <phoneticPr fontId="2"/>
  </si>
  <si>
    <t>先進国間の優れた温暖化対策技術の評価連携事業</t>
    <rPh sb="0" eb="3">
      <t>センシンコク</t>
    </rPh>
    <rPh sb="3" eb="4">
      <t>カン</t>
    </rPh>
    <rPh sb="5" eb="6">
      <t>スグ</t>
    </rPh>
    <rPh sb="8" eb="11">
      <t>オンダンカ</t>
    </rPh>
    <rPh sb="11" eb="13">
      <t>タイサク</t>
    </rPh>
    <rPh sb="13" eb="15">
      <t>ギジュツ</t>
    </rPh>
    <rPh sb="16" eb="18">
      <t>ヒョウカ</t>
    </rPh>
    <rPh sb="18" eb="20">
      <t>レンケイ</t>
    </rPh>
    <rPh sb="20" eb="22">
      <t>ジギョウ</t>
    </rPh>
    <phoneticPr fontId="2"/>
  </si>
  <si>
    <r>
      <t>海洋環境保全上適正な海底下</t>
    </r>
    <r>
      <rPr>
        <sz val="10"/>
        <rFont val="Arial"/>
        <family val="2"/>
      </rPr>
      <t>CCS</t>
    </r>
    <r>
      <rPr>
        <sz val="10"/>
        <rFont val="ＭＳ ゴシック"/>
        <family val="3"/>
        <charset val="128"/>
      </rPr>
      <t>実施確保のための総合検討事業</t>
    </r>
  </si>
  <si>
    <t>－</t>
    <phoneticPr fontId="2"/>
  </si>
  <si>
    <t>施策名：2-2 地球環境保全に関する国際連携・協力</t>
    <phoneticPr fontId="2"/>
  </si>
  <si>
    <t>2016年G7サミット・環境大臣会合開催経費</t>
    <rPh sb="4" eb="5">
      <t>ネン</t>
    </rPh>
    <rPh sb="12" eb="14">
      <t>カンキョウ</t>
    </rPh>
    <rPh sb="14" eb="16">
      <t>ダイジン</t>
    </rPh>
    <rPh sb="16" eb="18">
      <t>カイゴウ</t>
    </rPh>
    <rPh sb="18" eb="20">
      <t>カイサイ</t>
    </rPh>
    <rPh sb="20" eb="22">
      <t>ケイヒ</t>
    </rPh>
    <phoneticPr fontId="2"/>
  </si>
  <si>
    <t>一般会計</t>
    <rPh sb="0" eb="2">
      <t>イッパン</t>
    </rPh>
    <rPh sb="2" eb="4">
      <t>カイケイ</t>
    </rPh>
    <phoneticPr fontId="2"/>
  </si>
  <si>
    <t>（項）地球環境保全費
　（大事項）地球環境の保全に必要な経費</t>
  </si>
  <si>
    <t>ｴﾈﾙｷﾞｰ対策特別会計
ｴﾈﾙｷﾞｰ需給勘定</t>
  </si>
  <si>
    <t>大気汚染防止法の改正に伴い、水銀大気排出対策に必要な予算であるが、ほかの物質の知見などを活かし、効率的に執行すること。</t>
    <rPh sb="0" eb="2">
      <t>タイキ</t>
    </rPh>
    <rPh sb="2" eb="4">
      <t>オセン</t>
    </rPh>
    <rPh sb="4" eb="7">
      <t>ボウシホウ</t>
    </rPh>
    <rPh sb="8" eb="10">
      <t>カイセイ</t>
    </rPh>
    <rPh sb="11" eb="12">
      <t>トモナ</t>
    </rPh>
    <rPh sb="14" eb="16">
      <t>スイギン</t>
    </rPh>
    <rPh sb="16" eb="18">
      <t>タイキ</t>
    </rPh>
    <rPh sb="18" eb="20">
      <t>ハイシュツ</t>
    </rPh>
    <rPh sb="20" eb="22">
      <t>タイサク</t>
    </rPh>
    <rPh sb="23" eb="25">
      <t>ヒツヨウ</t>
    </rPh>
    <rPh sb="26" eb="28">
      <t>ヨサン</t>
    </rPh>
    <rPh sb="36" eb="38">
      <t>ブッシツ</t>
    </rPh>
    <rPh sb="39" eb="41">
      <t>チケン</t>
    </rPh>
    <rPh sb="44" eb="45">
      <t>イ</t>
    </rPh>
    <rPh sb="48" eb="51">
      <t>コウリツテキ</t>
    </rPh>
    <rPh sb="52" eb="54">
      <t>シッコウ</t>
    </rPh>
    <phoneticPr fontId="0"/>
  </si>
  <si>
    <t>東京湾における環境改善技術評価をモデル的に行い、その結果を全国の沿岸域の環境改善に早期に役立たせること。</t>
    <rPh sb="0" eb="3">
      <t>トウキョウワン</t>
    </rPh>
    <rPh sb="7" eb="9">
      <t>カンキョウ</t>
    </rPh>
    <rPh sb="9" eb="11">
      <t>カイゼン</t>
    </rPh>
    <rPh sb="11" eb="13">
      <t>ギジュツ</t>
    </rPh>
    <rPh sb="13" eb="15">
      <t>ヒョウカ</t>
    </rPh>
    <rPh sb="19" eb="20">
      <t>テキ</t>
    </rPh>
    <rPh sb="21" eb="22">
      <t>オコナ</t>
    </rPh>
    <rPh sb="26" eb="28">
      <t>ケッカ</t>
    </rPh>
    <rPh sb="29" eb="31">
      <t>ゼンコク</t>
    </rPh>
    <rPh sb="32" eb="35">
      <t>エンガンイキ</t>
    </rPh>
    <rPh sb="36" eb="38">
      <t>カンキョウ</t>
    </rPh>
    <rPh sb="38" eb="40">
      <t>カイゼン</t>
    </rPh>
    <rPh sb="41" eb="43">
      <t>ソウキ</t>
    </rPh>
    <rPh sb="44" eb="46">
      <t>ヤクダ</t>
    </rPh>
    <phoneticPr fontId="0"/>
  </si>
  <si>
    <t>政府共通プラットフォームに移行し、運用コストの縮減を着実に行うこと。</t>
    <rPh sb="0" eb="2">
      <t>セイフ</t>
    </rPh>
    <rPh sb="2" eb="4">
      <t>キョウツウ</t>
    </rPh>
    <rPh sb="13" eb="15">
      <t>イコウ</t>
    </rPh>
    <rPh sb="17" eb="19">
      <t>ウンヨウ</t>
    </rPh>
    <rPh sb="23" eb="25">
      <t>シュクゲン</t>
    </rPh>
    <rPh sb="26" eb="28">
      <t>チャクジツ</t>
    </rPh>
    <rPh sb="29" eb="30">
      <t>オコナ</t>
    </rPh>
    <phoneticPr fontId="0"/>
  </si>
  <si>
    <t>28年度に行う有害物質の挙動等の知見の収集は、既に調査した知見を活かし、効率的に執行すること。</t>
    <rPh sb="2" eb="4">
      <t>ネンド</t>
    </rPh>
    <rPh sb="5" eb="6">
      <t>オコナ</t>
    </rPh>
    <rPh sb="7" eb="9">
      <t>ユウガイ</t>
    </rPh>
    <rPh sb="9" eb="11">
      <t>ブッシツ</t>
    </rPh>
    <rPh sb="12" eb="14">
      <t>キョドウ</t>
    </rPh>
    <rPh sb="14" eb="15">
      <t>トウ</t>
    </rPh>
    <rPh sb="16" eb="18">
      <t>チケン</t>
    </rPh>
    <rPh sb="19" eb="21">
      <t>シュウシュウ</t>
    </rPh>
    <rPh sb="23" eb="24">
      <t>スデ</t>
    </rPh>
    <rPh sb="25" eb="27">
      <t>チョウサ</t>
    </rPh>
    <rPh sb="29" eb="31">
      <t>チケン</t>
    </rPh>
    <rPh sb="32" eb="33">
      <t>イ</t>
    </rPh>
    <rPh sb="36" eb="39">
      <t>コウリツテキ</t>
    </rPh>
    <rPh sb="40" eb="42">
      <t>シッコウ</t>
    </rPh>
    <phoneticPr fontId="0"/>
  </si>
  <si>
    <t>普及啓発に係る予算は、ほかの事業と連携するなどして、普及効果を高めて、効率的に執行すること。</t>
    <rPh sb="0" eb="2">
      <t>フキュウ</t>
    </rPh>
    <rPh sb="2" eb="4">
      <t>ケイハツ</t>
    </rPh>
    <rPh sb="5" eb="6">
      <t>カカ</t>
    </rPh>
    <rPh sb="7" eb="9">
      <t>ヨサン</t>
    </rPh>
    <rPh sb="14" eb="16">
      <t>ジギョウ</t>
    </rPh>
    <rPh sb="17" eb="19">
      <t>レンケイ</t>
    </rPh>
    <rPh sb="26" eb="28">
      <t>フキュウ</t>
    </rPh>
    <rPh sb="28" eb="30">
      <t>コウカ</t>
    </rPh>
    <rPh sb="31" eb="32">
      <t>タカ</t>
    </rPh>
    <rPh sb="35" eb="38">
      <t>コウリツテキ</t>
    </rPh>
    <rPh sb="39" eb="41">
      <t>シッコウ</t>
    </rPh>
    <phoneticPr fontId="0"/>
  </si>
  <si>
    <t>・より一層の予算執行効率化の観点から調達手法の改善（一者応札の抑制の取組等）を図るべき。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</si>
  <si>
    <t>執行等改善</t>
  </si>
  <si>
    <t>平成28年度要求より、事業内容に応じて、事業番号267、301に統合</t>
    <rPh sb="0" eb="2">
      <t>ヘイセイ</t>
    </rPh>
    <rPh sb="4" eb="6">
      <t>ネンド</t>
    </rPh>
    <rPh sb="6" eb="8">
      <t>ヨウキュウ</t>
    </rPh>
    <rPh sb="11" eb="13">
      <t>ジギョウ</t>
    </rPh>
    <rPh sb="13" eb="15">
      <t>ナイヨウ</t>
    </rPh>
    <rPh sb="16" eb="17">
      <t>オウ</t>
    </rPh>
    <rPh sb="20" eb="22">
      <t>ジギョウ</t>
    </rPh>
    <rPh sb="22" eb="24">
      <t>バンゴウ</t>
    </rPh>
    <rPh sb="32" eb="34">
      <t>トウゴウ</t>
    </rPh>
    <phoneticPr fontId="0"/>
  </si>
  <si>
    <t>・成果目標について、関係部局への情報提供は当然するべきことであり、妥当ではないため、他の成果目標を検討すること。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セイカ</t>
    </rPh>
    <rPh sb="3" eb="5">
      <t>モクヒョウ</t>
    </rPh>
    <rPh sb="10" eb="12">
      <t>カンケイ</t>
    </rPh>
    <rPh sb="12" eb="14">
      <t>ブキョク</t>
    </rPh>
    <rPh sb="16" eb="18">
      <t>ジョウホウ</t>
    </rPh>
    <rPh sb="18" eb="20">
      <t>テイキョウ</t>
    </rPh>
    <rPh sb="21" eb="23">
      <t>トウゼン</t>
    </rPh>
    <rPh sb="33" eb="35">
      <t>ダトウ</t>
    </rPh>
    <rPh sb="42" eb="43">
      <t>ホカ</t>
    </rPh>
    <rPh sb="44" eb="46">
      <t>セイカ</t>
    </rPh>
    <rPh sb="46" eb="48">
      <t>モクヒョウ</t>
    </rPh>
    <rPh sb="49" eb="51">
      <t>ケントウ</t>
    </rPh>
    <phoneticPr fontId="0"/>
  </si>
  <si>
    <t>現状通り</t>
  </si>
  <si>
    <t>・より適切な成果目標となるよう、今年度中に有識者の意見も踏まえつつ検討し、成果目標の見直しを行う。
・費目、使途の内訳について事業者に行政事業レビューの趣旨を十分説明し、回答を得られるよう努力する。</t>
  </si>
  <si>
    <t>外部有識者点検対象外</t>
  </si>
  <si>
    <t>事業内容の一部改善</t>
  </si>
  <si>
    <t>・１者応札を回避するための方策として、入札条件の緩和や公告期間を延長するなど工夫を図る。
・費目、使途の内訳について事業者に行政事業レビューの趣旨を十分説明し、回答を得られるよう努力する。</t>
  </si>
  <si>
    <t>現状では、本事業の成果によってリスク評価が具体的にどう加速化するかが見えにくいため、事業の工程表を明確にし、ＰＤＣＡサイクルによるチェックができるようにすべき。また、アジア諸国の途上国支援についても、国内企業の海外展開に資する等の事業のメリットをもう少し広く捉えるとともに、成果目標を明確化して事業の評価を行うべき。</t>
  </si>
  <si>
    <t>・制度見直しに向けて、予算の効率化を図れる事業は、予算を効率化し、優先度の高い事業を重点化するなど各事業の配分額を見直すべき。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セイド</t>
    </rPh>
    <rPh sb="3" eb="5">
      <t>ミナオ</t>
    </rPh>
    <rPh sb="7" eb="8">
      <t>ム</t>
    </rPh>
    <rPh sb="11" eb="13">
      <t>ヨサン</t>
    </rPh>
    <rPh sb="14" eb="17">
      <t>コウリツカ</t>
    </rPh>
    <rPh sb="18" eb="19">
      <t>ハカ</t>
    </rPh>
    <rPh sb="21" eb="23">
      <t>ジギョウ</t>
    </rPh>
    <rPh sb="25" eb="27">
      <t>ヨサン</t>
    </rPh>
    <rPh sb="28" eb="31">
      <t>コウリツカ</t>
    </rPh>
    <rPh sb="33" eb="36">
      <t>ユウセンド</t>
    </rPh>
    <rPh sb="37" eb="38">
      <t>タカ</t>
    </rPh>
    <rPh sb="39" eb="41">
      <t>ジギョウ</t>
    </rPh>
    <rPh sb="42" eb="45">
      <t>ジュウテンカ</t>
    </rPh>
    <rPh sb="49" eb="52">
      <t>カクジギョウ</t>
    </rPh>
    <rPh sb="53" eb="55">
      <t>ハイブン</t>
    </rPh>
    <rPh sb="55" eb="56">
      <t>ガク</t>
    </rPh>
    <rPh sb="57" eb="59">
      <t>ミナオ</t>
    </rPh>
    <phoneticPr fontId="0"/>
  </si>
  <si>
    <t>縮減</t>
  </si>
  <si>
    <t>・特に優先度の高い項目に集中投資等を行い、更に、平成27年度の契約実績を考慮し、要求額を縮減した。
・１者応札を回避するための方策として、入札条件の緩和や公告期間を延長するなど工夫を図る。
・費目、使途の内訳について事業者に行政事業レビューの趣旨を十分説明し、回答を得られるよう努力する。</t>
  </si>
  <si>
    <t>・新規化学物質の審査を迅速かつ科学的見地から適切に実施するとの成果目標は、本事業として当然、実施すべき内容であり、他のより適切な成果目標を検討すること。また、26年度の活動実績が見込みを超過しているが、見込みが妥当かどうか検証す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シンキ</t>
    </rPh>
    <rPh sb="3" eb="5">
      <t>カガク</t>
    </rPh>
    <rPh sb="5" eb="7">
      <t>ブッシツ</t>
    </rPh>
    <rPh sb="8" eb="10">
      <t>シンサ</t>
    </rPh>
    <rPh sb="11" eb="13">
      <t>ジンソク</t>
    </rPh>
    <rPh sb="15" eb="18">
      <t>カガクテキ</t>
    </rPh>
    <rPh sb="18" eb="20">
      <t>ケンチ</t>
    </rPh>
    <rPh sb="22" eb="24">
      <t>テキセツ</t>
    </rPh>
    <rPh sb="25" eb="27">
      <t>ジッシ</t>
    </rPh>
    <rPh sb="31" eb="33">
      <t>セイカ</t>
    </rPh>
    <rPh sb="33" eb="35">
      <t>モクヒョウ</t>
    </rPh>
    <rPh sb="37" eb="38">
      <t>ホン</t>
    </rPh>
    <rPh sb="38" eb="40">
      <t>ジギョウ</t>
    </rPh>
    <rPh sb="51" eb="53">
      <t>ナイヨウ</t>
    </rPh>
    <rPh sb="57" eb="58">
      <t>タ</t>
    </rPh>
    <rPh sb="61" eb="63">
      <t>テキセツ</t>
    </rPh>
    <rPh sb="81" eb="83">
      <t>ネンド</t>
    </rPh>
    <rPh sb="84" eb="86">
      <t>カツドウ</t>
    </rPh>
    <rPh sb="86" eb="88">
      <t>ジッセキ</t>
    </rPh>
    <rPh sb="89" eb="91">
      <t>ミコ</t>
    </rPh>
    <rPh sb="93" eb="95">
      <t>チョウカ</t>
    </rPh>
    <rPh sb="101" eb="103">
      <t>ミコ</t>
    </rPh>
    <rPh sb="105" eb="107">
      <t>ダトウ</t>
    </rPh>
    <rPh sb="111" eb="113">
      <t>ケンショウ</t>
    </rPh>
    <phoneticPr fontId="0"/>
  </si>
  <si>
    <t>・行政事業レビュー推進チームの所見を踏まえ、成果目標の再検討を実施し、新たに２つ（「リスクが懸念される化学物質を特定し、必要に応じて規制対象物質に指定する」、「国民に化学物質の情報を分かりやすく提供する」）の成果目標を追加することとした。また、平成26年度の活動実績は、ある物質群を個別の物質として収録した等の特殊要因によるものであり、これまでの見込みは妥当なものであると考えている（例えばヘキサブロモシクロドデカンは14物質として計上した）。
・費目、使途の内訳について事業者に行政事業レビューの趣旨を十分説明し、回答を得られるよう努力する。</t>
  </si>
  <si>
    <t>・公開プロセスでの評価を踏まえ、事業内容の改善に早急に着手すること。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コウカイ</t>
    </rPh>
    <rPh sb="9" eb="11">
      <t>ヒョウカ</t>
    </rPh>
    <rPh sb="12" eb="13">
      <t>フ</t>
    </rPh>
    <rPh sb="16" eb="18">
      <t>ジギョウ</t>
    </rPh>
    <rPh sb="18" eb="20">
      <t>ナイヨウ</t>
    </rPh>
    <rPh sb="21" eb="23">
      <t>カイゼン</t>
    </rPh>
    <rPh sb="24" eb="26">
      <t>ソウキュウ</t>
    </rPh>
    <rPh sb="27" eb="29">
      <t>チャクシュ</t>
    </rPh>
    <phoneticPr fontId="0"/>
  </si>
  <si>
    <t>・公開プロセスにおける外部有識者の所見を踏まえ、（１）リスク評価の加速化に関しては、事業の工程表の明確化に向け、今年度中に検討会を立ち上げ有識者を交えた検討に着手する。これらの検討結果等を踏まえ、必要に応じて成果目標の見直しを行うことにより、毎年度の事業の成果を確認しつつ事業を進めるよう、改善を行う。（２）アジア諸国の支援については、今年度の事業を通じ、相手国政府や国内産業界等の意見を踏まえつつ、工程表・成果目標を明確化し、毎年度の事業の成果を確認しつつ事業を進めるよう、改善を行う。
・予算執行効率化の観点から入札日程の見直し等による一者応札を回避するための工夫を図る。
・費目、使途の内訳について事業者に行政事業レビューの趣旨を十分説明し、回答を得られるよう努力する。</t>
  </si>
  <si>
    <t>効果と使途に留意しつつ必要最低限の拠出をすること。</t>
    <rPh sb="0" eb="2">
      <t>コウカ</t>
    </rPh>
    <rPh sb="3" eb="5">
      <t>シト</t>
    </rPh>
    <rPh sb="6" eb="8">
      <t>リュウイ</t>
    </rPh>
    <rPh sb="11" eb="13">
      <t>ヒツヨウ</t>
    </rPh>
    <rPh sb="13" eb="16">
      <t>サイテイゲン</t>
    </rPh>
    <rPh sb="17" eb="19">
      <t>キョシュツ</t>
    </rPh>
    <phoneticPr fontId="0"/>
  </si>
  <si>
    <t>拠出によるPOPs条約事務局の支援及びOECDの活動への積極的な参加・協力を通じ、地球環境保全に関する国際的協力の推進と連携の確保に積極的に貢献するとともに、実績報告を通じて、種々の活動に対する我が国の意向が反映されているかを確認しつつ、必要最低限の拠出額を要求。</t>
  </si>
  <si>
    <t>・条約対象物質の増加に伴い業務量も増加するが、引き続き効率的・計画的に実施し、適切な執行に努めること。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ジョウヤク</t>
    </rPh>
    <rPh sb="3" eb="5">
      <t>タイショウ</t>
    </rPh>
    <rPh sb="5" eb="7">
      <t>ブッシツ</t>
    </rPh>
    <rPh sb="8" eb="10">
      <t>ゾウカ</t>
    </rPh>
    <rPh sb="11" eb="12">
      <t>トモナ</t>
    </rPh>
    <rPh sb="13" eb="16">
      <t>ギョウムリョウ</t>
    </rPh>
    <rPh sb="17" eb="19">
      <t>ゾウカ</t>
    </rPh>
    <rPh sb="23" eb="24">
      <t>ヒ</t>
    </rPh>
    <rPh sb="25" eb="26">
      <t>ツヅ</t>
    </rPh>
    <rPh sb="27" eb="30">
      <t>コウリツテキ</t>
    </rPh>
    <rPh sb="31" eb="33">
      <t>ケイカク</t>
    </rPh>
    <rPh sb="33" eb="34">
      <t>テキ</t>
    </rPh>
    <rPh sb="35" eb="37">
      <t>ジッシ</t>
    </rPh>
    <rPh sb="39" eb="41">
      <t>テキセツ</t>
    </rPh>
    <rPh sb="42" eb="44">
      <t>シッコウ</t>
    </rPh>
    <rPh sb="45" eb="46">
      <t>ツト</t>
    </rPh>
    <phoneticPr fontId="0"/>
  </si>
  <si>
    <t>・条約対象物質の増加に伴い業務量も増加するが、効率的・計画的に実施し、適切に執行を行う。
・費目、使途の内訳について事業者に行政事業レビューの趣旨を十分説明し、回答を得られるよう努力する。</t>
    <rPh sb="17" eb="19">
      <t>ゾウカ</t>
    </rPh>
    <rPh sb="41" eb="42">
      <t>オコナ</t>
    </rPh>
    <phoneticPr fontId="0"/>
  </si>
  <si>
    <t>・引き続き事業の効率的・効果的な実施に努めるとともに、既に成果目標を達成していることから、本事業を的確に推進するために必要となる、より適切な他の成果目標を検討すること。また、国内実施計画の改定は速やかに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2">
      <t>ヒ</t>
    </rPh>
    <rPh sb="3" eb="4">
      <t>ツヅ</t>
    </rPh>
    <rPh sb="5" eb="7">
      <t>ジギョウ</t>
    </rPh>
    <rPh sb="8" eb="11">
      <t>コウリツテキ</t>
    </rPh>
    <rPh sb="12" eb="15">
      <t>コウカテキ</t>
    </rPh>
    <rPh sb="16" eb="18">
      <t>ジッシ</t>
    </rPh>
    <rPh sb="19" eb="20">
      <t>ツト</t>
    </rPh>
    <rPh sb="27" eb="28">
      <t>スデ</t>
    </rPh>
    <rPh sb="29" eb="31">
      <t>セイカ</t>
    </rPh>
    <rPh sb="31" eb="33">
      <t>モクヒョウ</t>
    </rPh>
    <rPh sb="34" eb="36">
      <t>タッセイ</t>
    </rPh>
    <rPh sb="45" eb="46">
      <t>ホン</t>
    </rPh>
    <rPh sb="46" eb="48">
      <t>ジギョウ</t>
    </rPh>
    <rPh sb="49" eb="51">
      <t>テキカク</t>
    </rPh>
    <rPh sb="52" eb="54">
      <t>スイシン</t>
    </rPh>
    <rPh sb="59" eb="61">
      <t>ヒツヨウ</t>
    </rPh>
    <rPh sb="67" eb="69">
      <t>テキセツ</t>
    </rPh>
    <rPh sb="70" eb="71">
      <t>ホカ</t>
    </rPh>
    <rPh sb="72" eb="74">
      <t>セイカ</t>
    </rPh>
    <rPh sb="74" eb="76">
      <t>モクヒョウ</t>
    </rPh>
    <rPh sb="77" eb="79">
      <t>ケントウ</t>
    </rPh>
    <rPh sb="87" eb="89">
      <t>コクナイ</t>
    </rPh>
    <rPh sb="89" eb="91">
      <t>ジッシ</t>
    </rPh>
    <rPh sb="91" eb="93">
      <t>ケイカク</t>
    </rPh>
    <rPh sb="94" eb="96">
      <t>カイテイ</t>
    </rPh>
    <rPh sb="97" eb="98">
      <t>スミ</t>
    </rPh>
    <rPh sb="101" eb="102">
      <t>オコナ</t>
    </rPh>
    <phoneticPr fontId="0"/>
  </si>
  <si>
    <t>・GHSに基づく化学物質の分類事業は国際調和の観点から重要な取組であり、今後とも継続して目標設定を行い、成果をレビューしていくことは重要と考えているが、これ以外にも事業の成果を測る上で適切な指標が設定できないかについては、引き続き検討していく。
　また、SAICM国内実施計画については、第4回国際化学物質管理会議（ICCM4）の議論等を踏まえつつ、平成28年度において速やかにその見直しについて検討していく予定である。
・費目、使途の内訳について事業者に行政事業レビューの趣旨を十分説明し、回答を得られるよう努力する。</t>
  </si>
  <si>
    <t>・例年執行率が低調であるため、あらためて不用の原因を精査した上で、予算執行の適正化を図るとともに、必要最低限の予算要求とすること。
・成果目標について、関係者への情報提供は当然するべきことであり、妥当ではないため、より適切な他の成果目標を検討すること。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67" eb="69">
      <t>セイカ</t>
    </rPh>
    <rPh sb="69" eb="71">
      <t>モクヒョウ</t>
    </rPh>
    <rPh sb="78" eb="79">
      <t>シャ</t>
    </rPh>
    <rPh sb="109" eb="111">
      <t>テキセツ</t>
    </rPh>
    <phoneticPr fontId="0"/>
  </si>
  <si>
    <t>・既存事業は支出額等を考慮し、必要最低限の要求とした。
・より適切な成果目標となるよう、今年度中に有識者の意見も踏まえつつ検討し、成果目標の見直しを行う。
・費目、使途の内訳について事業者に行政事業レビューの趣旨を十分説明し、回答を得られるよう努力する。</t>
  </si>
  <si>
    <t>・算定根拠はどこまでの精度が必要なのか。本当に毎年実施する必要があるのか。
・他に簡便な推計方法があるのではないか。</t>
  </si>
  <si>
    <t>・不正請求を抑えることは重要な政策目標だと思われる。何件の不正請求発見につながったか、把握と公表が必要ではないか。
・活用している自治体の数だけでは成果指標としては不十分。もっと踏み込みが必要。</t>
  </si>
  <si>
    <t>外部有識者の所見に確実に対応すること。</t>
    <rPh sb="0" eb="2">
      <t>ガイブ</t>
    </rPh>
    <rPh sb="2" eb="5">
      <t>ユウシキシャ</t>
    </rPh>
    <rPh sb="6" eb="8">
      <t>ショケン</t>
    </rPh>
    <rPh sb="9" eb="11">
      <t>カクジツ</t>
    </rPh>
    <rPh sb="12" eb="14">
      <t>タイオウ</t>
    </rPh>
    <phoneticPr fontId="0"/>
  </si>
  <si>
    <t>PM2.5の背景濃度推計の妥当性を検証することによる業務量の増加が見込まれるが、既存事業は、執行が低調であるため、必要最低限の要求額とすること。</t>
    <rPh sb="6" eb="8">
      <t>ハイケイ</t>
    </rPh>
    <rPh sb="8" eb="10">
      <t>ノウド</t>
    </rPh>
    <rPh sb="10" eb="12">
      <t>スイケイ</t>
    </rPh>
    <rPh sb="13" eb="16">
      <t>ダトウセイ</t>
    </rPh>
    <rPh sb="17" eb="19">
      <t>ケンショウ</t>
    </rPh>
    <rPh sb="26" eb="28">
      <t>ギョウム</t>
    </rPh>
    <rPh sb="28" eb="29">
      <t>リョウ</t>
    </rPh>
    <rPh sb="30" eb="32">
      <t>ゾウカ</t>
    </rPh>
    <rPh sb="33" eb="35">
      <t>ミコ</t>
    </rPh>
    <rPh sb="40" eb="42">
      <t>キソン</t>
    </rPh>
    <rPh sb="42" eb="44">
      <t>ジギョウ</t>
    </rPh>
    <rPh sb="46" eb="48">
      <t>シッコウ</t>
    </rPh>
    <rPh sb="57" eb="59">
      <t>ヒツヨウ</t>
    </rPh>
    <phoneticPr fontId="0"/>
  </si>
  <si>
    <t>給付実績等を踏まえた予算規模の要求とすること。</t>
    <rPh sb="0" eb="2">
      <t>キュウフ</t>
    </rPh>
    <rPh sb="2" eb="4">
      <t>ジッセキ</t>
    </rPh>
    <rPh sb="4" eb="5">
      <t>トウ</t>
    </rPh>
    <rPh sb="6" eb="7">
      <t>フ</t>
    </rPh>
    <rPh sb="10" eb="12">
      <t>ヨサン</t>
    </rPh>
    <rPh sb="12" eb="14">
      <t>キボ</t>
    </rPh>
    <rPh sb="15" eb="17">
      <t>ヨウキュウ</t>
    </rPh>
    <phoneticPr fontId="0"/>
  </si>
  <si>
    <t>・被認定者の健康増進、認定疾病の憎悪防止を図るため、被認定者のニーズを踏まえた事業となるよう、事業内容の見直しや予算配分の重点化を行うこと。
・成果目標の達成率を更に高めるため、より効率的・効果的な予算の執行に努めること。</t>
    <rPh sb="16" eb="17">
      <t>ゾウ</t>
    </rPh>
    <rPh sb="72" eb="74">
      <t>セイカ</t>
    </rPh>
    <rPh sb="74" eb="76">
      <t>モクヒョウ</t>
    </rPh>
    <rPh sb="77" eb="79">
      <t>タッセイ</t>
    </rPh>
    <rPh sb="79" eb="80">
      <t>リツ</t>
    </rPh>
    <rPh sb="81" eb="82">
      <t>サラ</t>
    </rPh>
    <rPh sb="83" eb="84">
      <t>タカ</t>
    </rPh>
    <phoneticPr fontId="0"/>
  </si>
  <si>
    <t>・外部有識者の所見に確実に対応すること。また、そのために必要な事業の見直し等の具体策を明示すること。</t>
    <rPh sb="1" eb="3">
      <t>ガイブ</t>
    </rPh>
    <rPh sb="3" eb="6">
      <t>ユウシキシャ</t>
    </rPh>
    <rPh sb="7" eb="9">
      <t>ショケン</t>
    </rPh>
    <rPh sb="10" eb="12">
      <t>カクジツ</t>
    </rPh>
    <rPh sb="13" eb="15">
      <t>タイオウ</t>
    </rPh>
    <rPh sb="28" eb="30">
      <t>ヒツヨウ</t>
    </rPh>
    <rPh sb="31" eb="33">
      <t>ジギョウ</t>
    </rPh>
    <rPh sb="34" eb="36">
      <t>ミナオ</t>
    </rPh>
    <rPh sb="37" eb="38">
      <t>トウ</t>
    </rPh>
    <rPh sb="39" eb="42">
      <t>グタイサク</t>
    </rPh>
    <rPh sb="43" eb="45">
      <t>メイジ</t>
    </rPh>
    <phoneticPr fontId="0"/>
  </si>
  <si>
    <t>引き続き事業の効率的・効果的な実施に努めるとともに、既に成果目標を達成していることから、本事業を的確に推進するために必要となる、より適切な他の成果目標を検討すること。また、機構で行う業務の経費の使途や支出状況等を定期的に把握しておくこと。</t>
    <rPh sb="26" eb="27">
      <t>スデ</t>
    </rPh>
    <rPh sb="28" eb="30">
      <t>セイカ</t>
    </rPh>
    <rPh sb="30" eb="32">
      <t>モクヒョウ</t>
    </rPh>
    <rPh sb="33" eb="35">
      <t>タッセイ</t>
    </rPh>
    <rPh sb="69" eb="70">
      <t>ホカ</t>
    </rPh>
    <rPh sb="71" eb="73">
      <t>セイカ</t>
    </rPh>
    <rPh sb="73" eb="75">
      <t>モクヒョウ</t>
    </rPh>
    <rPh sb="76" eb="78">
      <t>ケントウ</t>
    </rPh>
    <rPh sb="86" eb="88">
      <t>キコウ</t>
    </rPh>
    <rPh sb="89" eb="90">
      <t>オコナ</t>
    </rPh>
    <rPh sb="91" eb="93">
      <t>ギョウム</t>
    </rPh>
    <rPh sb="94" eb="96">
      <t>ケイヒ</t>
    </rPh>
    <rPh sb="97" eb="99">
      <t>シト</t>
    </rPh>
    <rPh sb="100" eb="102">
      <t>シシュツ</t>
    </rPh>
    <rPh sb="102" eb="104">
      <t>ジョウキョウ</t>
    </rPh>
    <rPh sb="104" eb="105">
      <t>トウ</t>
    </rPh>
    <rPh sb="106" eb="108">
      <t>テイキ</t>
    </rPh>
    <rPh sb="108" eb="109">
      <t>テキ</t>
    </rPh>
    <rPh sb="110" eb="112">
      <t>ハアク</t>
    </rPh>
    <phoneticPr fontId="0"/>
  </si>
  <si>
    <t>給付実績等を踏まえた予算規模の要求とすべき。</t>
    <rPh sb="0" eb="2">
      <t>キュウフ</t>
    </rPh>
    <rPh sb="2" eb="4">
      <t>ジッセキ</t>
    </rPh>
    <rPh sb="4" eb="5">
      <t>トウ</t>
    </rPh>
    <rPh sb="6" eb="7">
      <t>フ</t>
    </rPh>
    <rPh sb="10" eb="12">
      <t>ヨサン</t>
    </rPh>
    <rPh sb="12" eb="14">
      <t>キボ</t>
    </rPh>
    <rPh sb="15" eb="17">
      <t>ヨウキュウ</t>
    </rPh>
    <phoneticPr fontId="0"/>
  </si>
  <si>
    <t>公害健康被害の補償等に関する法律は汚染者負担原則（Polluter Pay's Principle）を採っており、補償給付の財源は全て事業者等の負担となっており、公正かつ正確にその負担額を算出する必要がある。このため、各自治体からの補償給付実績をもとに、可能な限り高い精度で補償給付の種類ごとの受給見込者数及び平均受給金額の見込額等を算出する必要がある。公害健康被害補償制度を遂行する上で必要最低限の情報について経年的な解析を国が行い把握することは不可欠な事業であり、効率的に毎年実施していく必要があると考えている。</t>
  </si>
  <si>
    <t>PM2.5の背景濃度推計の妥当性を検証することによる業務量の増加が見込まれるが、既存事業の執行状況を踏まえ、必要額を精査し必要最低限の要求額とした。</t>
    <rPh sb="47" eb="49">
      <t>ジョウキョウ</t>
    </rPh>
    <rPh sb="50" eb="51">
      <t>フ</t>
    </rPh>
    <rPh sb="54" eb="56">
      <t>ヒツヨウ</t>
    </rPh>
    <rPh sb="56" eb="57">
      <t>ガク</t>
    </rPh>
    <rPh sb="58" eb="60">
      <t>セイサ</t>
    </rPh>
    <rPh sb="61" eb="63">
      <t>ヒツヨウ</t>
    </rPh>
    <rPh sb="69" eb="70">
      <t>ガク</t>
    </rPh>
    <phoneticPr fontId="0"/>
  </si>
  <si>
    <t>給付実績等を踏まえ必要額を精査し、必要最低限の要求とした。</t>
    <rPh sb="9" eb="12">
      <t>ヒツヨウガク</t>
    </rPh>
    <rPh sb="13" eb="15">
      <t>セイサ</t>
    </rPh>
    <rPh sb="17" eb="19">
      <t>ヒツヨウ</t>
    </rPh>
    <rPh sb="19" eb="22">
      <t>サイテイゲン</t>
    </rPh>
    <phoneticPr fontId="0"/>
  </si>
  <si>
    <t>・被認定者のニーズを踏まえ、事業内容の見直しを行い予算配分の重点化を行った。
・成果目標の達成に向け、参加者数が増となるよう機会を捉えて自治体に対して事業内容の充実に努めるよう依頼をするとともに、自治体からも事業内容の要望を集めるなどの工夫を行い、効率的・効果的な予算の執行を行う。</t>
    <rPh sb="23" eb="24">
      <t>オコナ</t>
    </rPh>
    <phoneticPr fontId="0"/>
  </si>
  <si>
    <t>引き続き効率的・効果的な事業実施に努めるとともに、成果目標を維持しつつ他の成果目標についても検討する。また、機構で行う業務の経費の使途や支出状況等については、機構への業務実施の指導・監督の際及び業務実績報告を通じて確認を行っている。</t>
  </si>
  <si>
    <t>給付実績等を踏まえた予算規模の要求を行った。</t>
  </si>
  <si>
    <t>終了予定</t>
  </si>
  <si>
    <t>こうした仕組みの存在や、実際の補助額などはどのように公表されているのか。透明性が重要だと思われる。</t>
  </si>
  <si>
    <t xml:space="preserve">・地元の要望等を踏まえつつ、事業の効果等に留意した上で効率的な事業実施に努めること。
</t>
    <rPh sb="4" eb="6">
      <t>ヨウボウ</t>
    </rPh>
    <rPh sb="6" eb="7">
      <t>トウ</t>
    </rPh>
    <rPh sb="14" eb="16">
      <t>ジギョウ</t>
    </rPh>
    <rPh sb="17" eb="19">
      <t>コウカ</t>
    </rPh>
    <rPh sb="19" eb="20">
      <t>トウ</t>
    </rPh>
    <rPh sb="21" eb="23">
      <t>リュウイ</t>
    </rPh>
    <rPh sb="25" eb="26">
      <t>ウエ</t>
    </rPh>
    <rPh sb="27" eb="30">
      <t>コウリツテキ</t>
    </rPh>
    <rPh sb="31" eb="33">
      <t>ジギョウ</t>
    </rPh>
    <rPh sb="33" eb="35">
      <t>ジッシ</t>
    </rPh>
    <rPh sb="36" eb="37">
      <t>ツト</t>
    </rPh>
    <phoneticPr fontId="0"/>
  </si>
  <si>
    <t>外部有識者の所見を踏まえ、予算の透明性を確保するための仕組み等を検討すること。</t>
    <rPh sb="0" eb="2">
      <t>ガイブ</t>
    </rPh>
    <rPh sb="2" eb="5">
      <t>ユウシキシャ</t>
    </rPh>
    <rPh sb="6" eb="8">
      <t>ショケン</t>
    </rPh>
    <rPh sb="9" eb="10">
      <t>フ</t>
    </rPh>
    <rPh sb="13" eb="15">
      <t>ヨサン</t>
    </rPh>
    <rPh sb="16" eb="19">
      <t>トウメイセイ</t>
    </rPh>
    <rPh sb="20" eb="22">
      <t>カクホ</t>
    </rPh>
    <rPh sb="27" eb="29">
      <t>シク</t>
    </rPh>
    <rPh sb="30" eb="31">
      <t>トウ</t>
    </rPh>
    <rPh sb="32" eb="34">
      <t>ケントウ</t>
    </rPh>
    <phoneticPr fontId="0"/>
  </si>
  <si>
    <t>・地元のニーズを踏まえつつ、事業の効果等を確認の上、効率的な事業実施に努めること。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21" eb="23">
      <t>カクニン</t>
    </rPh>
    <rPh sb="24" eb="25">
      <t>ウエ</t>
    </rPh>
    <phoneticPr fontId="0"/>
  </si>
  <si>
    <t>今後は当該事業の成果を有効に活用していくこと。</t>
    <rPh sb="0" eb="2">
      <t>コンゴ</t>
    </rPh>
    <rPh sb="3" eb="5">
      <t>トウガイ</t>
    </rPh>
    <rPh sb="5" eb="7">
      <t>ジギョウ</t>
    </rPh>
    <rPh sb="8" eb="10">
      <t>セイカ</t>
    </rPh>
    <rPh sb="11" eb="13">
      <t>ユウコウ</t>
    </rPh>
    <rPh sb="14" eb="16">
      <t>カツヨウ</t>
    </rPh>
    <phoneticPr fontId="0"/>
  </si>
  <si>
    <t>関係自治体を通じて地元の要望を十分に確認して実施事業を決定するとともに、事業が効率的に実施されるよう事業の実施状況を適宜確認している。</t>
  </si>
  <si>
    <t>・担当自治体を通じて地元のニーズを十分に確認して実施事業を決定するとともに、事業が効率的に実施されるよう事業の実施状況を適宜確認している。
・費目、使途の内訳について事業者に行政事業レビューの趣旨を十分説明し、回答を得られるよう努力する。</t>
  </si>
  <si>
    <t>予定通り終了</t>
  </si>
  <si>
    <t>本事業による成果を有効に活用し、地域の振興を図る。</t>
  </si>
  <si>
    <t>・既に成果目標を達成しているため、本事業の目的等に照らし、必要に応じて成果目標の見直し、又は成果実績を維持するために必要な取り組み等を検討すること。
・優先度の高い事業を重点化するなど各事業の配分額を見直すべき。</t>
    <rPh sb="1" eb="2">
      <t>スデ</t>
    </rPh>
    <rPh sb="3" eb="5">
      <t>セイカ</t>
    </rPh>
    <rPh sb="5" eb="7">
      <t>モクヒョウ</t>
    </rPh>
    <rPh sb="8" eb="10">
      <t>タッセイ</t>
    </rPh>
    <rPh sb="21" eb="23">
      <t>モクテキ</t>
    </rPh>
    <rPh sb="23" eb="24">
      <t>トウ</t>
    </rPh>
    <rPh sb="25" eb="26">
      <t>テ</t>
    </rPh>
    <rPh sb="29" eb="31">
      <t>ヒツヨウ</t>
    </rPh>
    <rPh sb="32" eb="33">
      <t>オウ</t>
    </rPh>
    <rPh sb="35" eb="37">
      <t>セイカ</t>
    </rPh>
    <rPh sb="37" eb="39">
      <t>モクヒョウ</t>
    </rPh>
    <rPh sb="40" eb="42">
      <t>ミナオ</t>
    </rPh>
    <rPh sb="44" eb="45">
      <t>マタ</t>
    </rPh>
    <rPh sb="46" eb="48">
      <t>セイカ</t>
    </rPh>
    <rPh sb="48" eb="50">
      <t>ジッセキ</t>
    </rPh>
    <rPh sb="51" eb="53">
      <t>イジ</t>
    </rPh>
    <rPh sb="58" eb="60">
      <t>ヒツヨウ</t>
    </rPh>
    <rPh sb="61" eb="62">
      <t>ト</t>
    </rPh>
    <rPh sb="63" eb="64">
      <t>ク</t>
    </rPh>
    <rPh sb="65" eb="66">
      <t>トウ</t>
    </rPh>
    <rPh sb="67" eb="69">
      <t>ケントウ</t>
    </rPh>
    <phoneticPr fontId="0"/>
  </si>
  <si>
    <t>・今後も、現行以上の申請者数が見込まれるため、引き続き成果目標を維持し、石綿による健康被害の迅速な救済を図るため、必要な取組を実施する。
・優先度の高い、石綿ばく露の健康管理に係る試行調査に重点的に配分を行った。</t>
  </si>
  <si>
    <t>・類似する事項と統合し、事業の進捗状況に応じ事業内容の見直しや予算配分の重点化を行うこと。
・より一層の予算執行効率化の観点から調達手法の改善（一者応札の抑制の取組等）を図るべき。
・毎年の成果目標の達成度が極端に変動している要因をあらためて整理し、安定的な目標達成に向けて必要な検討を行うこと。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ルイジ</t>
    </rPh>
    <rPh sb="5" eb="7">
      <t>ジコウ</t>
    </rPh>
    <rPh sb="8" eb="10">
      <t>トウゴウ</t>
    </rPh>
    <rPh sb="12" eb="14">
      <t>ジギョウ</t>
    </rPh>
    <rPh sb="15" eb="17">
      <t>シンチョク</t>
    </rPh>
    <rPh sb="17" eb="19">
      <t>ジョウキョウ</t>
    </rPh>
    <rPh sb="20" eb="21">
      <t>オウ</t>
    </rPh>
    <rPh sb="92" eb="94">
      <t>マイトシ</t>
    </rPh>
    <rPh sb="95" eb="97">
      <t>セイカ</t>
    </rPh>
    <rPh sb="97" eb="99">
      <t>モクヒョウ</t>
    </rPh>
    <rPh sb="100" eb="103">
      <t>タッセイド</t>
    </rPh>
    <rPh sb="104" eb="106">
      <t>キョクタン</t>
    </rPh>
    <rPh sb="107" eb="109">
      <t>ヘンドウ</t>
    </rPh>
    <rPh sb="113" eb="115">
      <t>ヨウイン</t>
    </rPh>
    <rPh sb="121" eb="123">
      <t>セイリ</t>
    </rPh>
    <rPh sb="125" eb="128">
      <t>アンテイテキ</t>
    </rPh>
    <rPh sb="129" eb="131">
      <t>モクヒョウ</t>
    </rPh>
    <rPh sb="131" eb="133">
      <t>タッセイ</t>
    </rPh>
    <rPh sb="134" eb="135">
      <t>ム</t>
    </rPh>
    <rPh sb="137" eb="139">
      <t>ヒツヨウ</t>
    </rPh>
    <rPh sb="140" eb="142">
      <t>ケントウ</t>
    </rPh>
    <rPh sb="143" eb="144">
      <t>オコナ</t>
    </rPh>
    <phoneticPr fontId="0"/>
  </si>
  <si>
    <t>・類似する事項と統合し、事業内容の見直しを行い予算規模を縮減した。
・１者応札を回避するための方策として、入札条件の緩和や公告期間を延長するなど工夫を図る。
・毎年の成果目標の達成度が極端に変動している要因について花粉の飛散予測を行っている検討会の委員の意見も踏まえて検討を行った結果、天候等の自然現象に依存する部分が大きく、安定的な目標達成が困難と考えられたことから事業内容の見直しを行い、予算規模を縮減した。
・費目、使途の内訳について事業者に行政事業レビューの趣旨を十分説明し、回答を得られるよう努力する。</t>
  </si>
  <si>
    <t>平成28年度要求より、事業番号246の一部及び308を統合し、「環境中の多様な因子による健康影響に関する基礎調査費」と改称</t>
    <rPh sb="0" eb="2">
      <t>ヘイセイ</t>
    </rPh>
    <rPh sb="4" eb="6">
      <t>ネンド</t>
    </rPh>
    <rPh sb="6" eb="8">
      <t>ヨウキュウ</t>
    </rPh>
    <rPh sb="11" eb="13">
      <t>ジギョウ</t>
    </rPh>
    <rPh sb="13" eb="15">
      <t>バンゴウ</t>
    </rPh>
    <rPh sb="19" eb="21">
      <t>イチブ</t>
    </rPh>
    <rPh sb="21" eb="22">
      <t>オヨ</t>
    </rPh>
    <rPh sb="27" eb="29">
      <t>トウゴウ</t>
    </rPh>
    <rPh sb="32" eb="35">
      <t>カンキョウチュウ</t>
    </rPh>
    <rPh sb="36" eb="38">
      <t>タヨウ</t>
    </rPh>
    <rPh sb="39" eb="41">
      <t>インシ</t>
    </rPh>
    <rPh sb="44" eb="46">
      <t>ケンコウ</t>
    </rPh>
    <rPh sb="46" eb="48">
      <t>エイキョウ</t>
    </rPh>
    <rPh sb="49" eb="50">
      <t>カン</t>
    </rPh>
    <rPh sb="52" eb="54">
      <t>キソ</t>
    </rPh>
    <rPh sb="54" eb="56">
      <t>チョウサ</t>
    </rPh>
    <rPh sb="56" eb="57">
      <t>ヒ</t>
    </rPh>
    <rPh sb="59" eb="61">
      <t>カイショウ</t>
    </rPh>
    <phoneticPr fontId="0"/>
  </si>
  <si>
    <t>・予算執行調査を踏まえ必要額を精査し、事業の進捗状況に応じ必要最低限の要求とすること。
・現在の成果目標を既に達成していることから、本事業の目的等に照らし、より適切な他の成果目標への見直し等を行うこと。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ヨサン</t>
    </rPh>
    <rPh sb="3" eb="5">
      <t>シッコウ</t>
    </rPh>
    <rPh sb="5" eb="7">
      <t>チョウサ</t>
    </rPh>
    <rPh sb="8" eb="9">
      <t>フ</t>
    </rPh>
    <rPh sb="11" eb="14">
      <t>ヒツヨウガク</t>
    </rPh>
    <rPh sb="15" eb="17">
      <t>セイサ</t>
    </rPh>
    <rPh sb="19" eb="21">
      <t>ジギョウ</t>
    </rPh>
    <rPh sb="22" eb="24">
      <t>シンチョク</t>
    </rPh>
    <rPh sb="24" eb="26">
      <t>ジョウキョウ</t>
    </rPh>
    <rPh sb="27" eb="28">
      <t>オウ</t>
    </rPh>
    <rPh sb="29" eb="31">
      <t>ヒツヨウ</t>
    </rPh>
    <rPh sb="31" eb="34">
      <t>サイテイゲン</t>
    </rPh>
    <rPh sb="35" eb="37">
      <t>ヨウキュウ</t>
    </rPh>
    <rPh sb="45" eb="47">
      <t>ゲンザイ</t>
    </rPh>
    <rPh sb="48" eb="50">
      <t>セイカ</t>
    </rPh>
    <rPh sb="50" eb="52">
      <t>モクヒョウ</t>
    </rPh>
    <rPh sb="80" eb="82">
      <t>テキセツ</t>
    </rPh>
    <rPh sb="91" eb="93">
      <t>ミナオ</t>
    </rPh>
    <rPh sb="94" eb="95">
      <t>トウ</t>
    </rPh>
    <rPh sb="96" eb="97">
      <t>オコナ</t>
    </rPh>
    <phoneticPr fontId="0"/>
  </si>
  <si>
    <t>・予算執行調査を踏まえ必要額を精査し、事業の進捗状況に応じ必要最低限の要求とした。
・より適切な成果目標となるよう、今年度中に有識者の意見も踏まえつつ検討し、成果目標の見直しを行う。
・費目、使途の内訳について事業者に行政事業レビューの趣旨を十分説明し、回答を得られるよう努力する。</t>
    <rPh sb="1" eb="3">
      <t>ヨサン</t>
    </rPh>
    <rPh sb="3" eb="5">
      <t>シッコウ</t>
    </rPh>
    <rPh sb="5" eb="7">
      <t>チョウサ</t>
    </rPh>
    <rPh sb="8" eb="9">
      <t>フ</t>
    </rPh>
    <rPh sb="11" eb="14">
      <t>ヒツヨウガク</t>
    </rPh>
    <rPh sb="15" eb="17">
      <t>セイサ</t>
    </rPh>
    <rPh sb="19" eb="21">
      <t>ジギョウ</t>
    </rPh>
    <rPh sb="22" eb="24">
      <t>シンチョク</t>
    </rPh>
    <rPh sb="24" eb="26">
      <t>ジョウキョウ</t>
    </rPh>
    <rPh sb="27" eb="28">
      <t>オウ</t>
    </rPh>
    <rPh sb="29" eb="31">
      <t>ヒツヨウ</t>
    </rPh>
    <rPh sb="31" eb="34">
      <t>サイテイゲン</t>
    </rPh>
    <rPh sb="35" eb="37">
      <t>ヨウキュウ</t>
    </rPh>
    <phoneticPr fontId="0"/>
  </si>
  <si>
    <t>・外部有識者の所見に確実に対応すること。
・内分泌かく乱作用に関するリスク評価等については試験法が確立し業務量が増加するが、効率的に試験を行い着実に進めること。また、多媒体水銀モニタリングネットワーク化形成支援業務については、工程表を明確にし計画的に事業を進めること。
・より一層の予算執行効率化の観点から調達手法の改善（一者応札の抑制の取組等）を図ること。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2">
      <t>カクジツ</t>
    </rPh>
    <rPh sb="13" eb="15">
      <t>タイオウ</t>
    </rPh>
    <rPh sb="22" eb="25">
      <t>ナイブンピ</t>
    </rPh>
    <rPh sb="27" eb="28">
      <t>ラン</t>
    </rPh>
    <rPh sb="28" eb="30">
      <t>サヨウ</t>
    </rPh>
    <rPh sb="31" eb="32">
      <t>カン</t>
    </rPh>
    <rPh sb="37" eb="39">
      <t>ヒョウカ</t>
    </rPh>
    <rPh sb="39" eb="40">
      <t>トウ</t>
    </rPh>
    <rPh sb="45" eb="48">
      <t>シケンホウ</t>
    </rPh>
    <rPh sb="49" eb="51">
      <t>カクリツ</t>
    </rPh>
    <rPh sb="52" eb="55">
      <t>ギョウムリョウ</t>
    </rPh>
    <rPh sb="56" eb="58">
      <t>ゾウカ</t>
    </rPh>
    <rPh sb="62" eb="64">
      <t>コウリツ</t>
    </rPh>
    <rPh sb="64" eb="65">
      <t>テキ</t>
    </rPh>
    <rPh sb="66" eb="68">
      <t>シケン</t>
    </rPh>
    <rPh sb="69" eb="70">
      <t>オコナ</t>
    </rPh>
    <rPh sb="71" eb="73">
      <t>チャクジツ</t>
    </rPh>
    <rPh sb="74" eb="75">
      <t>スス</t>
    </rPh>
    <rPh sb="83" eb="84">
      <t>タ</t>
    </rPh>
    <rPh sb="84" eb="86">
      <t>バイタイ</t>
    </rPh>
    <rPh sb="86" eb="88">
      <t>スイギン</t>
    </rPh>
    <rPh sb="100" eb="101">
      <t>カ</t>
    </rPh>
    <rPh sb="101" eb="103">
      <t>ケイセイ</t>
    </rPh>
    <rPh sb="103" eb="105">
      <t>シエン</t>
    </rPh>
    <rPh sb="105" eb="107">
      <t>ギョウム</t>
    </rPh>
    <rPh sb="113" eb="116">
      <t>コウテイヒョウ</t>
    </rPh>
    <rPh sb="117" eb="119">
      <t>メイカク</t>
    </rPh>
    <rPh sb="121" eb="124">
      <t>ケイカクテキ</t>
    </rPh>
    <rPh sb="125" eb="127">
      <t>ジギョウ</t>
    </rPh>
    <rPh sb="128" eb="129">
      <t>スス</t>
    </rPh>
    <phoneticPr fontId="0"/>
  </si>
  <si>
    <t>・リスクコミュニケーションについては、「化学物質の内分泌かく乱作用に関する検討会」における議論を踏まえて、成果の社会との共有を目指し、検討結果のホームページでの公開、EXTEND2010公開セミナーを行っている。ホームページのアクセス数については、システム上、把握することが困難であるが、公開セミナーについては、現在の化学物質の内分泌かく乱作用に関する社会での関心等を踏まえて、同検討会での意見も伺いながら規模、内容等を決定し、開催していることから、目標として公開セミナーへの参加人数を100人として設定した。
・国際的な水銀対策の推進への貢献についての成果として、今後10カ国を対象に支援を実施する予定であり、平成26年度は３カ国を対象に事業を実施した旨追記した。
・内分泌かく乱作用に関するリスク評価等については、引き続きEXTEND2010の枠組みに沿って効率的かつ着実に運用を行う。
・１者応札を回避するための方策として、入札条件の緩和や公告期間を延長するなど工夫を図る。
・費目、使途の内訳について事業者に行政事業レビューの趣旨を十分説明し、回答を得られるよう努力する。</t>
  </si>
  <si>
    <t>平成28年度要求より、事業番号246の一部を統合</t>
    <rPh sb="0" eb="2">
      <t>ヘイセイ</t>
    </rPh>
    <rPh sb="4" eb="6">
      <t>ネンド</t>
    </rPh>
    <rPh sb="6" eb="8">
      <t>ヨウキュウ</t>
    </rPh>
    <rPh sb="11" eb="13">
      <t>ジギョウ</t>
    </rPh>
    <rPh sb="13" eb="15">
      <t>バンゴウ</t>
    </rPh>
    <rPh sb="19" eb="21">
      <t>イチブ</t>
    </rPh>
    <rPh sb="22" eb="24">
      <t>トウゴウ</t>
    </rPh>
    <phoneticPr fontId="0"/>
  </si>
  <si>
    <t>優先評価化学物質の急激な増加に適切に対応し、持続可能な開発に関する世界サミット（ＷＳＳＤ）で合意された国際目標を達成できるようにすること。</t>
    <rPh sb="0" eb="2">
      <t>ユウセン</t>
    </rPh>
    <rPh sb="2" eb="4">
      <t>ヒョウカ</t>
    </rPh>
    <rPh sb="4" eb="6">
      <t>カガク</t>
    </rPh>
    <rPh sb="6" eb="8">
      <t>ブッシツ</t>
    </rPh>
    <rPh sb="9" eb="11">
      <t>キュウゲキ</t>
    </rPh>
    <rPh sb="12" eb="14">
      <t>ゾウカ</t>
    </rPh>
    <rPh sb="15" eb="17">
      <t>テキセツ</t>
    </rPh>
    <rPh sb="18" eb="20">
      <t>タイオウ</t>
    </rPh>
    <rPh sb="56" eb="58">
      <t>タッセイ</t>
    </rPh>
    <phoneticPr fontId="0"/>
  </si>
  <si>
    <t>優先評価化学物質の急激な増加に適切に対応し、持続可能な開発に関する世界サミット（ＷＳＳＤ）で合意された国際目標を達成できるよう、引き続き、要望物質の評価に必要な暴露情報の基礎データとなる当該調査結果の速やかな提供に努める。</t>
  </si>
  <si>
    <t>・外部有識者の所見を踏まえ、調査結果の公表・周知方法、支出規模の妥当性を明確にすること。
・継続的な事業ではあるが、優先順位を考慮し、モニタリング調査試料提供者数の見直しを行い事業を縮減すること。</t>
    <rPh sb="1" eb="3">
      <t>ガイブ</t>
    </rPh>
    <rPh sb="3" eb="6">
      <t>ユウシキシャ</t>
    </rPh>
    <rPh sb="7" eb="9">
      <t>ショケン</t>
    </rPh>
    <rPh sb="10" eb="11">
      <t>フ</t>
    </rPh>
    <rPh sb="14" eb="16">
      <t>チョウサ</t>
    </rPh>
    <rPh sb="16" eb="18">
      <t>ケッカ</t>
    </rPh>
    <rPh sb="19" eb="21">
      <t>コウヒョウ</t>
    </rPh>
    <rPh sb="22" eb="24">
      <t>シュウチ</t>
    </rPh>
    <rPh sb="24" eb="26">
      <t>ホウホウ</t>
    </rPh>
    <rPh sb="27" eb="29">
      <t>シシュツ</t>
    </rPh>
    <rPh sb="29" eb="31">
      <t>キボ</t>
    </rPh>
    <rPh sb="32" eb="35">
      <t>ダトウセイ</t>
    </rPh>
    <rPh sb="36" eb="38">
      <t>メイカク</t>
    </rPh>
    <rPh sb="46" eb="48">
      <t>ケイゾク</t>
    </rPh>
    <rPh sb="48" eb="49">
      <t>テキ</t>
    </rPh>
    <rPh sb="50" eb="52">
      <t>ジギョウ</t>
    </rPh>
    <rPh sb="58" eb="60">
      <t>ユウセン</t>
    </rPh>
    <rPh sb="60" eb="62">
      <t>ジュンイ</t>
    </rPh>
    <rPh sb="63" eb="65">
      <t>コウリョ</t>
    </rPh>
    <rPh sb="73" eb="75">
      <t>チョウサ</t>
    </rPh>
    <rPh sb="75" eb="77">
      <t>シリョウ</t>
    </rPh>
    <rPh sb="77" eb="80">
      <t>テイキョウシャ</t>
    </rPh>
    <rPh sb="80" eb="81">
      <t>スウ</t>
    </rPh>
    <rPh sb="82" eb="84">
      <t>ミナオ</t>
    </rPh>
    <rPh sb="86" eb="87">
      <t>オコナ</t>
    </rPh>
    <rPh sb="88" eb="90">
      <t>ジギョウ</t>
    </rPh>
    <rPh sb="91" eb="93">
      <t>シュクゲン</t>
    </rPh>
    <phoneticPr fontId="0"/>
  </si>
  <si>
    <t>・モニタリング調査試料提供者数を精査することにより、必要最低限の要求とした。
・調査結果の公表については毎年度パンフレットを作成し、ＨＰへの公表、希望者への送付を行っており、その旨を事業の有効性の評価欄に追記した。
・分析費用について、毎年度見直しを行い、不要なものは項目から削除している旨を事業の効率性の評価欄に追記した。</t>
  </si>
  <si>
    <t>・各研究内容について外部委員による評価を受けるとともに、評価結果を翌年度へ適切に反映し、効率的に研究を行うこと。
・執行率が低調のため事業内容を見直し、適切な予算執行に努めるべこと。</t>
    <rPh sb="58" eb="61">
      <t>シッコウリツ</t>
    </rPh>
    <rPh sb="62" eb="64">
      <t>テイチョウ</t>
    </rPh>
    <rPh sb="67" eb="69">
      <t>ジギョウ</t>
    </rPh>
    <rPh sb="69" eb="71">
      <t>ナイヨウ</t>
    </rPh>
    <rPh sb="72" eb="74">
      <t>ミナオ</t>
    </rPh>
    <rPh sb="76" eb="78">
      <t>テキセツ</t>
    </rPh>
    <rPh sb="79" eb="81">
      <t>ヨサン</t>
    </rPh>
    <rPh sb="81" eb="83">
      <t>シッコウ</t>
    </rPh>
    <rPh sb="84" eb="85">
      <t>ツト</t>
    </rPh>
    <phoneticPr fontId="0"/>
  </si>
  <si>
    <t>・各研究内容について外部委員による評価結果を翌年度へ適切に反映し、効率的に研究を行う。
・必要な研究内容の精査及び研究の進捗状況を把握し、適切な予算執行に努める。</t>
    <rPh sb="10" eb="12">
      <t>ガイブ</t>
    </rPh>
    <rPh sb="12" eb="14">
      <t>イイン</t>
    </rPh>
    <rPh sb="45" eb="47">
      <t>ヒツヨウ</t>
    </rPh>
    <phoneticPr fontId="0"/>
  </si>
  <si>
    <r>
      <t>26年度の成果目標の達成率が低調のため、その要因をあらためて整理した上で、成果目標達成に向けた改善策を検討し、</t>
    </r>
    <r>
      <rPr>
        <sz val="9"/>
        <rFont val="ＭＳ ゴシック"/>
        <family val="3"/>
        <charset val="128"/>
      </rPr>
      <t>着実に実施すること。</t>
    </r>
    <rPh sb="2" eb="4">
      <t>ネンド</t>
    </rPh>
    <rPh sb="5" eb="7">
      <t>セイカ</t>
    </rPh>
    <rPh sb="7" eb="9">
      <t>モクヒョウ</t>
    </rPh>
    <rPh sb="10" eb="12">
      <t>タッセイ</t>
    </rPh>
    <rPh sb="12" eb="13">
      <t>リツ</t>
    </rPh>
    <rPh sb="14" eb="16">
      <t>テイチョウ</t>
    </rPh>
    <rPh sb="22" eb="24">
      <t>ヨウイン</t>
    </rPh>
    <rPh sb="30" eb="32">
      <t>セイリ</t>
    </rPh>
    <rPh sb="34" eb="35">
      <t>ウエ</t>
    </rPh>
    <rPh sb="37" eb="39">
      <t>セイカ</t>
    </rPh>
    <rPh sb="39" eb="41">
      <t>モクヒョウ</t>
    </rPh>
    <rPh sb="41" eb="43">
      <t>タッセイ</t>
    </rPh>
    <rPh sb="44" eb="45">
      <t>ム</t>
    </rPh>
    <rPh sb="47" eb="50">
      <t>カイゼンサク</t>
    </rPh>
    <rPh sb="51" eb="53">
      <t>ケントウ</t>
    </rPh>
    <rPh sb="55" eb="57">
      <t>チャクジツ</t>
    </rPh>
    <rPh sb="58" eb="60">
      <t>ジッシ</t>
    </rPh>
    <phoneticPr fontId="9"/>
  </si>
  <si>
    <t>研究・調査で得られた成果については、論文化することが第一義であり、学術刊行物の掲載件数については、前年度に比較し１件増加（２３件→２４件）している。しかしながら、隔年で開催される国際水銀会議の開催年ではなかったこと等により、学会発表数は２３件減少（５２件→２９件）した。
調査・研究の進め方を見直し、得られた成果の発信に努めるとともに、記者発表や講演会等様々な機会を活用してより一層積極的に専門家以外にも広くわかりやすく公表する。</t>
  </si>
  <si>
    <t>引き続き、各研究内容について外部委員による評価を受け、評価結果を翌年度へ適切に反映し、質の高い研究が行われるように努めること。</t>
    <rPh sb="0" eb="1">
      <t>ヒ</t>
    </rPh>
    <rPh sb="2" eb="3">
      <t>ツヅ</t>
    </rPh>
    <rPh sb="5" eb="6">
      <t>カク</t>
    </rPh>
    <rPh sb="6" eb="8">
      <t>ケンキュウ</t>
    </rPh>
    <rPh sb="8" eb="10">
      <t>ナイヨウ</t>
    </rPh>
    <rPh sb="14" eb="16">
      <t>ガイブ</t>
    </rPh>
    <rPh sb="16" eb="18">
      <t>イイン</t>
    </rPh>
    <rPh sb="21" eb="23">
      <t>ヒョウカ</t>
    </rPh>
    <rPh sb="24" eb="25">
      <t>ウ</t>
    </rPh>
    <rPh sb="27" eb="29">
      <t>ヒョウカ</t>
    </rPh>
    <rPh sb="29" eb="31">
      <t>ケッカ</t>
    </rPh>
    <rPh sb="32" eb="35">
      <t>ヨクネンド</t>
    </rPh>
    <rPh sb="36" eb="38">
      <t>テキセツ</t>
    </rPh>
    <rPh sb="39" eb="41">
      <t>ハンエイ</t>
    </rPh>
    <rPh sb="43" eb="44">
      <t>シツ</t>
    </rPh>
    <rPh sb="45" eb="46">
      <t>タカ</t>
    </rPh>
    <rPh sb="47" eb="49">
      <t>ケンキュウ</t>
    </rPh>
    <rPh sb="50" eb="51">
      <t>オコナ</t>
    </rPh>
    <rPh sb="57" eb="58">
      <t>ツト</t>
    </rPh>
    <phoneticPr fontId="0"/>
  </si>
  <si>
    <t>引き続き、各研究内容についての外部委員による評価結果を翌年度へ適切に反映し、質の高い研究を実施する。</t>
    <rPh sb="0" eb="1">
      <t>ヒ</t>
    </rPh>
    <rPh sb="2" eb="3">
      <t>ツヅ</t>
    </rPh>
    <rPh sb="5" eb="6">
      <t>カク</t>
    </rPh>
    <rPh sb="6" eb="8">
      <t>ケンキュウ</t>
    </rPh>
    <rPh sb="8" eb="10">
      <t>ナイヨウ</t>
    </rPh>
    <rPh sb="15" eb="17">
      <t>ガイブ</t>
    </rPh>
    <rPh sb="17" eb="19">
      <t>イイン</t>
    </rPh>
    <rPh sb="22" eb="24">
      <t>ヒョウカ</t>
    </rPh>
    <rPh sb="24" eb="26">
      <t>ケッカ</t>
    </rPh>
    <rPh sb="27" eb="30">
      <t>ヨクネンド</t>
    </rPh>
    <rPh sb="31" eb="33">
      <t>テキセツ</t>
    </rPh>
    <rPh sb="34" eb="36">
      <t>ハンエイ</t>
    </rPh>
    <rPh sb="38" eb="39">
      <t>シツ</t>
    </rPh>
    <rPh sb="40" eb="41">
      <t>タカ</t>
    </rPh>
    <rPh sb="42" eb="44">
      <t>ケンキュウ</t>
    </rPh>
    <rPh sb="45" eb="47">
      <t>ジッシ</t>
    </rPh>
    <phoneticPr fontId="0"/>
  </si>
  <si>
    <t>例年執行率が低調のため、今一度住民検診の受診希望者数の精査を行い、より効率的・効果的に事業を実施すること。</t>
    <rPh sb="0" eb="2">
      <t>レイネン</t>
    </rPh>
    <rPh sb="2" eb="5">
      <t>シッコウリツ</t>
    </rPh>
    <rPh sb="6" eb="8">
      <t>テイチョウ</t>
    </rPh>
    <rPh sb="12" eb="15">
      <t>イマイチド</t>
    </rPh>
    <rPh sb="15" eb="17">
      <t>ジュウミン</t>
    </rPh>
    <rPh sb="17" eb="19">
      <t>ケンシン</t>
    </rPh>
    <rPh sb="20" eb="22">
      <t>ジュシン</t>
    </rPh>
    <rPh sb="22" eb="25">
      <t>キボウシャ</t>
    </rPh>
    <rPh sb="25" eb="26">
      <t>スウ</t>
    </rPh>
    <rPh sb="27" eb="29">
      <t>セイサ</t>
    </rPh>
    <rPh sb="30" eb="31">
      <t>オコナ</t>
    </rPh>
    <rPh sb="43" eb="45">
      <t>ジギョウ</t>
    </rPh>
    <rPh sb="46" eb="48">
      <t>ジッシ</t>
    </rPh>
    <phoneticPr fontId="0"/>
  </si>
  <si>
    <t>住民検診の受診希望者数の精査を行い、要求額を縮減した。</t>
    <rPh sb="0" eb="2">
      <t>ジュウミン</t>
    </rPh>
    <rPh sb="2" eb="4">
      <t>ケンシン</t>
    </rPh>
    <rPh sb="5" eb="7">
      <t>ジュシン</t>
    </rPh>
    <rPh sb="7" eb="10">
      <t>キボウシャ</t>
    </rPh>
    <rPh sb="10" eb="11">
      <t>スウ</t>
    </rPh>
    <rPh sb="12" eb="14">
      <t>セイサ</t>
    </rPh>
    <rPh sb="15" eb="16">
      <t>オコナ</t>
    </rPh>
    <rPh sb="18" eb="20">
      <t>ヨウキュウ</t>
    </rPh>
    <rPh sb="20" eb="21">
      <t>ガク</t>
    </rPh>
    <rPh sb="22" eb="24">
      <t>シュクゲン</t>
    </rPh>
    <phoneticPr fontId="0"/>
  </si>
  <si>
    <t>・類似する事項と統合し、事業の進捗状況に応じ事業内容の見直しや予算配分の重点化を行うこと。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ルイジ</t>
    </rPh>
    <rPh sb="5" eb="7">
      <t>ジコウ</t>
    </rPh>
    <rPh sb="8" eb="10">
      <t>トウゴウ</t>
    </rPh>
    <rPh sb="12" eb="14">
      <t>ジギョウ</t>
    </rPh>
    <rPh sb="15" eb="17">
      <t>シンチョク</t>
    </rPh>
    <rPh sb="17" eb="19">
      <t>ジョウキョウ</t>
    </rPh>
    <rPh sb="20" eb="21">
      <t>オウ</t>
    </rPh>
    <rPh sb="22" eb="24">
      <t>ジギョウ</t>
    </rPh>
    <rPh sb="24" eb="26">
      <t>ナイヨウ</t>
    </rPh>
    <rPh sb="27" eb="29">
      <t>ミナオ</t>
    </rPh>
    <rPh sb="31" eb="33">
      <t>ヨサン</t>
    </rPh>
    <rPh sb="33" eb="35">
      <t>ハイブン</t>
    </rPh>
    <rPh sb="36" eb="39">
      <t>ジュウテンカ</t>
    </rPh>
    <rPh sb="40" eb="41">
      <t>オコナ</t>
    </rPh>
    <phoneticPr fontId="0"/>
  </si>
  <si>
    <t>・類似する事項と統合し、事業内容の見直しを行い予算規模を縮減した。
・費目、使途の内訳について事業者に行政事業レビューの趣旨を十分説明し、回答を得られるよう努力する。</t>
  </si>
  <si>
    <t>平成28年度要求より事業番号267に統合</t>
    <rPh sb="0" eb="2">
      <t>ヘイセイ</t>
    </rPh>
    <rPh sb="4" eb="6">
      <t>ネンド</t>
    </rPh>
    <rPh sb="6" eb="8">
      <t>ヨウキュウ</t>
    </rPh>
    <rPh sb="10" eb="12">
      <t>ジギョウ</t>
    </rPh>
    <rPh sb="12" eb="14">
      <t>バンゴウ</t>
    </rPh>
    <rPh sb="18" eb="20">
      <t>トウゴウ</t>
    </rPh>
    <phoneticPr fontId="0"/>
  </si>
  <si>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
・リーフレット等の印刷に当たっては、自治体などの要望を踏まえた最低限の部数とし、HPの利用などの代替手法についても徹底すること。</t>
    <rPh sb="121" eb="122">
      <t>トウ</t>
    </rPh>
    <rPh sb="123" eb="125">
      <t>インサツ</t>
    </rPh>
    <rPh sb="126" eb="127">
      <t>ア</t>
    </rPh>
    <rPh sb="132" eb="135">
      <t>ジチタイ</t>
    </rPh>
    <rPh sb="138" eb="140">
      <t>ヨウボウ</t>
    </rPh>
    <rPh sb="141" eb="142">
      <t>フ</t>
    </rPh>
    <rPh sb="145" eb="148">
      <t>サイテイゲン</t>
    </rPh>
    <rPh sb="149" eb="151">
      <t>ブスウ</t>
    </rPh>
    <rPh sb="157" eb="159">
      <t>リヨウ</t>
    </rPh>
    <rPh sb="162" eb="164">
      <t>ダイタイ</t>
    </rPh>
    <rPh sb="164" eb="166">
      <t>シュホウ</t>
    </rPh>
    <rPh sb="171" eb="173">
      <t>テッテイ</t>
    </rPh>
    <phoneticPr fontId="0"/>
  </si>
  <si>
    <t>・費目、使途の内訳について事業者に行政事業レビューの趣旨を十分説明し、回答を得られるよう努力する。
・リーフレット等の印刷に当たっては、必要最低限の部数とし、HPの利用などの代替手法についても徹底する。</t>
    <rPh sb="68" eb="70">
      <t>ヒツヨウ</t>
    </rPh>
    <phoneticPr fontId="0"/>
  </si>
  <si>
    <t>平成28年度要求より事業番号新27-0023を統合</t>
  </si>
  <si>
    <t>・必要かつ重要な政策だと思うが、リスクコミュニケーションについての目標と成果が記載されていない。社会との共有が必要と考える。
・国際的な水銀対策の推進への貢献についての成果記載も、同様に必要。</t>
  </si>
  <si>
    <t>・調査結果の公表・周知はどのようにしているか。
・支出規模の妥当性はこの資料だけでは判断できない。</t>
  </si>
  <si>
    <t>・点検については、福島県民のニーズや満足度をきちんと把握して事業の改善につなげるべき。成果目標にも盛り込むべきではないか。
・受付た相談に100%対応することは、当然でありチャレンジ目標とは言えない。</t>
  </si>
  <si>
    <t>例年執行率が低調のため、今一度事業内容を見直し必要最小限度の要求とすること。</t>
    <rPh sb="0" eb="2">
      <t>レイネン</t>
    </rPh>
    <rPh sb="2" eb="4">
      <t>シッコウ</t>
    </rPh>
    <rPh sb="4" eb="5">
      <t>リツ</t>
    </rPh>
    <rPh sb="6" eb="8">
      <t>テイチョウ</t>
    </rPh>
    <rPh sb="12" eb="15">
      <t>イマイチド</t>
    </rPh>
    <rPh sb="15" eb="17">
      <t>ジギョウ</t>
    </rPh>
    <rPh sb="17" eb="19">
      <t>ナイヨウ</t>
    </rPh>
    <rPh sb="20" eb="22">
      <t>ミナオ</t>
    </rPh>
    <rPh sb="23" eb="25">
      <t>ヒツヨウ</t>
    </rPh>
    <rPh sb="25" eb="27">
      <t>サイショウ</t>
    </rPh>
    <rPh sb="27" eb="29">
      <t>ゲンド</t>
    </rPh>
    <rPh sb="30" eb="32">
      <t>ヨウキュウ</t>
    </rPh>
    <phoneticPr fontId="0"/>
  </si>
  <si>
    <t>今後の住民の高齢化に伴う相談件数の増加が見込まれるが、執行率を踏まえ、必要最小限度の要求を行う。今後も茨城県と相談しながら執行について改善に努める。</t>
    <rPh sb="0" eb="2">
      <t>コンゴ</t>
    </rPh>
    <rPh sb="3" eb="5">
      <t>ジュウミン</t>
    </rPh>
    <rPh sb="6" eb="9">
      <t>コウレイカ</t>
    </rPh>
    <rPh sb="10" eb="11">
      <t>トモナ</t>
    </rPh>
    <rPh sb="12" eb="14">
      <t>ソウダン</t>
    </rPh>
    <rPh sb="14" eb="16">
      <t>ケンスウ</t>
    </rPh>
    <rPh sb="17" eb="19">
      <t>ゾウカ</t>
    </rPh>
    <rPh sb="20" eb="22">
      <t>ミコ</t>
    </rPh>
    <rPh sb="27" eb="29">
      <t>シッコウ</t>
    </rPh>
    <rPh sb="29" eb="30">
      <t>リツ</t>
    </rPh>
    <rPh sb="31" eb="32">
      <t>フ</t>
    </rPh>
    <rPh sb="35" eb="37">
      <t>ヒツヨウ</t>
    </rPh>
    <rPh sb="37" eb="39">
      <t>サイショウ</t>
    </rPh>
    <rPh sb="39" eb="41">
      <t>ゲンド</t>
    </rPh>
    <rPh sb="42" eb="44">
      <t>ヨウキュウ</t>
    </rPh>
    <rPh sb="45" eb="46">
      <t>オコナ</t>
    </rPh>
    <rPh sb="48" eb="50">
      <t>コンゴ</t>
    </rPh>
    <rPh sb="51" eb="54">
      <t>イバラキケン</t>
    </rPh>
    <rPh sb="55" eb="57">
      <t>ソウダン</t>
    </rPh>
    <rPh sb="61" eb="63">
      <t>シッコウ</t>
    </rPh>
    <rPh sb="67" eb="69">
      <t>カイゼン</t>
    </rPh>
    <rPh sb="70" eb="71">
      <t>ツト</t>
    </rPh>
    <phoneticPr fontId="0"/>
  </si>
  <si>
    <t>外部有識者の所見を踏まえ、成果目標を見直すこと。</t>
    <rPh sb="0" eb="2">
      <t>ガイブ</t>
    </rPh>
    <rPh sb="2" eb="5">
      <t>ユウシキシャ</t>
    </rPh>
    <rPh sb="6" eb="8">
      <t>ショケン</t>
    </rPh>
    <rPh sb="9" eb="10">
      <t>フ</t>
    </rPh>
    <rPh sb="13" eb="15">
      <t>セイカ</t>
    </rPh>
    <rPh sb="15" eb="17">
      <t>モクヒョウ</t>
    </rPh>
    <rPh sb="18" eb="20">
      <t>ミナオ</t>
    </rPh>
    <phoneticPr fontId="0"/>
  </si>
  <si>
    <t>・現状の事業を見直し、メリハリをつけることにより縮減を図った。
・成果指標に住民セミナーの受講者満足度を加え、見直しを行った。</t>
    <rPh sb="1" eb="3">
      <t>ゲンジョウ</t>
    </rPh>
    <rPh sb="4" eb="6">
      <t>ジギョウ</t>
    </rPh>
    <rPh sb="7" eb="9">
      <t>ミナオ</t>
    </rPh>
    <rPh sb="24" eb="26">
      <t>シュクゲン</t>
    </rPh>
    <rPh sb="27" eb="28">
      <t>ハカ</t>
    </rPh>
    <rPh sb="33" eb="35">
      <t>セイカ</t>
    </rPh>
    <rPh sb="35" eb="37">
      <t>シヒョウ</t>
    </rPh>
    <rPh sb="38" eb="40">
      <t>ジュウミン</t>
    </rPh>
    <rPh sb="45" eb="48">
      <t>ジュコウシャ</t>
    </rPh>
    <rPh sb="48" eb="51">
      <t>マンゾクド</t>
    </rPh>
    <rPh sb="52" eb="53">
      <t>クワ</t>
    </rPh>
    <rPh sb="55" eb="57">
      <t>ミナオ</t>
    </rPh>
    <rPh sb="59" eb="60">
      <t>オコナ</t>
    </rPh>
    <phoneticPr fontId="0"/>
  </si>
  <si>
    <t>平成28年度要求より、「国等におけるグリーン購入推進等経費」に統合</t>
    <rPh sb="0" eb="2">
      <t>ヘイセイ</t>
    </rPh>
    <rPh sb="4" eb="6">
      <t>ネンド</t>
    </rPh>
    <rPh sb="6" eb="8">
      <t>ヨウキュウ</t>
    </rPh>
    <rPh sb="12" eb="13">
      <t>クニ</t>
    </rPh>
    <rPh sb="13" eb="14">
      <t>トウ</t>
    </rPh>
    <rPh sb="22" eb="24">
      <t>コウニュウ</t>
    </rPh>
    <rPh sb="24" eb="26">
      <t>スイシン</t>
    </rPh>
    <rPh sb="26" eb="27">
      <t>トウ</t>
    </rPh>
    <rPh sb="27" eb="29">
      <t>ケイヒ</t>
    </rPh>
    <rPh sb="31" eb="33">
      <t>トウゴウ</t>
    </rPh>
    <phoneticPr fontId="0"/>
  </si>
  <si>
    <t>要求額のうち「新しい日本のための優先課題推進枠」28百万円</t>
    <rPh sb="0" eb="3">
      <t>ヨウキュウガク</t>
    </rPh>
    <rPh sb="7" eb="8">
      <t>アタラ</t>
    </rPh>
    <rPh sb="10" eb="12">
      <t>ニホン</t>
    </rPh>
    <rPh sb="16" eb="18">
      <t>ユウセン</t>
    </rPh>
    <rPh sb="18" eb="20">
      <t>カダイ</t>
    </rPh>
    <rPh sb="20" eb="22">
      <t>スイシン</t>
    </rPh>
    <rPh sb="22" eb="23">
      <t>ワク</t>
    </rPh>
    <rPh sb="26" eb="27">
      <t>ヒャク</t>
    </rPh>
    <rPh sb="27" eb="28">
      <t>マン</t>
    </rPh>
    <rPh sb="28" eb="29">
      <t>エン</t>
    </rPh>
    <phoneticPr fontId="0"/>
  </si>
  <si>
    <t>平成28年度要求より事業番号309に統合</t>
  </si>
  <si>
    <t>東京オリンピックに向け、工程表を明確にし計画的に事業を行うこと。また、東京都・オリンピック組織委員会及び他省庁との連携を図り効果的・効率的に実施すること。</t>
    <rPh sb="0" eb="2">
      <t>トウキョウ</t>
    </rPh>
    <rPh sb="9" eb="10">
      <t>ム</t>
    </rPh>
    <rPh sb="12" eb="15">
      <t>コウテイヒョウ</t>
    </rPh>
    <rPh sb="16" eb="18">
      <t>メイカク</t>
    </rPh>
    <rPh sb="20" eb="23">
      <t>ケイカクテキ</t>
    </rPh>
    <rPh sb="24" eb="26">
      <t>ジギョウ</t>
    </rPh>
    <rPh sb="27" eb="28">
      <t>オコナ</t>
    </rPh>
    <rPh sb="35" eb="38">
      <t>トウキョウト</t>
    </rPh>
    <rPh sb="45" eb="47">
      <t>ソシキ</t>
    </rPh>
    <rPh sb="47" eb="50">
      <t>イインカイ</t>
    </rPh>
    <rPh sb="50" eb="51">
      <t>オヨ</t>
    </rPh>
    <rPh sb="52" eb="55">
      <t>タショウチョウ</t>
    </rPh>
    <rPh sb="57" eb="59">
      <t>レンケイ</t>
    </rPh>
    <rPh sb="60" eb="61">
      <t>ハカ</t>
    </rPh>
    <rPh sb="62" eb="65">
      <t>コウカテキ</t>
    </rPh>
    <rPh sb="66" eb="69">
      <t>コウリツテキ</t>
    </rPh>
    <rPh sb="70" eb="72">
      <t>ジッシ</t>
    </rPh>
    <phoneticPr fontId="0"/>
  </si>
  <si>
    <t>平成28年度中にガイドラインの取りまとめが終了できるよう、適地抽出手法の構築に向け、計画的かつ効率的に実施すること。</t>
    <rPh sb="0" eb="2">
      <t>ヘイセイ</t>
    </rPh>
    <rPh sb="4" eb="6">
      <t>ネンド</t>
    </rPh>
    <rPh sb="6" eb="7">
      <t>チュウ</t>
    </rPh>
    <rPh sb="15" eb="16">
      <t>ト</t>
    </rPh>
    <rPh sb="21" eb="23">
      <t>シュウリョウ</t>
    </rPh>
    <rPh sb="29" eb="31">
      <t>テキチ</t>
    </rPh>
    <rPh sb="31" eb="33">
      <t>チュウシュツ</t>
    </rPh>
    <rPh sb="33" eb="35">
      <t>シュホウ</t>
    </rPh>
    <rPh sb="36" eb="38">
      <t>コウチク</t>
    </rPh>
    <rPh sb="39" eb="40">
      <t>ム</t>
    </rPh>
    <rPh sb="51" eb="53">
      <t>ジッシ</t>
    </rPh>
    <phoneticPr fontId="0"/>
  </si>
  <si>
    <t>全国プランの素材となるモデル地域創生プランの策定は地域特性等が反映され、地域活性化に繋がる内容とすること。</t>
    <rPh sb="0" eb="2">
      <t>ゼンコク</t>
    </rPh>
    <rPh sb="6" eb="8">
      <t>ソザイ</t>
    </rPh>
    <rPh sb="14" eb="16">
      <t>チイキ</t>
    </rPh>
    <rPh sb="16" eb="18">
      <t>ソウセイ</t>
    </rPh>
    <rPh sb="22" eb="24">
      <t>サクテイ</t>
    </rPh>
    <rPh sb="25" eb="27">
      <t>チイキ</t>
    </rPh>
    <rPh sb="27" eb="29">
      <t>トクセイ</t>
    </rPh>
    <rPh sb="29" eb="30">
      <t>トウ</t>
    </rPh>
    <rPh sb="31" eb="33">
      <t>ハンエイ</t>
    </rPh>
    <rPh sb="36" eb="38">
      <t>チイキ</t>
    </rPh>
    <rPh sb="38" eb="41">
      <t>カッセイカ</t>
    </rPh>
    <rPh sb="42" eb="43">
      <t>ツナ</t>
    </rPh>
    <rPh sb="45" eb="47">
      <t>ナイヨウ</t>
    </rPh>
    <phoneticPr fontId="0"/>
  </si>
  <si>
    <t>東京オリンピック・パラリンピック競技大会においてプレミアム基準が活用されるよう、事前調査や東京都等の意見交換を計画的かつ着実に進めること。</t>
    <rPh sb="0" eb="2">
      <t>トウキョウ</t>
    </rPh>
    <rPh sb="16" eb="18">
      <t>キョウギ</t>
    </rPh>
    <rPh sb="18" eb="20">
      <t>タイカイ</t>
    </rPh>
    <rPh sb="29" eb="31">
      <t>キジュン</t>
    </rPh>
    <rPh sb="32" eb="34">
      <t>カツヨウ</t>
    </rPh>
    <rPh sb="40" eb="42">
      <t>ジゼン</t>
    </rPh>
    <rPh sb="42" eb="44">
      <t>チョウサ</t>
    </rPh>
    <rPh sb="45" eb="48">
      <t>トウキョウト</t>
    </rPh>
    <rPh sb="48" eb="49">
      <t>トウ</t>
    </rPh>
    <rPh sb="50" eb="52">
      <t>イケン</t>
    </rPh>
    <rPh sb="52" eb="54">
      <t>コウカン</t>
    </rPh>
    <rPh sb="55" eb="58">
      <t>ケイカクテキ</t>
    </rPh>
    <rPh sb="60" eb="62">
      <t>チャクジツ</t>
    </rPh>
    <rPh sb="63" eb="64">
      <t>スス</t>
    </rPh>
    <phoneticPr fontId="0"/>
  </si>
  <si>
    <t>ＥＳＤ活動の国内定着に向け、グローバル・アクション・プログラムの取組を効果的に実施し、一人でも多くの国民がＥＳＤ活動に取り組んでもらえるよう、まずは国民の理解を得ること。</t>
    <rPh sb="3" eb="5">
      <t>カツドウ</t>
    </rPh>
    <rPh sb="32" eb="34">
      <t>トリクミ</t>
    </rPh>
    <rPh sb="35" eb="38">
      <t>コウカテキ</t>
    </rPh>
    <rPh sb="39" eb="41">
      <t>ジッシ</t>
    </rPh>
    <rPh sb="43" eb="45">
      <t>ヒトリ</t>
    </rPh>
    <rPh sb="47" eb="48">
      <t>オオ</t>
    </rPh>
    <rPh sb="50" eb="52">
      <t>コクミン</t>
    </rPh>
    <rPh sb="56" eb="58">
      <t>カツドウ</t>
    </rPh>
    <rPh sb="59" eb="60">
      <t>ト</t>
    </rPh>
    <rPh sb="61" eb="62">
      <t>ク</t>
    </rPh>
    <rPh sb="74" eb="76">
      <t>コクミン</t>
    </rPh>
    <rPh sb="77" eb="79">
      <t>リカイ</t>
    </rPh>
    <rPh sb="80" eb="81">
      <t>エ</t>
    </rPh>
    <phoneticPr fontId="0"/>
  </si>
  <si>
    <t>環境教育に取り組む各種主体に対して、カウンセリングやアドバイスを行うために、環境カウンセラーの数と資質を保ち、地域特性や専門性に応じた研修内容とすること。</t>
    <rPh sb="14" eb="15">
      <t>タイ</t>
    </rPh>
    <rPh sb="32" eb="33">
      <t>オコナ</t>
    </rPh>
    <rPh sb="38" eb="40">
      <t>カンキョウ</t>
    </rPh>
    <rPh sb="47" eb="48">
      <t>カズ</t>
    </rPh>
    <rPh sb="49" eb="51">
      <t>シシツ</t>
    </rPh>
    <rPh sb="52" eb="53">
      <t>タモ</t>
    </rPh>
    <rPh sb="55" eb="57">
      <t>チイキ</t>
    </rPh>
    <rPh sb="57" eb="59">
      <t>トクセイ</t>
    </rPh>
    <rPh sb="60" eb="62">
      <t>センモン</t>
    </rPh>
    <rPh sb="62" eb="63">
      <t>セイ</t>
    </rPh>
    <rPh sb="64" eb="65">
      <t>オウ</t>
    </rPh>
    <rPh sb="67" eb="69">
      <t>ケンシュウ</t>
    </rPh>
    <rPh sb="69" eb="71">
      <t>ナイヨウ</t>
    </rPh>
    <phoneticPr fontId="0"/>
  </si>
  <si>
    <t>都市圏の環境対策の推進に向けた方策等をとりまとめたガイドラインは27年度中に作成するとともに、環境対策を実践する地方公共団体・民間事業者等の関係各主体の取組を支援するための調査検討事業は計画的かつ着実に進めること。</t>
    <rPh sb="0" eb="3">
      <t>トシケン</t>
    </rPh>
    <rPh sb="4" eb="6">
      <t>カンキョウ</t>
    </rPh>
    <rPh sb="6" eb="8">
      <t>タイサク</t>
    </rPh>
    <rPh sb="9" eb="11">
      <t>スイシン</t>
    </rPh>
    <rPh sb="12" eb="13">
      <t>ム</t>
    </rPh>
    <rPh sb="15" eb="17">
      <t>ホウサク</t>
    </rPh>
    <rPh sb="17" eb="18">
      <t>トウ</t>
    </rPh>
    <rPh sb="34" eb="36">
      <t>ネンド</t>
    </rPh>
    <rPh sb="36" eb="37">
      <t>チュウ</t>
    </rPh>
    <rPh sb="38" eb="40">
      <t>サクセイ</t>
    </rPh>
    <rPh sb="47" eb="49">
      <t>カンキョウ</t>
    </rPh>
    <rPh sb="49" eb="51">
      <t>タイサク</t>
    </rPh>
    <rPh sb="52" eb="54">
      <t>ジッセン</t>
    </rPh>
    <rPh sb="56" eb="58">
      <t>チホウ</t>
    </rPh>
    <rPh sb="58" eb="60">
      <t>コウキョウ</t>
    </rPh>
    <rPh sb="60" eb="62">
      <t>ダンタイ</t>
    </rPh>
    <rPh sb="63" eb="65">
      <t>ミンカン</t>
    </rPh>
    <rPh sb="65" eb="68">
      <t>ジギョウシャ</t>
    </rPh>
    <rPh sb="68" eb="69">
      <t>トウ</t>
    </rPh>
    <rPh sb="70" eb="72">
      <t>カンケイ</t>
    </rPh>
    <rPh sb="72" eb="73">
      <t>カク</t>
    </rPh>
    <rPh sb="73" eb="75">
      <t>シュタイ</t>
    </rPh>
    <rPh sb="76" eb="78">
      <t>トリクミ</t>
    </rPh>
    <rPh sb="79" eb="81">
      <t>シエン</t>
    </rPh>
    <rPh sb="86" eb="88">
      <t>チョウサ</t>
    </rPh>
    <rPh sb="88" eb="90">
      <t>ケントウ</t>
    </rPh>
    <rPh sb="90" eb="92">
      <t>ジギョウ</t>
    </rPh>
    <rPh sb="93" eb="96">
      <t>ケイカクテキ</t>
    </rPh>
    <rPh sb="98" eb="100">
      <t>チャクジツ</t>
    </rPh>
    <rPh sb="101" eb="102">
      <t>スス</t>
    </rPh>
    <phoneticPr fontId="0"/>
  </si>
  <si>
    <t xml:space="preserve">事業全体の抜本的改善：１人
事業内容の一部改善：５人
</t>
    <phoneticPr fontId="2"/>
  </si>
  <si>
    <t>現状では、本事業の成果によってリスク評価が具体的にどう加速化するかが見えにくいため、事業の工程表を明確にし、ＰＤＣＡサイクルによるチェックができるようにすべき。また、アジア諸国の途上国支援についても、国内企業の海外展開に資する等の事業のメリットをもう少し広く捉えるとともに、成果目標を明確化して事業の評価を行うべき。</t>
    <phoneticPr fontId="2"/>
  </si>
  <si>
    <t>公開プロセスにおける外部有識者の所見を踏まえ、（１）リスク評価の加速化に関しては、事業の工程表の明確化に向け、今年度中に検討会を立ち上げ有識者を交えた検討に着手する。これらの検討結果等を踏まえ、必要に応じて成果目標の見直しを行うことにより、毎年度の事業の成果を確認しつつ事業を進めるよう、改善を行う。（２）アジア諸国の支援については、今年度の事業を通じ、相手国政府や国内産業界等の意見を踏まえつつ、工程表・成果目標を明確化し、毎年度の事業の成果を確認しつつ事業を進めるよう、改善を行う。</t>
    <phoneticPr fontId="2"/>
  </si>
  <si>
    <t>Ｃｏ２排出削減量の多い効率的な補助対象から優先的に補助するなど、効率的な実施に努めること。</t>
    <rPh sb="3" eb="5">
      <t>ハイシュツ</t>
    </rPh>
    <rPh sb="5" eb="8">
      <t>サクゲンリョウ</t>
    </rPh>
    <rPh sb="9" eb="10">
      <t>オオ</t>
    </rPh>
    <rPh sb="11" eb="14">
      <t>コウリツテキ</t>
    </rPh>
    <rPh sb="15" eb="17">
      <t>ホジョ</t>
    </rPh>
    <rPh sb="17" eb="19">
      <t>タイショウ</t>
    </rPh>
    <rPh sb="21" eb="24">
      <t>ユウセンテキ</t>
    </rPh>
    <rPh sb="25" eb="27">
      <t>ホジョ</t>
    </rPh>
    <rPh sb="32" eb="35">
      <t>コウリツテキ</t>
    </rPh>
    <rPh sb="36" eb="38">
      <t>ジッシ</t>
    </rPh>
    <rPh sb="39" eb="40">
      <t>ツト</t>
    </rPh>
    <phoneticPr fontId="2"/>
  </si>
  <si>
    <t>東京都、市区町村、オリンピック組織委員会等と連携を深め、効果的・効率的にラベル等の導入を進めること。</t>
    <rPh sb="0" eb="3">
      <t>トウキョウト</t>
    </rPh>
    <rPh sb="4" eb="8">
      <t>シクチョウソン</t>
    </rPh>
    <rPh sb="15" eb="17">
      <t>ソシキ</t>
    </rPh>
    <rPh sb="17" eb="20">
      <t>イインカイ</t>
    </rPh>
    <rPh sb="20" eb="21">
      <t>トウ</t>
    </rPh>
    <rPh sb="22" eb="24">
      <t>レンケイ</t>
    </rPh>
    <rPh sb="25" eb="26">
      <t>フカ</t>
    </rPh>
    <rPh sb="28" eb="31">
      <t>コウカテキ</t>
    </rPh>
    <rPh sb="32" eb="35">
      <t>コウリツテキ</t>
    </rPh>
    <rPh sb="39" eb="40">
      <t>トウ</t>
    </rPh>
    <rPh sb="41" eb="43">
      <t>ドウニュウ</t>
    </rPh>
    <rPh sb="44" eb="45">
      <t>スス</t>
    </rPh>
    <phoneticPr fontId="2"/>
  </si>
  <si>
    <t>事業終了予定年度の平成２８年度までに確実に廃棄物処理法の点検が完了するよう、効率的な実施に努めること。</t>
    <rPh sb="0" eb="2">
      <t>ジギョウ</t>
    </rPh>
    <rPh sb="2" eb="4">
      <t>シュウリョウ</t>
    </rPh>
    <rPh sb="4" eb="6">
      <t>ヨテイ</t>
    </rPh>
    <rPh sb="6" eb="8">
      <t>ネンド</t>
    </rPh>
    <rPh sb="9" eb="11">
      <t>ヘイセイ</t>
    </rPh>
    <rPh sb="13" eb="15">
      <t>ネンド</t>
    </rPh>
    <rPh sb="18" eb="20">
      <t>カクジツ</t>
    </rPh>
    <rPh sb="21" eb="24">
      <t>ハイキブツ</t>
    </rPh>
    <rPh sb="24" eb="27">
      <t>ショリホウ</t>
    </rPh>
    <rPh sb="28" eb="30">
      <t>テンケン</t>
    </rPh>
    <rPh sb="31" eb="33">
      <t>カンリョウ</t>
    </rPh>
    <rPh sb="38" eb="41">
      <t>コウリツテキ</t>
    </rPh>
    <rPh sb="42" eb="44">
      <t>ジッシ</t>
    </rPh>
    <rPh sb="45" eb="46">
      <t>ツト</t>
    </rPh>
    <phoneticPr fontId="2"/>
  </si>
  <si>
    <t>平成２７年度の成果目標を確実に達成するとともに、今後の成果目標を適切に設定すること。</t>
    <rPh sb="0" eb="2">
      <t>ヘイセイ</t>
    </rPh>
    <rPh sb="4" eb="6">
      <t>ネンド</t>
    </rPh>
    <rPh sb="7" eb="9">
      <t>セイカ</t>
    </rPh>
    <rPh sb="9" eb="11">
      <t>モクヒョウ</t>
    </rPh>
    <rPh sb="12" eb="14">
      <t>カクジツ</t>
    </rPh>
    <rPh sb="15" eb="17">
      <t>タッセイ</t>
    </rPh>
    <rPh sb="24" eb="26">
      <t>コンゴ</t>
    </rPh>
    <rPh sb="27" eb="29">
      <t>セイカ</t>
    </rPh>
    <rPh sb="29" eb="31">
      <t>モクヒョウ</t>
    </rPh>
    <rPh sb="32" eb="34">
      <t>テキセツ</t>
    </rPh>
    <rPh sb="35" eb="37">
      <t>セッテイ</t>
    </rPh>
    <phoneticPr fontId="2"/>
  </si>
  <si>
    <t>事業終了予定年度の平成２９年度までに、自治体への浄化槽台帳システムの導入を進めるとともに、全国の自治体へも導入が広がるような仕組みを構築すること。</t>
    <rPh sb="0" eb="2">
      <t>ジギョウ</t>
    </rPh>
    <rPh sb="2" eb="4">
      <t>シュウリョウ</t>
    </rPh>
    <rPh sb="4" eb="6">
      <t>ヨテイ</t>
    </rPh>
    <rPh sb="6" eb="8">
      <t>ネンド</t>
    </rPh>
    <rPh sb="9" eb="11">
      <t>ヘイセイ</t>
    </rPh>
    <rPh sb="13" eb="15">
      <t>ネンド</t>
    </rPh>
    <rPh sb="19" eb="22">
      <t>ジチタイ</t>
    </rPh>
    <rPh sb="24" eb="27">
      <t>ジョウカソウ</t>
    </rPh>
    <rPh sb="27" eb="29">
      <t>ダイチョウ</t>
    </rPh>
    <rPh sb="34" eb="36">
      <t>ドウニュウ</t>
    </rPh>
    <rPh sb="37" eb="38">
      <t>スス</t>
    </rPh>
    <rPh sb="45" eb="47">
      <t>ゼンコク</t>
    </rPh>
    <rPh sb="48" eb="51">
      <t>ジチタイ</t>
    </rPh>
    <rPh sb="53" eb="55">
      <t>ドウニュウ</t>
    </rPh>
    <rPh sb="56" eb="57">
      <t>ヒロ</t>
    </rPh>
    <rPh sb="62" eb="64">
      <t>シク</t>
    </rPh>
    <rPh sb="66" eb="68">
      <t>コウチク</t>
    </rPh>
    <phoneticPr fontId="2"/>
  </si>
  <si>
    <t>・廃棄物施設の稼働状況に問題があるためなのか、平成２６年度のＣＯ２削減単価が跳ね上がっているのはなぜか？この単価上昇は一時的なものなのか、恒久的なのか？</t>
    <rPh sb="1" eb="4">
      <t>ハイキブツ</t>
    </rPh>
    <rPh sb="4" eb="6">
      <t>シセツ</t>
    </rPh>
    <rPh sb="7" eb="9">
      <t>カドウ</t>
    </rPh>
    <rPh sb="9" eb="11">
      <t>ジョウキョウ</t>
    </rPh>
    <rPh sb="12" eb="14">
      <t>モンダイ</t>
    </rPh>
    <rPh sb="23" eb="25">
      <t>ヘイセイ</t>
    </rPh>
    <rPh sb="27" eb="29">
      <t>ネンド</t>
    </rPh>
    <rPh sb="33" eb="35">
      <t>サクゲン</t>
    </rPh>
    <rPh sb="35" eb="37">
      <t>タンカ</t>
    </rPh>
    <rPh sb="38" eb="39">
      <t>ハ</t>
    </rPh>
    <rPh sb="40" eb="41">
      <t>ア</t>
    </rPh>
    <rPh sb="54" eb="56">
      <t>タンカ</t>
    </rPh>
    <rPh sb="56" eb="58">
      <t>ジョウショウ</t>
    </rPh>
    <rPh sb="59" eb="62">
      <t>イチジテキ</t>
    </rPh>
    <rPh sb="69" eb="72">
      <t>コウキュウテキ</t>
    </rPh>
    <phoneticPr fontId="2"/>
  </si>
  <si>
    <t>外部有識者コメントを踏まえ、平成２６年度の単位当たりコスト、成果実績について分析し、効率的な事業の実施のために分析結果を反映すること。</t>
    <rPh sb="0" eb="2">
      <t>ガイブ</t>
    </rPh>
    <rPh sb="2" eb="5">
      <t>ユウシキシャ</t>
    </rPh>
    <rPh sb="10" eb="11">
      <t>フ</t>
    </rPh>
    <rPh sb="14" eb="16">
      <t>ヘイセイ</t>
    </rPh>
    <rPh sb="18" eb="20">
      <t>ネンド</t>
    </rPh>
    <rPh sb="21" eb="23">
      <t>タンイ</t>
    </rPh>
    <rPh sb="23" eb="24">
      <t>ア</t>
    </rPh>
    <rPh sb="30" eb="32">
      <t>セイカ</t>
    </rPh>
    <rPh sb="32" eb="34">
      <t>ジッセキ</t>
    </rPh>
    <rPh sb="38" eb="40">
      <t>ブンセキ</t>
    </rPh>
    <rPh sb="42" eb="45">
      <t>コウリツテキ</t>
    </rPh>
    <rPh sb="46" eb="48">
      <t>ジギョウ</t>
    </rPh>
    <rPh sb="49" eb="51">
      <t>ジッシ</t>
    </rPh>
    <rPh sb="55" eb="57">
      <t>ブンセキ</t>
    </rPh>
    <rPh sb="57" eb="59">
      <t>ケッカ</t>
    </rPh>
    <rPh sb="60" eb="62">
      <t>ハンエイ</t>
    </rPh>
    <phoneticPr fontId="2"/>
  </si>
  <si>
    <t>より一層の予算執行効率化の観点から調達手法の改善（一者応札の抑制の取組等）を図るべき。</t>
  </si>
  <si>
    <t>・平成２６年度の予算執行率が低いが、今年度は太陽光発電の固定価格買取り制度上の買取り価格低下があるうえ、今後は買取り制度そのものの見直しも予定されており、高い執行率は実現できるのか</t>
    <rPh sb="1" eb="3">
      <t>ヘイセイ</t>
    </rPh>
    <rPh sb="5" eb="7">
      <t>ネンド</t>
    </rPh>
    <rPh sb="8" eb="10">
      <t>ヨサン</t>
    </rPh>
    <rPh sb="10" eb="12">
      <t>シッコウ</t>
    </rPh>
    <rPh sb="12" eb="13">
      <t>リツ</t>
    </rPh>
    <rPh sb="14" eb="15">
      <t>ヒク</t>
    </rPh>
    <rPh sb="18" eb="19">
      <t>コン</t>
    </rPh>
    <rPh sb="19" eb="21">
      <t>ネンド</t>
    </rPh>
    <rPh sb="22" eb="25">
      <t>タイヨウコウ</t>
    </rPh>
    <rPh sb="25" eb="27">
      <t>ハツデン</t>
    </rPh>
    <rPh sb="28" eb="30">
      <t>コテイ</t>
    </rPh>
    <rPh sb="30" eb="32">
      <t>カカク</t>
    </rPh>
    <rPh sb="32" eb="34">
      <t>カイト</t>
    </rPh>
    <rPh sb="35" eb="37">
      <t>セイド</t>
    </rPh>
    <rPh sb="37" eb="38">
      <t>ウエ</t>
    </rPh>
    <rPh sb="39" eb="41">
      <t>カイト</t>
    </rPh>
    <rPh sb="42" eb="44">
      <t>カカク</t>
    </rPh>
    <rPh sb="44" eb="46">
      <t>テイカ</t>
    </rPh>
    <rPh sb="52" eb="54">
      <t>コンゴ</t>
    </rPh>
    <rPh sb="55" eb="57">
      <t>カイト</t>
    </rPh>
    <rPh sb="58" eb="60">
      <t>セイド</t>
    </rPh>
    <rPh sb="65" eb="67">
      <t>ミナオ</t>
    </rPh>
    <rPh sb="69" eb="71">
      <t>ヨテイ</t>
    </rPh>
    <rPh sb="77" eb="78">
      <t>タカ</t>
    </rPh>
    <rPh sb="79" eb="81">
      <t>シッコウ</t>
    </rPh>
    <rPh sb="81" eb="82">
      <t>リツ</t>
    </rPh>
    <rPh sb="83" eb="85">
      <t>ジツゲン</t>
    </rPh>
    <phoneticPr fontId="2"/>
  </si>
  <si>
    <t>外部有識者の所見に確実に対応するとともに、成果目標が未達成であることを踏まえ、成果実績を高めるための具体的な改善策を明示し、成果実績を向上させること。</t>
    <rPh sb="0" eb="2">
      <t>ガイブ</t>
    </rPh>
    <rPh sb="2" eb="5">
      <t>ユウシキシャ</t>
    </rPh>
    <rPh sb="6" eb="8">
      <t>ショケン</t>
    </rPh>
    <rPh sb="9" eb="11">
      <t>カクジツ</t>
    </rPh>
    <rPh sb="12" eb="14">
      <t>タイオウ</t>
    </rPh>
    <rPh sb="23" eb="25">
      <t>モクヒョウ</t>
    </rPh>
    <rPh sb="26" eb="29">
      <t>ミタッセイ</t>
    </rPh>
    <rPh sb="35" eb="36">
      <t>フ</t>
    </rPh>
    <rPh sb="39" eb="41">
      <t>セイカ</t>
    </rPh>
    <rPh sb="41" eb="43">
      <t>ジッセキ</t>
    </rPh>
    <rPh sb="44" eb="45">
      <t>タカ</t>
    </rPh>
    <rPh sb="50" eb="53">
      <t>グタイテキ</t>
    </rPh>
    <rPh sb="54" eb="57">
      <t>カイゼンサク</t>
    </rPh>
    <rPh sb="58" eb="60">
      <t>メイジ</t>
    </rPh>
    <phoneticPr fontId="2"/>
  </si>
  <si>
    <t>これまでの知見を活かし、より効果的にＣｏ２排出量を削減するとともに、低炭素型静脈物流システムの構築が進むような取組について検討すること。</t>
    <rPh sb="5" eb="7">
      <t>チケン</t>
    </rPh>
    <rPh sb="8" eb="9">
      <t>イ</t>
    </rPh>
    <rPh sb="14" eb="17">
      <t>コウカテキ</t>
    </rPh>
    <rPh sb="21" eb="24">
      <t>ハイシュツリョウ</t>
    </rPh>
    <rPh sb="25" eb="27">
      <t>サクゲン</t>
    </rPh>
    <rPh sb="34" eb="37">
      <t>テイタンソ</t>
    </rPh>
    <rPh sb="37" eb="38">
      <t>ガタ</t>
    </rPh>
    <rPh sb="38" eb="40">
      <t>ジョウミャク</t>
    </rPh>
    <rPh sb="40" eb="42">
      <t>ブツリュウ</t>
    </rPh>
    <rPh sb="47" eb="49">
      <t>コウチク</t>
    </rPh>
    <rPh sb="50" eb="51">
      <t>スス</t>
    </rPh>
    <rPh sb="55" eb="57">
      <t>トリクミ</t>
    </rPh>
    <rPh sb="61" eb="63">
      <t>ケントウ</t>
    </rPh>
    <phoneticPr fontId="2"/>
  </si>
  <si>
    <t>・目標最終年度である平成30年度までに2件の国際展開を目指すという成果目標を設定した理由／根拠はどこにあるのか。
・上の点と関連して、本事業で投じる予算に対して、2件の国際展開事業が実現したならば、日本の循環産業にとってどれだけの利益をもたらすことが試算されるのかについて説明がなければ、2件をアウトカム目標として設定する説明がつかないのではないか。</t>
    <rPh sb="1" eb="3">
      <t>モクヒョウ</t>
    </rPh>
    <rPh sb="3" eb="5">
      <t>サイシュウ</t>
    </rPh>
    <rPh sb="5" eb="7">
      <t>ネンド</t>
    </rPh>
    <rPh sb="10" eb="12">
      <t>ヘイセイ</t>
    </rPh>
    <rPh sb="14" eb="16">
      <t>ネンド</t>
    </rPh>
    <rPh sb="20" eb="21">
      <t>ケン</t>
    </rPh>
    <rPh sb="22" eb="24">
      <t>コクサイ</t>
    </rPh>
    <rPh sb="24" eb="26">
      <t>テンカイ</t>
    </rPh>
    <rPh sb="27" eb="29">
      <t>メザ</t>
    </rPh>
    <rPh sb="33" eb="35">
      <t>セイカ</t>
    </rPh>
    <rPh sb="35" eb="37">
      <t>モクヒョウ</t>
    </rPh>
    <rPh sb="38" eb="40">
      <t>セッテイ</t>
    </rPh>
    <rPh sb="42" eb="44">
      <t>リユウ</t>
    </rPh>
    <rPh sb="45" eb="47">
      <t>コンキョ</t>
    </rPh>
    <rPh sb="58" eb="59">
      <t>ウエ</t>
    </rPh>
    <rPh sb="60" eb="61">
      <t>テン</t>
    </rPh>
    <rPh sb="62" eb="64">
      <t>カンレン</t>
    </rPh>
    <rPh sb="67" eb="68">
      <t>ホン</t>
    </rPh>
    <rPh sb="68" eb="70">
      <t>ジギョウ</t>
    </rPh>
    <rPh sb="71" eb="72">
      <t>トウ</t>
    </rPh>
    <rPh sb="74" eb="76">
      <t>ヨサン</t>
    </rPh>
    <rPh sb="77" eb="78">
      <t>タイ</t>
    </rPh>
    <rPh sb="82" eb="83">
      <t>ケン</t>
    </rPh>
    <rPh sb="84" eb="86">
      <t>コクサイ</t>
    </rPh>
    <rPh sb="86" eb="88">
      <t>テンカイ</t>
    </rPh>
    <rPh sb="88" eb="90">
      <t>ジギョウ</t>
    </rPh>
    <rPh sb="91" eb="93">
      <t>ジツゲン</t>
    </rPh>
    <rPh sb="99" eb="101">
      <t>ニホン</t>
    </rPh>
    <rPh sb="102" eb="104">
      <t>ジュンカン</t>
    </rPh>
    <rPh sb="104" eb="106">
      <t>サンギョウ</t>
    </rPh>
    <rPh sb="115" eb="117">
      <t>リエキ</t>
    </rPh>
    <rPh sb="125" eb="127">
      <t>シサン</t>
    </rPh>
    <rPh sb="136" eb="138">
      <t>セツメイ</t>
    </rPh>
    <rPh sb="145" eb="146">
      <t>ケン</t>
    </rPh>
    <rPh sb="152" eb="154">
      <t>モクヒョウ</t>
    </rPh>
    <rPh sb="157" eb="159">
      <t>セッテイ</t>
    </rPh>
    <rPh sb="161" eb="163">
      <t>セツメイ</t>
    </rPh>
    <phoneticPr fontId="2"/>
  </si>
  <si>
    <t>外部有識者の所見に確実に対応するとともに、より一層の予算執行効率化の観点から価格競争性を高める調達手法の導入を図るべき。</t>
    <rPh sb="0" eb="2">
      <t>ガイブ</t>
    </rPh>
    <rPh sb="2" eb="5">
      <t>ユウシキシャ</t>
    </rPh>
    <rPh sb="38" eb="42">
      <t>カカクキョウソウ</t>
    </rPh>
    <rPh sb="42" eb="43">
      <t>セイ</t>
    </rPh>
    <rPh sb="44" eb="45">
      <t>タカ</t>
    </rPh>
    <rPh sb="52" eb="54">
      <t>ドウニュウ</t>
    </rPh>
    <phoneticPr fontId="2"/>
  </si>
  <si>
    <t>成果目標の達成に向け、より効果的に事業を実施するための改善策を検討すること。</t>
    <rPh sb="5" eb="7">
      <t>タッセイ</t>
    </rPh>
    <rPh sb="8" eb="9">
      <t>ム</t>
    </rPh>
    <rPh sb="13" eb="16">
      <t>コウカテキ</t>
    </rPh>
    <rPh sb="17" eb="19">
      <t>ジギョウ</t>
    </rPh>
    <rPh sb="20" eb="22">
      <t>ジッシ</t>
    </rPh>
    <rPh sb="27" eb="30">
      <t>カイゼンサク</t>
    </rPh>
    <rPh sb="31" eb="33">
      <t>ケントウ</t>
    </rPh>
    <phoneticPr fontId="2"/>
  </si>
  <si>
    <t>・成果目標の達成に向け、より効果的に事業を実施するための改善策を検討すること。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6" eb="8">
      <t>タッセイ</t>
    </rPh>
    <rPh sb="9" eb="10">
      <t>ム</t>
    </rPh>
    <rPh sb="14" eb="17">
      <t>コウカテキ</t>
    </rPh>
    <rPh sb="18" eb="20">
      <t>ジギョウ</t>
    </rPh>
    <rPh sb="21" eb="23">
      <t>ジッシ</t>
    </rPh>
    <rPh sb="28" eb="31">
      <t>カイゼンサク</t>
    </rPh>
    <rPh sb="32" eb="34">
      <t>ケントウ</t>
    </rPh>
    <phoneticPr fontId="2"/>
  </si>
  <si>
    <t>例年執行率が低調であるため、あらためて不用の原因を精査した上で、予算執行の適正化を図るとともに、必要最低限の予算要求とすること。</t>
    <rPh sb="2" eb="5">
      <t>シッコウリツ</t>
    </rPh>
    <rPh sb="6" eb="8">
      <t>テイチョウ</t>
    </rPh>
    <phoneticPr fontId="2"/>
  </si>
  <si>
    <t>拠出先の活動内容の進捗状況を随時把握し、より効果的な執行に努めること。</t>
    <rPh sb="0" eb="2">
      <t>キョシュツ</t>
    </rPh>
    <rPh sb="2" eb="3">
      <t>サキ</t>
    </rPh>
    <rPh sb="4" eb="6">
      <t>カツドウ</t>
    </rPh>
    <rPh sb="6" eb="8">
      <t>ナイヨウ</t>
    </rPh>
    <rPh sb="9" eb="11">
      <t>シンチョク</t>
    </rPh>
    <rPh sb="11" eb="13">
      <t>ジョウキョウ</t>
    </rPh>
    <rPh sb="14" eb="16">
      <t>ズイジ</t>
    </rPh>
    <rPh sb="16" eb="18">
      <t>ハアク</t>
    </rPh>
    <rPh sb="22" eb="25">
      <t>コウカテキ</t>
    </rPh>
    <rPh sb="26" eb="28">
      <t>シッコウ</t>
    </rPh>
    <rPh sb="29" eb="30">
      <t>ツト</t>
    </rPh>
    <phoneticPr fontId="2"/>
  </si>
  <si>
    <t>・拠出先の活動内容の進捗状況を随時把握し、より効果的な執行に努めること。
・成果目標の達成度が毎年低調であるため、より効果的な事業実施に努めるとともに、必要に応じて適切な成果目標への見直しについても検討すること。</t>
    <rPh sb="1" eb="3">
      <t>キョシュツ</t>
    </rPh>
    <rPh sb="3" eb="4">
      <t>サキ</t>
    </rPh>
    <rPh sb="5" eb="7">
      <t>カツドウ</t>
    </rPh>
    <rPh sb="7" eb="9">
      <t>ナイヨウ</t>
    </rPh>
    <rPh sb="10" eb="12">
      <t>シンチョク</t>
    </rPh>
    <rPh sb="12" eb="14">
      <t>ジョウキョウ</t>
    </rPh>
    <rPh sb="15" eb="17">
      <t>ズイジ</t>
    </rPh>
    <rPh sb="17" eb="19">
      <t>ハアク</t>
    </rPh>
    <rPh sb="23" eb="26">
      <t>コウカテキ</t>
    </rPh>
    <rPh sb="27" eb="29">
      <t>シッコウ</t>
    </rPh>
    <rPh sb="30" eb="31">
      <t>ツト</t>
    </rPh>
    <rPh sb="38" eb="40">
      <t>セイカ</t>
    </rPh>
    <rPh sb="40" eb="42">
      <t>モクヒョウ</t>
    </rPh>
    <rPh sb="43" eb="46">
      <t>タッセイド</t>
    </rPh>
    <rPh sb="47" eb="49">
      <t>マイトシ</t>
    </rPh>
    <rPh sb="49" eb="51">
      <t>テイチョウ</t>
    </rPh>
    <rPh sb="59" eb="62">
      <t>コウカテキ</t>
    </rPh>
    <rPh sb="63" eb="65">
      <t>ジギョウ</t>
    </rPh>
    <rPh sb="65" eb="67">
      <t>ジッシ</t>
    </rPh>
    <rPh sb="68" eb="69">
      <t>ツト</t>
    </rPh>
    <rPh sb="76" eb="78">
      <t>ヒツヨウ</t>
    </rPh>
    <rPh sb="79" eb="80">
      <t>オウ</t>
    </rPh>
    <rPh sb="82" eb="84">
      <t>テキセツ</t>
    </rPh>
    <rPh sb="85" eb="87">
      <t>セイカ</t>
    </rPh>
    <rPh sb="87" eb="89">
      <t>モクヒョウ</t>
    </rPh>
    <rPh sb="91" eb="93">
      <t>ミナオ</t>
    </rPh>
    <rPh sb="99" eb="101">
      <t>ケントウ</t>
    </rPh>
    <phoneticPr fontId="2"/>
  </si>
  <si>
    <t>・アウトカムとして支援件数を記述することは理解できるが、その他支援国における支援成果がどのように出たかを何らかの形で明らかにすることを将来検討すべきである。
・事業実施時期を「終了予定なし」とする点については、国際協力の点から理解はできるが、上記のとおり支援国における支援成果を見極めながら一定年度ごとに見直すことも必要である。
・ 平成２５年度における予算執行率が９４％にもかかわらず、アウトカムの「成果実績」が「０」の理由を明らかにしておく必要がある。</t>
  </si>
  <si>
    <t>外部有識者の所見に確実に対応するとともに、より一層の予算執行効率化の観点から調達手法の改善（一者応札の抑制の取組等）を図るべき。</t>
    <rPh sb="0" eb="2">
      <t>ガイブ</t>
    </rPh>
    <rPh sb="2" eb="5">
      <t>ユウシキシャ</t>
    </rPh>
    <phoneticPr fontId="2"/>
  </si>
  <si>
    <t>・成果目標・指標が、「世界規模で環境負荷を低減し、我が国経済の活性化につなげる」という事業の目的を適切に反映したものといえるのか疑問。なぜ支援事業のうち50％が国際展開につながれば良しとするのか、その割合が事業目的に照らして妥当であるのかが判然としない。</t>
    <rPh sb="1" eb="3">
      <t>セイカ</t>
    </rPh>
    <rPh sb="3" eb="5">
      <t>モクヒョウ</t>
    </rPh>
    <rPh sb="6" eb="8">
      <t>シヒョウ</t>
    </rPh>
    <rPh sb="11" eb="13">
      <t>セカイ</t>
    </rPh>
    <rPh sb="13" eb="15">
      <t>キボ</t>
    </rPh>
    <rPh sb="16" eb="18">
      <t>カンキョウ</t>
    </rPh>
    <rPh sb="18" eb="20">
      <t>フカ</t>
    </rPh>
    <rPh sb="21" eb="23">
      <t>テイゲン</t>
    </rPh>
    <rPh sb="25" eb="26">
      <t>ワ</t>
    </rPh>
    <rPh sb="27" eb="28">
      <t>クニ</t>
    </rPh>
    <rPh sb="28" eb="30">
      <t>ケイザイ</t>
    </rPh>
    <rPh sb="31" eb="34">
      <t>カッセイカ</t>
    </rPh>
    <rPh sb="43" eb="45">
      <t>ジギョウ</t>
    </rPh>
    <rPh sb="46" eb="48">
      <t>モクテキ</t>
    </rPh>
    <rPh sb="49" eb="51">
      <t>テキセツ</t>
    </rPh>
    <rPh sb="52" eb="54">
      <t>ハンエイ</t>
    </rPh>
    <rPh sb="64" eb="66">
      <t>ギモン</t>
    </rPh>
    <rPh sb="69" eb="71">
      <t>シエン</t>
    </rPh>
    <rPh sb="71" eb="73">
      <t>ジギョウ</t>
    </rPh>
    <rPh sb="80" eb="82">
      <t>コクサイ</t>
    </rPh>
    <rPh sb="82" eb="84">
      <t>テンカイ</t>
    </rPh>
    <rPh sb="90" eb="91">
      <t>ヨ</t>
    </rPh>
    <rPh sb="100" eb="102">
      <t>ワリアイ</t>
    </rPh>
    <rPh sb="103" eb="105">
      <t>ジギョウ</t>
    </rPh>
    <rPh sb="105" eb="107">
      <t>モクテキ</t>
    </rPh>
    <rPh sb="108" eb="109">
      <t>テ</t>
    </rPh>
    <rPh sb="112" eb="114">
      <t>ダトウ</t>
    </rPh>
    <rPh sb="120" eb="122">
      <t>ハンゼン</t>
    </rPh>
    <phoneticPr fontId="2"/>
  </si>
  <si>
    <t>・外部有識者の所見に確実に対応するとともに、より一層の予算執行効率化の観点から調達手法の改善（一者応札の抑制の取組等）を図るべき。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phoneticPr fontId="2"/>
  </si>
  <si>
    <t>＜公開プロセスの結果＞
○評価結果
　事業全体の抜本的改善
　（事業全体の抜本的改善：６人）
○とりまとめコメント
　設定されている成果目標が正しいのか、きちんと見直すべき。今のままでは何が事業の成果かわからない。ビジネスモデルを確立するためには、国の役割、自治体、事業者の役割を明確にし、いつまでもモデル事業を続けることにならないよう、事業を見直す必要がある。</t>
  </si>
  <si>
    <t>事業全体の抜本的な改善</t>
  </si>
  <si>
    <t>・公開プロセスでの評価を踏まえ、事業の成果や有効性を明確化し、早急に事業の見直しを行うこと。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</si>
  <si>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t>・２４年度から継続して成果目標の達成度が１００％を大きく超えているため、あらためて事業の必要性を検証するとともに、適切な成果目標の設定などの見直しを行うこと。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3" eb="5">
      <t>ネンド</t>
    </rPh>
    <rPh sb="7" eb="9">
      <t>ケイゾク</t>
    </rPh>
    <rPh sb="16" eb="19">
      <t>タッセイド</t>
    </rPh>
    <rPh sb="25" eb="26">
      <t>オオ</t>
    </rPh>
    <rPh sb="28" eb="29">
      <t>コ</t>
    </rPh>
    <rPh sb="41" eb="43">
      <t>ジギョウ</t>
    </rPh>
    <rPh sb="44" eb="47">
      <t>ヒツヨウセイ</t>
    </rPh>
    <rPh sb="48" eb="50">
      <t>ケンショウ</t>
    </rPh>
    <rPh sb="57" eb="59">
      <t>テキセツ</t>
    </rPh>
    <rPh sb="60" eb="62">
      <t>セイカ</t>
    </rPh>
    <rPh sb="62" eb="64">
      <t>モクヒョウ</t>
    </rPh>
    <rPh sb="65" eb="67">
      <t>セッテイ</t>
    </rPh>
    <rPh sb="70" eb="72">
      <t>ミナオ</t>
    </rPh>
    <rPh sb="74" eb="75">
      <t>オコナ</t>
    </rPh>
    <phoneticPr fontId="2"/>
  </si>
  <si>
    <t>・より一層の予算執行効率化の観点から調達手法の改善（一者応札の抑制の取組等）を図るべき。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</si>
  <si>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t>・成果目標の達成度が極端に低いため、早急に原因を究明した上で、目標達成のための工程表を明確にする等、成果目標達成に向けた改善策を具体的に示すこと。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</si>
  <si>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r>
      <t>・外部有識者の所見に確実に対応すること。</t>
    </r>
    <r>
      <rPr>
        <strike/>
        <sz val="9"/>
        <color theme="1"/>
        <rFont val="ＭＳ ゴシック"/>
        <family val="3"/>
        <charset val="128"/>
      </rPr>
      <t xml:space="preserve">
</t>
    </r>
    <r>
      <rPr>
        <sz val="9"/>
        <color theme="1"/>
        <rFont val="ＭＳ ゴシック"/>
        <family val="3"/>
        <charset val="128"/>
      </rPr>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Ph sb="1" eb="3">
      <t>ガイブ</t>
    </rPh>
    <rPh sb="3" eb="6">
      <t>ユウシキシャ</t>
    </rPh>
    <rPh sb="7" eb="9">
      <t>ショケン</t>
    </rPh>
    <rPh sb="10" eb="12">
      <t>カクジツ</t>
    </rPh>
    <rPh sb="13" eb="15">
      <t>タイオウ</t>
    </rPh>
    <phoneticPr fontId="2"/>
  </si>
  <si>
    <t>・資源のリサイクルについては、プラスチック製品に限らず、量的な拡大のみならず、より質の高いリサイクルを推進することは大変重要であり、当該事業の必要性は十分理解できる。
・アウトカムとしてそれぞれの容器包装種類別の分別収集量が把握されている。分別収集量も必要ではあるが、さらに目的にもあるとおり「再利用、質の高い再商品」がどの程度進んでいるかを把握できる目標値の設定も必要である。
・事業実施時期を「終了予定なし」としている点について、分別収集量を経年的に把握する必要性は十分理解できるが、一定年度ごとに常に調査の方法や上記で指摘したとおり把握項目の見直しなどを実施すべきである。</t>
    <phoneticPr fontId="2"/>
  </si>
  <si>
    <t>・当該事業の目的である基礎データの正確な把握、継続実施は大変重要である。ただし、常に事業内容の見直しを実施し、事業の効率的かつ適正に実施すべきである。
・アウトカムについては通知回数も必要であるが、ほかの項目についても検討をする必要がある。</t>
  </si>
  <si>
    <t>外部有識者の所見を踏まえ、事業内容及びアウトカムについて見直しを適切に行うこと。</t>
    <rPh sb="0" eb="2">
      <t>ガイブ</t>
    </rPh>
    <rPh sb="2" eb="5">
      <t>ユウシキシャ</t>
    </rPh>
    <rPh sb="6" eb="8">
      <t>ショケン</t>
    </rPh>
    <rPh sb="9" eb="10">
      <t>フ</t>
    </rPh>
    <rPh sb="13" eb="15">
      <t>ジギョウ</t>
    </rPh>
    <rPh sb="15" eb="17">
      <t>ナイヨウ</t>
    </rPh>
    <rPh sb="17" eb="18">
      <t>オヨ</t>
    </rPh>
    <rPh sb="28" eb="30">
      <t>ミナオ</t>
    </rPh>
    <rPh sb="32" eb="34">
      <t>テキセツ</t>
    </rPh>
    <rPh sb="35" eb="36">
      <t>オコナ</t>
    </rPh>
    <phoneticPr fontId="2"/>
  </si>
  <si>
    <t>適切かつ速やかに災害等廃棄物の処理が進むよう、より効果的・効率的な事業の実施に努めること。</t>
    <rPh sb="0" eb="2">
      <t>テキセツ</t>
    </rPh>
    <rPh sb="4" eb="5">
      <t>スミ</t>
    </rPh>
    <rPh sb="8" eb="10">
      <t>サイガイ</t>
    </rPh>
    <rPh sb="10" eb="11">
      <t>トウ</t>
    </rPh>
    <rPh sb="11" eb="14">
      <t>ハイキブツ</t>
    </rPh>
    <rPh sb="15" eb="17">
      <t>ショリ</t>
    </rPh>
    <rPh sb="18" eb="19">
      <t>スス</t>
    </rPh>
    <rPh sb="25" eb="28">
      <t>コウカテキ</t>
    </rPh>
    <rPh sb="29" eb="32">
      <t>コウリツテキ</t>
    </rPh>
    <rPh sb="33" eb="35">
      <t>ジギョウ</t>
    </rPh>
    <rPh sb="36" eb="38">
      <t>ジッシ</t>
    </rPh>
    <rPh sb="39" eb="40">
      <t>ツト</t>
    </rPh>
    <phoneticPr fontId="2"/>
  </si>
  <si>
    <t>・期限内のＰＣＢ処理完了に向けたスピードアップのための具体策を示した上で、より効果的・効率的に事業を実施すること。
・ＰＣＢ廃棄物処理以外の広域管理センター事業等についても成果目標の設定を検討すること。</t>
    <rPh sb="62" eb="65">
      <t>ハイキブツ</t>
    </rPh>
    <rPh sb="65" eb="67">
      <t>ショリ</t>
    </rPh>
    <rPh sb="67" eb="69">
      <t>イガイ</t>
    </rPh>
    <rPh sb="70" eb="72">
      <t>コウイキ</t>
    </rPh>
    <rPh sb="72" eb="74">
      <t>カンリ</t>
    </rPh>
    <rPh sb="78" eb="80">
      <t>ジギョウ</t>
    </rPh>
    <rPh sb="80" eb="81">
      <t>トウ</t>
    </rPh>
    <rPh sb="86" eb="88">
      <t>セイカ</t>
    </rPh>
    <rPh sb="88" eb="90">
      <t>モクヒョウ</t>
    </rPh>
    <rPh sb="91" eb="93">
      <t>セッテイ</t>
    </rPh>
    <rPh sb="94" eb="96">
      <t>ケントウ</t>
    </rPh>
    <phoneticPr fontId="2"/>
  </si>
  <si>
    <t>・例年相当額の不用を生じさせていることから、より一層効率的な執行を行い、不用を生じさせないようにすること。
・骨太の方針等を踏まえ、歳出抑制に向けた取り組みを具体的に検討すること。</t>
    <rPh sb="1" eb="3">
      <t>レイネン</t>
    </rPh>
    <rPh sb="3" eb="6">
      <t>ソウトウガク</t>
    </rPh>
    <rPh sb="7" eb="9">
      <t>フヨウ</t>
    </rPh>
    <rPh sb="10" eb="11">
      <t>ショウ</t>
    </rPh>
    <rPh sb="24" eb="26">
      <t>イッソウ</t>
    </rPh>
    <rPh sb="26" eb="29">
      <t>コウリツテキ</t>
    </rPh>
    <rPh sb="30" eb="32">
      <t>シッコウ</t>
    </rPh>
    <rPh sb="33" eb="34">
      <t>オコナ</t>
    </rPh>
    <rPh sb="36" eb="38">
      <t>フヨウ</t>
    </rPh>
    <rPh sb="39" eb="40">
      <t>ショウ</t>
    </rPh>
    <rPh sb="55" eb="57">
      <t>ホネブト</t>
    </rPh>
    <rPh sb="58" eb="60">
      <t>ホウシン</t>
    </rPh>
    <rPh sb="60" eb="61">
      <t>トウ</t>
    </rPh>
    <rPh sb="62" eb="63">
      <t>フ</t>
    </rPh>
    <rPh sb="71" eb="72">
      <t>ム</t>
    </rPh>
    <rPh sb="74" eb="75">
      <t>ト</t>
    </rPh>
    <rPh sb="76" eb="77">
      <t>ク</t>
    </rPh>
    <rPh sb="79" eb="82">
      <t>グタイテキ</t>
    </rPh>
    <rPh sb="83" eb="85">
      <t>ケントウ</t>
    </rPh>
    <phoneticPr fontId="2"/>
  </si>
  <si>
    <t>適切かつ速やかに施設の復旧が進むよう、より効果的・効率的な事業の実施に努めること。</t>
    <rPh sb="0" eb="2">
      <t>テキセツ</t>
    </rPh>
    <rPh sb="4" eb="5">
      <t>スミ</t>
    </rPh>
    <rPh sb="8" eb="10">
      <t>シセツ</t>
    </rPh>
    <rPh sb="11" eb="13">
      <t>フッキュウ</t>
    </rPh>
    <rPh sb="14" eb="15">
      <t>スス</t>
    </rPh>
    <rPh sb="21" eb="24">
      <t>コウカテキ</t>
    </rPh>
    <rPh sb="25" eb="28">
      <t>コウリツテキ</t>
    </rPh>
    <rPh sb="29" eb="31">
      <t>ジギョウ</t>
    </rPh>
    <rPh sb="32" eb="34">
      <t>ジッシ</t>
    </rPh>
    <rPh sb="35" eb="36">
      <t>ツト</t>
    </rPh>
    <phoneticPr fontId="2"/>
  </si>
  <si>
    <r>
      <t>・より一層の予算執行効率化の観点から調達手法の改善（一者応札の抑制の取組等）を図るべき。</t>
    </r>
    <r>
      <rPr>
        <strike/>
        <sz val="9"/>
        <color theme="1"/>
        <rFont val="ＭＳ ゴシック"/>
        <family val="3"/>
        <charset val="128"/>
      </rPr>
      <t xml:space="preserve">
</t>
    </r>
    <r>
      <rPr>
        <sz val="9"/>
        <color theme="1"/>
        <rFont val="ＭＳ ゴシック"/>
        <family val="3"/>
        <charset val="128"/>
      </rPr>
      <t>・成果目標の達成度が低い現状に鑑み、より効果的に事業を実施し、目標達成度を向上していくための具体策を検討すること。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
    <rPh sb="53" eb="54">
      <t>ド</t>
    </rPh>
    <rPh sb="55" eb="56">
      <t>ヒク</t>
    </rPh>
    <rPh sb="57" eb="59">
      <t>ゲンジョウ</t>
    </rPh>
    <rPh sb="60" eb="61">
      <t>カンガ</t>
    </rPh>
    <rPh sb="76" eb="78">
      <t>モクヒョウ</t>
    </rPh>
    <rPh sb="78" eb="81">
      <t>タッセイド</t>
    </rPh>
    <rPh sb="82" eb="84">
      <t>コウジョウ</t>
    </rPh>
    <rPh sb="91" eb="94">
      <t>グタイサク</t>
    </rPh>
    <phoneticPr fontId="2"/>
  </si>
  <si>
    <t>・平成２７年度のシステムの政府共通プラットフォームへの移行を踏まえ、今後の運用経費について適切に縮減すること。
・成果目標の達成度が低調であるため、より効果的な事業実施に努めるとともに、必要に応じて適切な成果目標への見直しについても検討すること。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ヘイセイ</t>
    </rPh>
    <rPh sb="5" eb="7">
      <t>ネンド</t>
    </rPh>
    <rPh sb="13" eb="15">
      <t>セイフ</t>
    </rPh>
    <rPh sb="15" eb="17">
      <t>キョウツウ</t>
    </rPh>
    <rPh sb="27" eb="29">
      <t>イコウ</t>
    </rPh>
    <rPh sb="30" eb="31">
      <t>フ</t>
    </rPh>
    <rPh sb="34" eb="36">
      <t>コンゴ</t>
    </rPh>
    <rPh sb="37" eb="39">
      <t>ウンヨウ</t>
    </rPh>
    <rPh sb="39" eb="41">
      <t>ケイヒ</t>
    </rPh>
    <rPh sb="45" eb="47">
      <t>テキセツ</t>
    </rPh>
    <rPh sb="48" eb="50">
      <t>シュクゲン</t>
    </rPh>
    <rPh sb="66" eb="68">
      <t>テイチョウ</t>
    </rPh>
    <phoneticPr fontId="2"/>
  </si>
  <si>
    <t>成果目標の達成度が低く、現状では、目標最終年度までに目標を達成できるのか疑問である。早急に、より効果的な事業手法について検討するとともに、成果目標自体についても必要な見直しを検討すること。</t>
    <rPh sb="0" eb="2">
      <t>セイカ</t>
    </rPh>
    <rPh sb="2" eb="4">
      <t>モクヒョウ</t>
    </rPh>
    <rPh sb="5" eb="7">
      <t>タッセイ</t>
    </rPh>
    <rPh sb="7" eb="8">
      <t>ド</t>
    </rPh>
    <rPh sb="9" eb="10">
      <t>ヒク</t>
    </rPh>
    <rPh sb="12" eb="14">
      <t>ゲンジョウ</t>
    </rPh>
    <rPh sb="17" eb="19">
      <t>モクヒョウ</t>
    </rPh>
    <rPh sb="19" eb="21">
      <t>サイシュウ</t>
    </rPh>
    <rPh sb="21" eb="23">
      <t>ネンド</t>
    </rPh>
    <rPh sb="26" eb="28">
      <t>モクヒョウ</t>
    </rPh>
    <rPh sb="29" eb="31">
      <t>タッセイ</t>
    </rPh>
    <rPh sb="36" eb="38">
      <t>ギモン</t>
    </rPh>
    <rPh sb="42" eb="44">
      <t>ソウキュウ</t>
    </rPh>
    <rPh sb="48" eb="51">
      <t>コウカテキ</t>
    </rPh>
    <rPh sb="52" eb="54">
      <t>ジギョウ</t>
    </rPh>
    <rPh sb="54" eb="56">
      <t>シュホウ</t>
    </rPh>
    <rPh sb="60" eb="62">
      <t>ケントウ</t>
    </rPh>
    <rPh sb="69" eb="71">
      <t>セイカ</t>
    </rPh>
    <rPh sb="71" eb="73">
      <t>モクヒョウ</t>
    </rPh>
    <rPh sb="73" eb="75">
      <t>ジタイ</t>
    </rPh>
    <rPh sb="80" eb="82">
      <t>ヒツヨウ</t>
    </rPh>
    <rPh sb="83" eb="85">
      <t>ミナオ</t>
    </rPh>
    <rPh sb="87" eb="89">
      <t>ケントウ</t>
    </rPh>
    <phoneticPr fontId="2"/>
  </si>
  <si>
    <t>・産業廃棄物の不法投棄等の事案の支障除去対策を円滑かつ適正に実施すること、また未然防止を図る、当該事業は大変重要である。
・アウトカムとして「不法投棄の残存件数」としているが,この残存件数のほかに新規発生件数、継続件数に対する処理実績を明確にすることにより、当該事業の必要性がより明らかになると考えられる。</t>
  </si>
  <si>
    <r>
      <t>・外部有識者の所見に確実に対応すること。また、</t>
    </r>
    <r>
      <rPr>
        <sz val="9"/>
        <color theme="1"/>
        <rFont val="ＭＳ ゴシック"/>
        <family val="3"/>
        <charset val="128"/>
      </rPr>
      <t>執行率が必ずしも高くないことから、計画的な執行に努め、不用を生じさせないようにすること。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
    <rPh sb="1" eb="3">
      <t>ガイブ</t>
    </rPh>
    <rPh sb="3" eb="6">
      <t>ユウシキシャ</t>
    </rPh>
    <rPh sb="7" eb="9">
      <t>ショケン</t>
    </rPh>
    <rPh sb="10" eb="12">
      <t>カクジツ</t>
    </rPh>
    <rPh sb="13" eb="15">
      <t>タイオウ</t>
    </rPh>
    <rPh sb="23" eb="26">
      <t>シッコウリツ</t>
    </rPh>
    <rPh sb="27" eb="28">
      <t>カナラ</t>
    </rPh>
    <rPh sb="31" eb="32">
      <t>タカ</t>
    </rPh>
    <rPh sb="40" eb="42">
      <t>ケイカク</t>
    </rPh>
    <rPh sb="42" eb="43">
      <t>テキ</t>
    </rPh>
    <rPh sb="44" eb="46">
      <t>シッコウ</t>
    </rPh>
    <rPh sb="47" eb="48">
      <t>ツト</t>
    </rPh>
    <rPh sb="50" eb="52">
      <t>フヨウ</t>
    </rPh>
    <rPh sb="53" eb="54">
      <t>ショウ</t>
    </rPh>
    <phoneticPr fontId="2"/>
  </si>
  <si>
    <t>・例年執行率が低調であるため、事業内容、予算額について精査のうえ改善を図ること。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レイネン</t>
    </rPh>
    <rPh sb="3" eb="6">
      <t>シッコウリツ</t>
    </rPh>
    <rPh sb="7" eb="9">
      <t>テイチョウ</t>
    </rPh>
    <rPh sb="15" eb="17">
      <t>ジギョウ</t>
    </rPh>
    <rPh sb="17" eb="19">
      <t>ナイヨウ</t>
    </rPh>
    <rPh sb="20" eb="23">
      <t>ヨサンガク</t>
    </rPh>
    <rPh sb="27" eb="29">
      <t>セイサ</t>
    </rPh>
    <rPh sb="32" eb="34">
      <t>カイゼン</t>
    </rPh>
    <rPh sb="35" eb="36">
      <t>ハカ</t>
    </rPh>
    <phoneticPr fontId="2"/>
  </si>
  <si>
    <t>・期限内のＰＣＢ処理完了に向けたスピードアップのための具体策を示した上で、より効果的・効率的に事業を実施すること。
・より一層の予算執行効率化の観点から調達手法の改善（一者応札の抑制の取組等）を図るべき。</t>
  </si>
  <si>
    <t>期限内にＰＣＢ処理が完了するためのスピードアップの具体策を示した上で、より効果的・効率的に事業を実施すること。</t>
    <rPh sb="0" eb="3">
      <t>キゲンナイ</t>
    </rPh>
    <rPh sb="7" eb="9">
      <t>ショリ</t>
    </rPh>
    <rPh sb="10" eb="12">
      <t>カンリョウ</t>
    </rPh>
    <rPh sb="25" eb="28">
      <t>グタイサク</t>
    </rPh>
    <rPh sb="29" eb="30">
      <t>シメ</t>
    </rPh>
    <rPh sb="32" eb="33">
      <t>ウエ</t>
    </rPh>
    <rPh sb="37" eb="40">
      <t>コウカテキ</t>
    </rPh>
    <rPh sb="41" eb="44">
      <t>コウリツテキ</t>
    </rPh>
    <rPh sb="45" eb="47">
      <t>ジギョウ</t>
    </rPh>
    <rPh sb="48" eb="50">
      <t>ジッシ</t>
    </rPh>
    <phoneticPr fontId="2"/>
  </si>
  <si>
    <t>・水銀含有廃棄製品等から水銀を回収し、金属水銀の安定化・固定化を図ることは水銀汚染を防止する観点から大変重要な事業である。
・アウトカムとして「水銀添加廃製品の回収促進事業を実施する地方公共団体数」を把握することとなっているが、実施数を把握することも重要であるが、併せてどの程度の回収が行われたかを把握することも必要である。</t>
    <rPh sb="80" eb="82">
      <t>カイシュウ</t>
    </rPh>
    <rPh sb="140" eb="142">
      <t>カイシュウ</t>
    </rPh>
    <phoneticPr fontId="2"/>
  </si>
  <si>
    <t>外部有識者の所見に確実に対応すること。また、より一層の予算執行効率化の観点から調達手法の改善（一者応札の抑制の取組等）を図ること。</t>
    <rPh sb="0" eb="2">
      <t>ガイブ</t>
    </rPh>
    <rPh sb="2" eb="5">
      <t>ユウシキシャ</t>
    </rPh>
    <rPh sb="6" eb="8">
      <t>ショケン</t>
    </rPh>
    <rPh sb="9" eb="11">
      <t>カクジツ</t>
    </rPh>
    <rPh sb="12" eb="14">
      <t>タイオウ</t>
    </rPh>
    <phoneticPr fontId="2"/>
  </si>
  <si>
    <t>事業の効果的・効率的な執行に努め、システムのコスト削減を図ること。</t>
    <rPh sb="0" eb="2">
      <t>ジギョウ</t>
    </rPh>
    <rPh sb="3" eb="6">
      <t>コウカテキ</t>
    </rPh>
    <rPh sb="7" eb="10">
      <t>コウリツテキ</t>
    </rPh>
    <rPh sb="11" eb="13">
      <t>シッコウ</t>
    </rPh>
    <rPh sb="14" eb="15">
      <t>ツト</t>
    </rPh>
    <rPh sb="25" eb="27">
      <t>サクゲン</t>
    </rPh>
    <rPh sb="28" eb="29">
      <t>ハカ</t>
    </rPh>
    <phoneticPr fontId="2"/>
  </si>
  <si>
    <t>・成果目標・指標の設定ともに適切である。
・コスト削減・効率化に向けた工夫は、重要項目であるにもかかわらず、記述が不十分で内容がわからない。</t>
    <rPh sb="1" eb="3">
      <t>セイカ</t>
    </rPh>
    <rPh sb="3" eb="5">
      <t>モクヒョウ</t>
    </rPh>
    <rPh sb="6" eb="8">
      <t>シヒョウ</t>
    </rPh>
    <rPh sb="9" eb="11">
      <t>セッテイ</t>
    </rPh>
    <rPh sb="14" eb="16">
      <t>テキセツ</t>
    </rPh>
    <rPh sb="25" eb="27">
      <t>サクゲン</t>
    </rPh>
    <rPh sb="28" eb="31">
      <t>コウリツカ</t>
    </rPh>
    <rPh sb="32" eb="33">
      <t>ム</t>
    </rPh>
    <rPh sb="35" eb="37">
      <t>クフウ</t>
    </rPh>
    <rPh sb="39" eb="41">
      <t>ジュウヨウ</t>
    </rPh>
    <rPh sb="41" eb="43">
      <t>コウモク</t>
    </rPh>
    <rPh sb="54" eb="56">
      <t>キジュツ</t>
    </rPh>
    <rPh sb="57" eb="60">
      <t>フジュウブン</t>
    </rPh>
    <rPh sb="61" eb="63">
      <t>ナイヨウ</t>
    </rPh>
    <phoneticPr fontId="2"/>
  </si>
  <si>
    <t>・外部有識者の所見に確実に対応すること。また、平成２７年度のシステムの政府共通プラットフォームへの移行を踏まえ、今後の運用経費について適切に縮減すること。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phoneticPr fontId="2"/>
  </si>
  <si>
    <t>より効果的、効率的に不法投棄等事案の処理が進むよう努めること。</t>
    <rPh sb="2" eb="5">
      <t>コウカテキ</t>
    </rPh>
    <rPh sb="6" eb="9">
      <t>コウリツテキ</t>
    </rPh>
    <rPh sb="10" eb="12">
      <t>フホウ</t>
    </rPh>
    <rPh sb="12" eb="14">
      <t>トウキ</t>
    </rPh>
    <rPh sb="14" eb="15">
      <t>トウ</t>
    </rPh>
    <rPh sb="15" eb="17">
      <t>ジアン</t>
    </rPh>
    <rPh sb="18" eb="20">
      <t>ショリ</t>
    </rPh>
    <rPh sb="21" eb="22">
      <t>スス</t>
    </rPh>
    <rPh sb="25" eb="26">
      <t>ツト</t>
    </rPh>
    <phoneticPr fontId="2"/>
  </si>
  <si>
    <t>引き続き、事業の効果的・効率的な実施に努めるとともに、このまま順調に行けば平成２７年度中に成果目標を達成すると思われるので、その場合、最終目標年度である平成３２年度の目標値について上方修正などを検討すること。</t>
    <rPh sb="0" eb="1">
      <t>ヒ</t>
    </rPh>
    <rPh sb="2" eb="3">
      <t>ツヅ</t>
    </rPh>
    <rPh sb="5" eb="7">
      <t>ジギョウ</t>
    </rPh>
    <rPh sb="8" eb="11">
      <t>コウカテキ</t>
    </rPh>
    <rPh sb="12" eb="15">
      <t>コウリツテキ</t>
    </rPh>
    <rPh sb="16" eb="18">
      <t>ジッシ</t>
    </rPh>
    <rPh sb="19" eb="20">
      <t>ツト</t>
    </rPh>
    <rPh sb="31" eb="33">
      <t>ジュンチョウ</t>
    </rPh>
    <rPh sb="34" eb="35">
      <t>イ</t>
    </rPh>
    <rPh sb="37" eb="39">
      <t>ヘイセイ</t>
    </rPh>
    <rPh sb="41" eb="43">
      <t>ネンド</t>
    </rPh>
    <rPh sb="43" eb="44">
      <t>チュウ</t>
    </rPh>
    <rPh sb="45" eb="47">
      <t>セイカ</t>
    </rPh>
    <rPh sb="47" eb="49">
      <t>モクヒョウ</t>
    </rPh>
    <rPh sb="50" eb="52">
      <t>タッセイ</t>
    </rPh>
    <rPh sb="55" eb="56">
      <t>オモ</t>
    </rPh>
    <rPh sb="64" eb="66">
      <t>バアイ</t>
    </rPh>
    <rPh sb="67" eb="69">
      <t>サイシュウ</t>
    </rPh>
    <rPh sb="69" eb="71">
      <t>モクヒョウ</t>
    </rPh>
    <rPh sb="71" eb="73">
      <t>ネンド</t>
    </rPh>
    <rPh sb="76" eb="78">
      <t>ヘイセイ</t>
    </rPh>
    <rPh sb="80" eb="82">
      <t>ネンド</t>
    </rPh>
    <rPh sb="83" eb="86">
      <t>モクヒョウチ</t>
    </rPh>
    <rPh sb="90" eb="92">
      <t>ジョウホウ</t>
    </rPh>
    <rPh sb="92" eb="94">
      <t>シュウセイ</t>
    </rPh>
    <rPh sb="97" eb="99">
      <t>ケントウ</t>
    </rPh>
    <phoneticPr fontId="2"/>
  </si>
  <si>
    <t>・成果目標の達成に向け、より効果的に事業を実施するための改善策を検討すること。
・より一層の予算執行効率化の観点から調達手法の改善（一者応札の抑制の取組等）を図ること。</t>
    <rPh sb="6" eb="8">
      <t>タッセイ</t>
    </rPh>
    <rPh sb="9" eb="10">
      <t>ム</t>
    </rPh>
    <rPh sb="14" eb="17">
      <t>コウカテキ</t>
    </rPh>
    <rPh sb="18" eb="20">
      <t>ジギョウ</t>
    </rPh>
    <rPh sb="21" eb="23">
      <t>ジッシ</t>
    </rPh>
    <rPh sb="28" eb="31">
      <t>カイゼンサク</t>
    </rPh>
    <rPh sb="32" eb="34">
      <t>ケントウ</t>
    </rPh>
    <phoneticPr fontId="2"/>
  </si>
  <si>
    <t>引き続き効率的な執行に努めつつ、免状の交付方法など更に効率化できないか検討を行うこと。</t>
    <rPh sb="0" eb="1">
      <t>ヒ</t>
    </rPh>
    <rPh sb="2" eb="3">
      <t>ツヅ</t>
    </rPh>
    <rPh sb="4" eb="7">
      <t>コウリツテキ</t>
    </rPh>
    <rPh sb="8" eb="10">
      <t>シッコウ</t>
    </rPh>
    <rPh sb="11" eb="12">
      <t>ツト</t>
    </rPh>
    <rPh sb="16" eb="18">
      <t>メンジョウ</t>
    </rPh>
    <rPh sb="19" eb="21">
      <t>コウフ</t>
    </rPh>
    <rPh sb="21" eb="23">
      <t>ホウホウ</t>
    </rPh>
    <rPh sb="25" eb="26">
      <t>サラ</t>
    </rPh>
    <rPh sb="27" eb="30">
      <t>コウリツカ</t>
    </rPh>
    <rPh sb="35" eb="37">
      <t>ケントウ</t>
    </rPh>
    <rPh sb="38" eb="39">
      <t>オコナ</t>
    </rPh>
    <phoneticPr fontId="2"/>
  </si>
  <si>
    <t>・平成16年度から延々と続けているが、いつまで続けるのか。見直しが必要ではないか。
・啓発策が政策としてベストなのか。これだけ長期間続けて成果があがらないのなら、他の政策を考えるべきではないか。</t>
    <rPh sb="1" eb="3">
      <t>ヘイセイ</t>
    </rPh>
    <rPh sb="5" eb="6">
      <t>ネン</t>
    </rPh>
    <rPh sb="6" eb="7">
      <t>ド</t>
    </rPh>
    <rPh sb="9" eb="11">
      <t>エンエン</t>
    </rPh>
    <rPh sb="12" eb="13">
      <t>ツヅ</t>
    </rPh>
    <rPh sb="23" eb="24">
      <t>ツヅ</t>
    </rPh>
    <rPh sb="29" eb="31">
      <t>ミナオ</t>
    </rPh>
    <rPh sb="33" eb="35">
      <t>ヒツヨウ</t>
    </rPh>
    <rPh sb="43" eb="45">
      <t>ケイハツ</t>
    </rPh>
    <rPh sb="45" eb="46">
      <t>サク</t>
    </rPh>
    <rPh sb="47" eb="49">
      <t>セイサク</t>
    </rPh>
    <rPh sb="63" eb="66">
      <t>チョウキカン</t>
    </rPh>
    <rPh sb="66" eb="67">
      <t>ツヅ</t>
    </rPh>
    <rPh sb="69" eb="71">
      <t>セイカ</t>
    </rPh>
    <rPh sb="81" eb="82">
      <t>ホカ</t>
    </rPh>
    <rPh sb="83" eb="85">
      <t>セイサク</t>
    </rPh>
    <rPh sb="86" eb="87">
      <t>カンガ</t>
    </rPh>
    <phoneticPr fontId="2"/>
  </si>
  <si>
    <t>外部有識者の所見に確実に対応すること。</t>
    <rPh sb="0" eb="2">
      <t>ガイブ</t>
    </rPh>
    <rPh sb="2" eb="5">
      <t>ユウシキシャ</t>
    </rPh>
    <rPh sb="6" eb="8">
      <t>ショケン</t>
    </rPh>
    <rPh sb="9" eb="11">
      <t>カクジツ</t>
    </rPh>
    <rPh sb="12" eb="14">
      <t>タイオウ</t>
    </rPh>
    <phoneticPr fontId="2"/>
  </si>
  <si>
    <t>過年度から毎年成果目標を達成できていないので、効果的な手法や事業全体について見直しを図るとともに、一者応札を是正し、効率的な執行に努めること。</t>
    <rPh sb="0" eb="3">
      <t>カネンド</t>
    </rPh>
    <rPh sb="5" eb="7">
      <t>マイトシ</t>
    </rPh>
    <rPh sb="7" eb="9">
      <t>セイカ</t>
    </rPh>
    <rPh sb="9" eb="11">
      <t>モクヒョウ</t>
    </rPh>
    <rPh sb="12" eb="14">
      <t>タッセイ</t>
    </rPh>
    <rPh sb="23" eb="26">
      <t>コウカテキ</t>
    </rPh>
    <rPh sb="27" eb="29">
      <t>シュホウ</t>
    </rPh>
    <rPh sb="30" eb="32">
      <t>ジギョウ</t>
    </rPh>
    <rPh sb="32" eb="34">
      <t>ゼンタイ</t>
    </rPh>
    <rPh sb="38" eb="40">
      <t>ミナオ</t>
    </rPh>
    <rPh sb="42" eb="43">
      <t>ハカ</t>
    </rPh>
    <phoneticPr fontId="2"/>
  </si>
  <si>
    <t>事業全体の抜本的改善：６人</t>
    <phoneticPr fontId="2"/>
  </si>
  <si>
    <t>設定されている成果目標が正しいのか、きちんと見直すべき。今のままでは何が事業の成果かわからない。ビジネスモデルを確立するためには、国の役割、自治体、事業者の役割を明確にし、いつまでもモデル事業を続けることにならないよう、事業を見直す必要がある。</t>
    <phoneticPr fontId="2"/>
  </si>
  <si>
    <t>廃止</t>
  </si>
  <si>
    <t>終了予定</t>
    <rPh sb="0" eb="2">
      <t>シュウリョウ</t>
    </rPh>
    <rPh sb="2" eb="4">
      <t>ヨテイ</t>
    </rPh>
    <phoneticPr fontId="2"/>
  </si>
  <si>
    <t>効率的な予算運用に努めてほしい。</t>
    <phoneticPr fontId="2"/>
  </si>
  <si>
    <t>ＣＣＳは地球温暖化防止対策上、極めて重要な対応策になり、実現の成否がエネルギー・環境政策の意志決定を左右するため、一日も早くプロジェクトが成果を出せるよう努力してほしい。</t>
    <phoneticPr fontId="2"/>
  </si>
  <si>
    <t>足元の成果と最終年度の成果目標に大きな差があるが、達成への工程表は？目標が高すぎることはないのか？</t>
    <phoneticPr fontId="2"/>
  </si>
  <si>
    <t>２９年度以降は、買い換えは一巡し、補助事業は不要になると考えてよいのか</t>
    <phoneticPr fontId="2"/>
  </si>
  <si>
    <t>・コベネフィットというからには成果指標として二酸化炭素削減量に加えて大気汚染物質の削減も合わせて位置付けるべきと思われるが、現状では二酸化炭素削減量のみの指標となっている。
・最終年度である平成38年度の目標値に照らして、成果実績および達成度がかなり低い状況にあるが、目標達成見込みがあるのか疑問である。</t>
    <phoneticPr fontId="2"/>
  </si>
  <si>
    <t>・不勉強ながら、このような情報の存在を知らなかった。もっと国民に知らしめて活用を図るべきでは？
・認知度向上策は、気象庁や厚生労働省などとタイアップして行うのが効果的ではないか。</t>
    <phoneticPr fontId="2"/>
  </si>
  <si>
    <t>・事業の必要性は理解できるが、コストについての透明性が不十分。</t>
    <phoneticPr fontId="2"/>
  </si>
  <si>
    <t>・計画策定数は成果指標ではなく、活動指標ではないか。
・もうひとつの成果指標である海洋ごみ回収量については、何を基準に目標値を設定するのか。当該値は減少するのが良いのか、増えるのが良いのか判然とせず、指標として妥当なものであるのか疑問。</t>
    <phoneticPr fontId="2"/>
  </si>
  <si>
    <t>・成果指標にある政策評価手法の提供数とはどのように理解したらよいのか。提供した国／都市の数なのか。
・活動指標のほうは都市数となっており、これと成果指標とがどのようにつながるのか不明である。</t>
    <phoneticPr fontId="2"/>
  </si>
  <si>
    <t>事業の目的に照らして、成果目標・指標が妥当なものであるとは考えられない。基礎資料を得ることが目的であれば、常時監視によって蓄積される情報や知見の量および内容が成果とされるべきではないか。年一回公表することが指標・目標というのはいかがなものか。</t>
    <rPh sb="0" eb="2">
      <t>ジギョウ</t>
    </rPh>
    <rPh sb="3" eb="5">
      <t>モクテキ</t>
    </rPh>
    <rPh sb="6" eb="7">
      <t>テ</t>
    </rPh>
    <rPh sb="11" eb="13">
      <t>セイカ</t>
    </rPh>
    <rPh sb="13" eb="15">
      <t>モクヒョウ</t>
    </rPh>
    <rPh sb="16" eb="18">
      <t>シヒョウ</t>
    </rPh>
    <rPh sb="19" eb="21">
      <t>ダトウ</t>
    </rPh>
    <rPh sb="29" eb="30">
      <t>カンガ</t>
    </rPh>
    <rPh sb="36" eb="38">
      <t>キソ</t>
    </rPh>
    <rPh sb="38" eb="40">
      <t>シリョウ</t>
    </rPh>
    <rPh sb="41" eb="42">
      <t>エ</t>
    </rPh>
    <rPh sb="46" eb="48">
      <t>モクテキ</t>
    </rPh>
    <rPh sb="53" eb="55">
      <t>ジョウジ</t>
    </rPh>
    <rPh sb="55" eb="57">
      <t>カンシ</t>
    </rPh>
    <rPh sb="61" eb="63">
      <t>チクセキ</t>
    </rPh>
    <rPh sb="66" eb="68">
      <t>ジョウホウ</t>
    </rPh>
    <rPh sb="69" eb="71">
      <t>チケン</t>
    </rPh>
    <rPh sb="72" eb="73">
      <t>リョウ</t>
    </rPh>
    <rPh sb="76" eb="78">
      <t>ナイヨウ</t>
    </rPh>
    <rPh sb="79" eb="81">
      <t>セイカ</t>
    </rPh>
    <rPh sb="93" eb="94">
      <t>ネン</t>
    </rPh>
    <rPh sb="94" eb="96">
      <t>イッカイ</t>
    </rPh>
    <rPh sb="96" eb="98">
      <t>コウヒョウ</t>
    </rPh>
    <rPh sb="103" eb="105">
      <t>シヒョウ</t>
    </rPh>
    <rPh sb="106" eb="108">
      <t>モクヒョウ</t>
    </rPh>
    <phoneticPr fontId="2"/>
  </si>
  <si>
    <t>成果目標の数値は、地方自治体に対する調査結果で明らかになった理解度を示しているものと思われるが、成果実績の6％はあまりにも低いが、同様に目標値の7％というのも低すぎるのではないか。こうした現状も問題であるが、これを70％まで引き上げるのにさらに5年も要するのか。理解度を上げることはアウトプットであって、それによって対策が進んで環境基準の超過率が下がるなり、達成率が上がるなりすることがアウトカムなのではないか。</t>
    <phoneticPr fontId="2"/>
  </si>
  <si>
    <t>・事業の性格がいまひとつわからない。事業概要と成果目標などとの関係がわかりにくい。
・政策立案に役立つデータを提供することが目標のように見えるが、そもそも毎年政策の重点が変わるのか？また、どの程度政策決定に能動的に影響を与えうるのか？</t>
    <phoneticPr fontId="2"/>
  </si>
  <si>
    <t>・基準の見直しは毎年必要なのか？また毎年見直しを実施して、そのうちいくつが変更されているのか？
・事業の目的に照らすと、成果目標はミスマッチではないか？</t>
    <phoneticPr fontId="2"/>
  </si>
  <si>
    <t>・いつまでにメカニズムを解明し、いつまでに二枚貝減少要因を解明するのか？
・再生方策の提示までのロードマップを描いて取り組むべき。</t>
    <phoneticPr fontId="2"/>
  </si>
  <si>
    <t>外部有識者の所見に加え、本事業をより効果的に実施するため、再生可能エネルギー電気・熱自立的普及促進事業と統合すること。</t>
    <rPh sb="12" eb="15">
      <t>ホンジギョウ</t>
    </rPh>
    <rPh sb="18" eb="21">
      <t>コウカテキ</t>
    </rPh>
    <rPh sb="22" eb="24">
      <t>ジッシ</t>
    </rPh>
    <rPh sb="29" eb="31">
      <t>サイセイ</t>
    </rPh>
    <rPh sb="31" eb="33">
      <t>カノウ</t>
    </rPh>
    <rPh sb="38" eb="40">
      <t>デンキ</t>
    </rPh>
    <rPh sb="41" eb="42">
      <t>ネツ</t>
    </rPh>
    <rPh sb="42" eb="44">
      <t>ジリツ</t>
    </rPh>
    <rPh sb="44" eb="45">
      <t>テキ</t>
    </rPh>
    <rPh sb="45" eb="47">
      <t>フキュウ</t>
    </rPh>
    <rPh sb="47" eb="49">
      <t>ソクシン</t>
    </rPh>
    <rPh sb="49" eb="51">
      <t>ジギョウ</t>
    </rPh>
    <rPh sb="52" eb="54">
      <t>トウゴウ</t>
    </rPh>
    <phoneticPr fontId="2"/>
  </si>
  <si>
    <t>今後は当該事業の成果を有効に活用していくこと。</t>
    <phoneticPr fontId="2"/>
  </si>
  <si>
    <t>外部有識者の所見に加え、今後は当該事業の成果を有効に活用していくこと。</t>
    <rPh sb="0" eb="2">
      <t>ガイブ</t>
    </rPh>
    <rPh sb="2" eb="5">
      <t>ユウシキシャ</t>
    </rPh>
    <rPh sb="6" eb="8">
      <t>ショケン</t>
    </rPh>
    <rPh sb="9" eb="10">
      <t>クワ</t>
    </rPh>
    <phoneticPr fontId="2"/>
  </si>
  <si>
    <t>外部有識者の所見に加え、中間目標を示すなどして、目標が着実に実施できる見込みを示すこと。</t>
    <rPh sb="0" eb="2">
      <t>ガイブ</t>
    </rPh>
    <rPh sb="2" eb="5">
      <t>ユウシキシャ</t>
    </rPh>
    <rPh sb="6" eb="8">
      <t>ショケン</t>
    </rPh>
    <rPh sb="9" eb="10">
      <t>クワ</t>
    </rPh>
    <rPh sb="12" eb="14">
      <t>チュウカン</t>
    </rPh>
    <rPh sb="14" eb="16">
      <t>モクヒョウ</t>
    </rPh>
    <rPh sb="17" eb="18">
      <t>シメ</t>
    </rPh>
    <rPh sb="24" eb="26">
      <t>モクヒョウ</t>
    </rPh>
    <rPh sb="27" eb="29">
      <t>チャクジツ</t>
    </rPh>
    <rPh sb="30" eb="32">
      <t>ジッシ</t>
    </rPh>
    <rPh sb="35" eb="37">
      <t>ミコ</t>
    </rPh>
    <rPh sb="39" eb="40">
      <t>シメ</t>
    </rPh>
    <phoneticPr fontId="2"/>
  </si>
  <si>
    <t>外部有識者の所見に加え、事務費は、引き続き、広報活動費用等の削減を行い、圧縮を行うこと。</t>
    <rPh sb="0" eb="2">
      <t>ガイブ</t>
    </rPh>
    <rPh sb="2" eb="5">
      <t>ユウシキシャ</t>
    </rPh>
    <rPh sb="6" eb="8">
      <t>ショケン</t>
    </rPh>
    <rPh sb="9" eb="10">
      <t>クワ</t>
    </rPh>
    <rPh sb="12" eb="15">
      <t>ジムヒ</t>
    </rPh>
    <rPh sb="17" eb="18">
      <t>ヒ</t>
    </rPh>
    <rPh sb="19" eb="20">
      <t>ツヅ</t>
    </rPh>
    <rPh sb="22" eb="24">
      <t>コウホウ</t>
    </rPh>
    <rPh sb="24" eb="26">
      <t>カツドウ</t>
    </rPh>
    <rPh sb="26" eb="28">
      <t>ヒヨウ</t>
    </rPh>
    <rPh sb="28" eb="29">
      <t>トウ</t>
    </rPh>
    <rPh sb="30" eb="32">
      <t>サクゲン</t>
    </rPh>
    <rPh sb="33" eb="34">
      <t>オコナ</t>
    </rPh>
    <rPh sb="36" eb="38">
      <t>アッシュク</t>
    </rPh>
    <rPh sb="39" eb="40">
      <t>オコナ</t>
    </rPh>
    <phoneticPr fontId="2"/>
  </si>
  <si>
    <r>
      <t>外部有識者の所見に加え、</t>
    </r>
    <r>
      <rPr>
        <sz val="9"/>
        <color theme="1"/>
        <rFont val="ＭＳ ゴシック"/>
        <family val="3"/>
        <charset val="128"/>
      </rPr>
      <t>より一層の予算執行効率化の観点から調達手法の改善（一者応札の抑制の取組等）を図るべき。</t>
    </r>
    <rPh sb="0" eb="2">
      <t>ガイブ</t>
    </rPh>
    <rPh sb="2" eb="5">
      <t>ユウシキシャ</t>
    </rPh>
    <rPh sb="6" eb="8">
      <t>ショケン</t>
    </rPh>
    <rPh sb="9" eb="10">
      <t>クワ</t>
    </rPh>
    <phoneticPr fontId="2"/>
  </si>
  <si>
    <r>
      <t>継続的な調査・研究が必要不可欠であるものの、</t>
    </r>
    <r>
      <rPr>
        <sz val="9"/>
        <rFont val="ＭＳ ゴシック"/>
        <family val="3"/>
        <charset val="128"/>
      </rPr>
      <t>より一層の予算執行効率化の観点から調達手法の改善（一者応札の抑制の取組等）を図るべき。</t>
    </r>
    <phoneticPr fontId="2"/>
  </si>
  <si>
    <t>例年相当額の不用が生じているため、あらためて不用の原因を精査した上で、より一層計画的に機器更新を実施する等の予算執行の適正化を図るとともに、必要最低限の予算要求とすること。</t>
    <rPh sb="0" eb="2">
      <t>レイネン</t>
    </rPh>
    <rPh sb="2" eb="5">
      <t>ソウトウガク</t>
    </rPh>
    <rPh sb="6" eb="8">
      <t>フヨウ</t>
    </rPh>
    <rPh sb="9" eb="10">
      <t>ショウ</t>
    </rPh>
    <rPh sb="22" eb="24">
      <t>フヨウ</t>
    </rPh>
    <rPh sb="25" eb="27">
      <t>ゲンイン</t>
    </rPh>
    <rPh sb="28" eb="30">
      <t>セイサ</t>
    </rPh>
    <rPh sb="32" eb="33">
      <t>ウエ</t>
    </rPh>
    <rPh sb="37" eb="39">
      <t>イッソウ</t>
    </rPh>
    <rPh sb="39" eb="42">
      <t>ケイカクテキ</t>
    </rPh>
    <rPh sb="43" eb="45">
      <t>キキ</t>
    </rPh>
    <rPh sb="45" eb="47">
      <t>コウシン</t>
    </rPh>
    <rPh sb="48" eb="50">
      <t>ジッシ</t>
    </rPh>
    <rPh sb="52" eb="53">
      <t>トウ</t>
    </rPh>
    <rPh sb="54" eb="56">
      <t>ヨサン</t>
    </rPh>
    <rPh sb="56" eb="58">
      <t>シッコウ</t>
    </rPh>
    <rPh sb="59" eb="62">
      <t>テキセイカ</t>
    </rPh>
    <rPh sb="63" eb="64">
      <t>ハカ</t>
    </rPh>
    <rPh sb="70" eb="72">
      <t>ヒツヨウ</t>
    </rPh>
    <rPh sb="72" eb="75">
      <t>サイテイゲン</t>
    </rPh>
    <rPh sb="76" eb="78">
      <t>ヨサン</t>
    </rPh>
    <rPh sb="78" eb="80">
      <t>ヨウキュウ</t>
    </rPh>
    <phoneticPr fontId="2"/>
  </si>
  <si>
    <t>法の施行状況調査結果を年１回公表すること自体は、国として当然行うべきものと考えられるため、これとは別に、より適切に本事業の具体的な成果を表す成果目標を検討すること。</t>
    <rPh sb="0" eb="1">
      <t>ホウ</t>
    </rPh>
    <rPh sb="2" eb="6">
      <t>セコウジョウキョウ</t>
    </rPh>
    <rPh sb="11" eb="12">
      <t>ネン</t>
    </rPh>
    <rPh sb="13" eb="14">
      <t>カイ</t>
    </rPh>
    <rPh sb="20" eb="22">
      <t>ジタイ</t>
    </rPh>
    <rPh sb="30" eb="31">
      <t>オコナ</t>
    </rPh>
    <rPh sb="37" eb="38">
      <t>カンガ</t>
    </rPh>
    <rPh sb="49" eb="50">
      <t>ベツ</t>
    </rPh>
    <rPh sb="54" eb="56">
      <t>テキセツ</t>
    </rPh>
    <rPh sb="57" eb="58">
      <t>ホン</t>
    </rPh>
    <rPh sb="58" eb="60">
      <t>ジギョウ</t>
    </rPh>
    <rPh sb="61" eb="64">
      <t>グタイテキ</t>
    </rPh>
    <rPh sb="65" eb="67">
      <t>セイカ</t>
    </rPh>
    <rPh sb="68" eb="69">
      <t>アラワ</t>
    </rPh>
    <rPh sb="70" eb="72">
      <t>セイカ</t>
    </rPh>
    <rPh sb="72" eb="74">
      <t>モクヒョウ</t>
    </rPh>
    <rPh sb="75" eb="77">
      <t>ケントウ</t>
    </rPh>
    <phoneticPr fontId="2"/>
  </si>
  <si>
    <t>支出額等を考慮し、既存事業は、予算規模を圧縮すること。また、緊急性の高い物質の排出抑制対策を重点的に要求を行い、平成28年度中に結論を出すこと。</t>
    <rPh sb="0" eb="2">
      <t>シシュツ</t>
    </rPh>
    <rPh sb="2" eb="4">
      <t>ガクトウ</t>
    </rPh>
    <rPh sb="5" eb="7">
      <t>コウリョ</t>
    </rPh>
    <rPh sb="9" eb="11">
      <t>キゾン</t>
    </rPh>
    <rPh sb="11" eb="13">
      <t>ジギョウ</t>
    </rPh>
    <rPh sb="15" eb="17">
      <t>ヨサン</t>
    </rPh>
    <rPh sb="17" eb="19">
      <t>キボ</t>
    </rPh>
    <rPh sb="20" eb="22">
      <t>アッシュク</t>
    </rPh>
    <rPh sb="30" eb="33">
      <t>キンキュウセイ</t>
    </rPh>
    <rPh sb="34" eb="35">
      <t>タカ</t>
    </rPh>
    <rPh sb="36" eb="38">
      <t>ブッシツ</t>
    </rPh>
    <rPh sb="39" eb="41">
      <t>ハイシュツ</t>
    </rPh>
    <rPh sb="41" eb="43">
      <t>ヨクセイ</t>
    </rPh>
    <rPh sb="43" eb="45">
      <t>タイサク</t>
    </rPh>
    <rPh sb="46" eb="49">
      <t>ジュウテンテキ</t>
    </rPh>
    <rPh sb="50" eb="52">
      <t>ヨウキュウ</t>
    </rPh>
    <rPh sb="53" eb="54">
      <t>オコナ</t>
    </rPh>
    <rPh sb="56" eb="58">
      <t>ヘイセイ</t>
    </rPh>
    <rPh sb="60" eb="62">
      <t>ネンド</t>
    </rPh>
    <rPh sb="62" eb="63">
      <t>チュウ</t>
    </rPh>
    <rPh sb="64" eb="66">
      <t>ケツロン</t>
    </rPh>
    <rPh sb="67" eb="68">
      <t>ダ</t>
    </rPh>
    <phoneticPr fontId="2"/>
  </si>
  <si>
    <t>成果目標について、調査結果の公表は、国の事業としては、当然、実施すべきであり、ほかの成果目標を検討すること。</t>
    <rPh sb="0" eb="2">
      <t>セイカ</t>
    </rPh>
    <rPh sb="2" eb="4">
      <t>モクヒョウ</t>
    </rPh>
    <rPh sb="9" eb="11">
      <t>チョウサ</t>
    </rPh>
    <rPh sb="11" eb="13">
      <t>ケッカ</t>
    </rPh>
    <rPh sb="14" eb="16">
      <t>コウヒョウ</t>
    </rPh>
    <rPh sb="18" eb="19">
      <t>クニ</t>
    </rPh>
    <rPh sb="20" eb="22">
      <t>ジギョウ</t>
    </rPh>
    <rPh sb="27" eb="29">
      <t>トウゼン</t>
    </rPh>
    <rPh sb="30" eb="32">
      <t>ジッシ</t>
    </rPh>
    <rPh sb="42" eb="44">
      <t>セイカ</t>
    </rPh>
    <rPh sb="44" eb="46">
      <t>モクヒョウ</t>
    </rPh>
    <rPh sb="47" eb="49">
      <t>ケントウ</t>
    </rPh>
    <phoneticPr fontId="2"/>
  </si>
  <si>
    <t>より一層の予算執行効率化の観点から調達手法の改善（一者応札の抑制の取組等）を図るべき。</t>
    <phoneticPr fontId="2"/>
  </si>
  <si>
    <t>アジア・コベネフィット・パートナーシップの参加団体数について、実績値が大幅に目標値を下回っていることから、目標最終年度までに、目標値を達成できる見込みを示すこと。</t>
    <rPh sb="21" eb="23">
      <t>サンカ</t>
    </rPh>
    <rPh sb="23" eb="26">
      <t>ダンタイスウ</t>
    </rPh>
    <rPh sb="31" eb="34">
      <t>ジッセキチ</t>
    </rPh>
    <rPh sb="35" eb="37">
      <t>オオハバ</t>
    </rPh>
    <rPh sb="38" eb="41">
      <t>モクヒョウチ</t>
    </rPh>
    <rPh sb="42" eb="44">
      <t>シタマワ</t>
    </rPh>
    <rPh sb="53" eb="55">
      <t>モクヒョウ</t>
    </rPh>
    <rPh sb="55" eb="57">
      <t>サイシュウ</t>
    </rPh>
    <rPh sb="57" eb="59">
      <t>ネンド</t>
    </rPh>
    <rPh sb="63" eb="66">
      <t>モクヒョウチ</t>
    </rPh>
    <rPh sb="67" eb="69">
      <t>タッセイ</t>
    </rPh>
    <rPh sb="72" eb="74">
      <t>ミコ</t>
    </rPh>
    <rPh sb="76" eb="77">
      <t>シメ</t>
    </rPh>
    <phoneticPr fontId="2"/>
  </si>
  <si>
    <t>引き続き、効率的に予算を執行し、成果目標の達成度を高めること。</t>
    <rPh sb="0" eb="1">
      <t>ヒ</t>
    </rPh>
    <rPh sb="2" eb="3">
      <t>ツヅ</t>
    </rPh>
    <rPh sb="5" eb="8">
      <t>コウリツテキ</t>
    </rPh>
    <rPh sb="9" eb="11">
      <t>ヨサン</t>
    </rPh>
    <rPh sb="12" eb="14">
      <t>シッコウ</t>
    </rPh>
    <rPh sb="16" eb="18">
      <t>セイカ</t>
    </rPh>
    <rPh sb="18" eb="20">
      <t>モクヒョウ</t>
    </rPh>
    <rPh sb="21" eb="24">
      <t>タッセイド</t>
    </rPh>
    <rPh sb="25" eb="26">
      <t>タカ</t>
    </rPh>
    <phoneticPr fontId="2"/>
  </si>
  <si>
    <t>支出額等を考慮し、既存事業は、予算規模を圧縮すること。また、平成27年3月の中環審とりまとめ（微小粒子状物質の国内における排出抑制対策の在り方について）に基づき、更なる対策の検討を行うための経費を重点的に要求すること。</t>
    <rPh sb="0" eb="3">
      <t>シシュツガク</t>
    </rPh>
    <rPh sb="3" eb="4">
      <t>トウ</t>
    </rPh>
    <rPh sb="5" eb="7">
      <t>コウリョ</t>
    </rPh>
    <rPh sb="9" eb="11">
      <t>キゾン</t>
    </rPh>
    <rPh sb="11" eb="13">
      <t>ジギョウ</t>
    </rPh>
    <rPh sb="15" eb="17">
      <t>ヨサン</t>
    </rPh>
    <rPh sb="17" eb="19">
      <t>キボ</t>
    </rPh>
    <rPh sb="20" eb="22">
      <t>アッシュク</t>
    </rPh>
    <rPh sb="95" eb="97">
      <t>ケイヒ</t>
    </rPh>
    <phoneticPr fontId="2"/>
  </si>
  <si>
    <r>
      <t>外部有識者の所見に加え、</t>
    </r>
    <r>
      <rPr>
        <sz val="9"/>
        <rFont val="ＭＳ ゴシック"/>
        <family val="3"/>
        <charset val="128"/>
      </rPr>
      <t>より一層の予算執行効率化の観点から調達手法の改善（一者応札の抑制の取組等）を図るべき。</t>
    </r>
    <rPh sb="0" eb="2">
      <t>ガイブ</t>
    </rPh>
    <rPh sb="2" eb="5">
      <t>ユウシキシャ</t>
    </rPh>
    <rPh sb="6" eb="8">
      <t>ショケン</t>
    </rPh>
    <rPh sb="9" eb="10">
      <t>クワ</t>
    </rPh>
    <phoneticPr fontId="2"/>
  </si>
  <si>
    <t>支出額等を考慮し、既存事業は、予算規模を圧縮すること。また、成果実績は、27年度の中間目標は既にほぼ達成していることから、32年度の目標値に置き換えるべき。</t>
    <rPh sb="0" eb="3">
      <t>シシュツガク</t>
    </rPh>
    <rPh sb="3" eb="4">
      <t>トウ</t>
    </rPh>
    <rPh sb="5" eb="7">
      <t>コウリョ</t>
    </rPh>
    <rPh sb="9" eb="11">
      <t>キゾン</t>
    </rPh>
    <rPh sb="11" eb="13">
      <t>ジギョウ</t>
    </rPh>
    <rPh sb="15" eb="17">
      <t>ヨサン</t>
    </rPh>
    <rPh sb="17" eb="19">
      <t>キボ</t>
    </rPh>
    <rPh sb="20" eb="22">
      <t>アッシュク</t>
    </rPh>
    <rPh sb="30" eb="32">
      <t>セイカ</t>
    </rPh>
    <rPh sb="32" eb="34">
      <t>ジッセキ</t>
    </rPh>
    <rPh sb="38" eb="40">
      <t>ネンド</t>
    </rPh>
    <rPh sb="41" eb="43">
      <t>チュウカン</t>
    </rPh>
    <rPh sb="43" eb="45">
      <t>モクヒョウ</t>
    </rPh>
    <rPh sb="46" eb="47">
      <t>スデ</t>
    </rPh>
    <rPh sb="50" eb="52">
      <t>タッセイ</t>
    </rPh>
    <rPh sb="63" eb="65">
      <t>ネンド</t>
    </rPh>
    <rPh sb="66" eb="69">
      <t>モクヒョウチ</t>
    </rPh>
    <rPh sb="70" eb="71">
      <t>オ</t>
    </rPh>
    <rPh sb="72" eb="73">
      <t>カ</t>
    </rPh>
    <phoneticPr fontId="2"/>
  </si>
  <si>
    <t>政府共通プラットフォームへの移行計画に係る要求を認めるが、平成29年度以降に発生する運用コストは現状の３割削減すること。</t>
    <rPh sb="19" eb="20">
      <t>カカ</t>
    </rPh>
    <rPh sb="21" eb="23">
      <t>ヨウキュウ</t>
    </rPh>
    <rPh sb="24" eb="25">
      <t>ミト</t>
    </rPh>
    <rPh sb="29" eb="31">
      <t>ヘイセイ</t>
    </rPh>
    <rPh sb="33" eb="35">
      <t>ネンド</t>
    </rPh>
    <rPh sb="35" eb="37">
      <t>イコウ</t>
    </rPh>
    <rPh sb="38" eb="40">
      <t>ハッセイ</t>
    </rPh>
    <rPh sb="42" eb="44">
      <t>ウンヨウ</t>
    </rPh>
    <rPh sb="48" eb="50">
      <t>ゲンジョウ</t>
    </rPh>
    <rPh sb="52" eb="53">
      <t>ワリ</t>
    </rPh>
    <rPh sb="53" eb="55">
      <t>サクゲン</t>
    </rPh>
    <phoneticPr fontId="2"/>
  </si>
  <si>
    <t>環境基準達成率が極端に低い大気汚染物質について、早急に原因の究明等を行い、目標達成の見込み（いつまでにどれだけ達成するかなど）を示すこと。</t>
    <rPh sb="0" eb="2">
      <t>カンキョウ</t>
    </rPh>
    <rPh sb="2" eb="4">
      <t>キジュン</t>
    </rPh>
    <rPh sb="4" eb="6">
      <t>タッセイ</t>
    </rPh>
    <rPh sb="6" eb="7">
      <t>リツ</t>
    </rPh>
    <rPh sb="8" eb="10">
      <t>キョクタン</t>
    </rPh>
    <rPh sb="11" eb="12">
      <t>ヒク</t>
    </rPh>
    <rPh sb="13" eb="15">
      <t>タイキ</t>
    </rPh>
    <rPh sb="15" eb="17">
      <t>オセン</t>
    </rPh>
    <rPh sb="17" eb="19">
      <t>ブッシツ</t>
    </rPh>
    <rPh sb="24" eb="26">
      <t>ソウキュウ</t>
    </rPh>
    <rPh sb="27" eb="29">
      <t>ゲンイン</t>
    </rPh>
    <rPh sb="30" eb="32">
      <t>キュウメイ</t>
    </rPh>
    <rPh sb="32" eb="33">
      <t>トウ</t>
    </rPh>
    <rPh sb="34" eb="35">
      <t>オコナ</t>
    </rPh>
    <rPh sb="37" eb="39">
      <t>モクヒョウ</t>
    </rPh>
    <rPh sb="39" eb="41">
      <t>タッセイ</t>
    </rPh>
    <rPh sb="42" eb="44">
      <t>ミコ</t>
    </rPh>
    <rPh sb="55" eb="57">
      <t>タッセイ</t>
    </rPh>
    <rPh sb="64" eb="65">
      <t>シメ</t>
    </rPh>
    <phoneticPr fontId="2"/>
  </si>
  <si>
    <r>
      <t>外部有識者の所見に加え、</t>
    </r>
    <r>
      <rPr>
        <sz val="9"/>
        <rFont val="ＭＳ ゴシック"/>
        <family val="3"/>
        <charset val="128"/>
      </rPr>
      <t>より一層の予算執行効率化の観点から調達手法の改善（一者応札の抑制の取組等）を図るべき。</t>
    </r>
    <phoneticPr fontId="2"/>
  </si>
  <si>
    <t>拠出先の活動を把握して評価を行うなど、より効果的な予算執行に努めること。</t>
    <phoneticPr fontId="2"/>
  </si>
  <si>
    <t>拠出先の活動内容の進捗状況を随時把握し、より効果的な執行に努めること。また、成果目標に対する達成度が高水準であるが、いつまでに100％を達成するが検討すること。</t>
    <rPh sb="38" eb="40">
      <t>セイカ</t>
    </rPh>
    <rPh sb="40" eb="42">
      <t>モクヒョウ</t>
    </rPh>
    <rPh sb="43" eb="44">
      <t>タイ</t>
    </rPh>
    <rPh sb="46" eb="49">
      <t>タッセイド</t>
    </rPh>
    <rPh sb="50" eb="53">
      <t>コウスイジュン</t>
    </rPh>
    <rPh sb="68" eb="70">
      <t>タッセイ</t>
    </rPh>
    <rPh sb="73" eb="75">
      <t>ケントウ</t>
    </rPh>
    <phoneticPr fontId="2"/>
  </si>
  <si>
    <t>引き続き、民間の分析機関に対する手数料は、適切な金額とし、環境測定分析に係る費用は応分の負担を求めること。</t>
    <rPh sb="0" eb="1">
      <t>ヒ</t>
    </rPh>
    <rPh sb="2" eb="3">
      <t>ツヅ</t>
    </rPh>
    <rPh sb="5" eb="7">
      <t>ミンカン</t>
    </rPh>
    <rPh sb="8" eb="10">
      <t>ブンセキ</t>
    </rPh>
    <rPh sb="10" eb="12">
      <t>キカン</t>
    </rPh>
    <rPh sb="13" eb="14">
      <t>タイ</t>
    </rPh>
    <rPh sb="16" eb="19">
      <t>テスウリョウ</t>
    </rPh>
    <rPh sb="21" eb="23">
      <t>テキセツ</t>
    </rPh>
    <rPh sb="24" eb="26">
      <t>キンガク</t>
    </rPh>
    <rPh sb="29" eb="31">
      <t>カンキョウ</t>
    </rPh>
    <rPh sb="31" eb="33">
      <t>ソクテイ</t>
    </rPh>
    <rPh sb="33" eb="35">
      <t>ブンセキ</t>
    </rPh>
    <rPh sb="36" eb="37">
      <t>カカ</t>
    </rPh>
    <rPh sb="38" eb="40">
      <t>ヒヨウ</t>
    </rPh>
    <rPh sb="41" eb="43">
      <t>オウブン</t>
    </rPh>
    <rPh sb="44" eb="46">
      <t>フタン</t>
    </rPh>
    <rPh sb="47" eb="48">
      <t>モト</t>
    </rPh>
    <phoneticPr fontId="2"/>
  </si>
  <si>
    <t>特に優先度の高い項目に集中投資等を行い、予算額の縮減を図ること。</t>
    <rPh sb="0" eb="1">
      <t>トク</t>
    </rPh>
    <rPh sb="2" eb="5">
      <t>ユウセンド</t>
    </rPh>
    <rPh sb="6" eb="7">
      <t>タカ</t>
    </rPh>
    <rPh sb="8" eb="10">
      <t>コウモク</t>
    </rPh>
    <rPh sb="11" eb="13">
      <t>シュウチュウ</t>
    </rPh>
    <rPh sb="13" eb="15">
      <t>トウシ</t>
    </rPh>
    <rPh sb="15" eb="16">
      <t>トウ</t>
    </rPh>
    <rPh sb="17" eb="18">
      <t>オコナ</t>
    </rPh>
    <rPh sb="20" eb="23">
      <t>ヨサンガク</t>
    </rPh>
    <rPh sb="24" eb="26">
      <t>シュクゲン</t>
    </rPh>
    <rPh sb="27" eb="28">
      <t>ハカ</t>
    </rPh>
    <phoneticPr fontId="2"/>
  </si>
  <si>
    <t>現状通り</t>
    <phoneticPr fontId="2"/>
  </si>
  <si>
    <t>システムの運用を継続していくことが必要であるが、必要な情報を精査するなど、より効率的・効果的な予算の執行に努めること。また、26年度において、成果目標が達成できていないことから、原因を究明して、成果目標を達成するように努めること。</t>
    <rPh sb="64" eb="66">
      <t>ネンド</t>
    </rPh>
    <rPh sb="71" eb="73">
      <t>セイカ</t>
    </rPh>
    <rPh sb="73" eb="75">
      <t>モクヒョウ</t>
    </rPh>
    <rPh sb="76" eb="78">
      <t>タッセイ</t>
    </rPh>
    <rPh sb="89" eb="91">
      <t>ゲンイン</t>
    </rPh>
    <rPh sb="92" eb="94">
      <t>キュウメイ</t>
    </rPh>
    <rPh sb="97" eb="99">
      <t>セイカ</t>
    </rPh>
    <rPh sb="99" eb="101">
      <t>モクヒョウ</t>
    </rPh>
    <rPh sb="102" eb="104">
      <t>タッセイ</t>
    </rPh>
    <rPh sb="109" eb="110">
      <t>ツト</t>
    </rPh>
    <phoneticPr fontId="2"/>
  </si>
  <si>
    <t>成果実績について、平成26年度の達成度が例年と比べて、悪化しているので、原因を究明し、成果実績を向上させること。</t>
    <rPh sb="0" eb="2">
      <t>セイカ</t>
    </rPh>
    <rPh sb="2" eb="4">
      <t>ジッセキ</t>
    </rPh>
    <rPh sb="9" eb="11">
      <t>ヘイセイ</t>
    </rPh>
    <rPh sb="13" eb="15">
      <t>ネンド</t>
    </rPh>
    <rPh sb="16" eb="19">
      <t>タッセイド</t>
    </rPh>
    <rPh sb="20" eb="22">
      <t>レイネン</t>
    </rPh>
    <rPh sb="23" eb="24">
      <t>クラ</t>
    </rPh>
    <rPh sb="27" eb="29">
      <t>アッカ</t>
    </rPh>
    <rPh sb="36" eb="38">
      <t>ゲンイン</t>
    </rPh>
    <rPh sb="39" eb="41">
      <t>キュウメイ</t>
    </rPh>
    <rPh sb="43" eb="45">
      <t>セイカ</t>
    </rPh>
    <rPh sb="45" eb="47">
      <t>ジッセキ</t>
    </rPh>
    <rPh sb="48" eb="50">
      <t>コウジョウ</t>
    </rPh>
    <phoneticPr fontId="2"/>
  </si>
  <si>
    <t>成果実績について、いつまでに目標値を上回るようにするかどうかを明らかにすること。</t>
    <rPh sb="0" eb="2">
      <t>セイカ</t>
    </rPh>
    <rPh sb="2" eb="4">
      <t>ジッセキ</t>
    </rPh>
    <rPh sb="14" eb="17">
      <t>モクヒョウチ</t>
    </rPh>
    <rPh sb="18" eb="20">
      <t>ウワマワ</t>
    </rPh>
    <rPh sb="31" eb="32">
      <t>アキ</t>
    </rPh>
    <phoneticPr fontId="2"/>
  </si>
  <si>
    <t>外注などに当たっては、より市場価格を適切に反映し、概算要求額を縮減すること。</t>
    <rPh sb="0" eb="2">
      <t>ガイチュウ</t>
    </rPh>
    <rPh sb="5" eb="6">
      <t>ア</t>
    </rPh>
    <rPh sb="13" eb="15">
      <t>シジョウ</t>
    </rPh>
    <rPh sb="15" eb="17">
      <t>カカク</t>
    </rPh>
    <rPh sb="18" eb="20">
      <t>テキセツ</t>
    </rPh>
    <rPh sb="21" eb="23">
      <t>ハンエイ</t>
    </rPh>
    <rPh sb="25" eb="27">
      <t>ガイサン</t>
    </rPh>
    <rPh sb="27" eb="30">
      <t>ヨウキュウガク</t>
    </rPh>
    <rPh sb="31" eb="33">
      <t>シュクゲン</t>
    </rPh>
    <phoneticPr fontId="2"/>
  </si>
  <si>
    <t>外部有識者の所見に加え、新たに環境基準が設定されることに伴い、業務量の増加が見込まれるが、既存事業は、執行率が低調なため、最低限の要求金額とすること。また、費目、使途の内訳について、請負契約を理由に未提出となっているものが多数あ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6" eb="8">
      <t>ショケン</t>
    </rPh>
    <rPh sb="9" eb="10">
      <t>クワ</t>
    </rPh>
    <rPh sb="12" eb="13">
      <t>アラ</t>
    </rPh>
    <rPh sb="15" eb="17">
      <t>カンキョウ</t>
    </rPh>
    <rPh sb="17" eb="19">
      <t>キジュン</t>
    </rPh>
    <rPh sb="20" eb="22">
      <t>セッテイ</t>
    </rPh>
    <rPh sb="28" eb="29">
      <t>トモナ</t>
    </rPh>
    <rPh sb="31" eb="34">
      <t>ギョウムリョウ</t>
    </rPh>
    <rPh sb="35" eb="37">
      <t>ゾウカ</t>
    </rPh>
    <rPh sb="38" eb="40">
      <t>ミコ</t>
    </rPh>
    <rPh sb="45" eb="47">
      <t>キゾン</t>
    </rPh>
    <rPh sb="47" eb="49">
      <t>ジギョウ</t>
    </rPh>
    <rPh sb="51" eb="53">
      <t>シッコウ</t>
    </rPh>
    <rPh sb="53" eb="54">
      <t>リツ</t>
    </rPh>
    <rPh sb="55" eb="57">
      <t>テイチョウ</t>
    </rPh>
    <rPh sb="61" eb="64">
      <t>サイテイゲン</t>
    </rPh>
    <rPh sb="65" eb="67">
      <t>ヨウキュウ</t>
    </rPh>
    <rPh sb="67" eb="69">
      <t>キンガク</t>
    </rPh>
    <rPh sb="111" eb="113">
      <t>タスウ</t>
    </rPh>
    <phoneticPr fontId="2"/>
  </si>
  <si>
    <t>平成30年度までをメドに生物応答を利用した水環境管理導入促進事業を実施することに伴い、業務量の増加が見込まれるが、既存事業は、執行率が低調なため、最低限の要求金額とすること。また、費目、使途の内訳について、請負契約を理由に未提出となっているものが多数あるが、これでは支出の透明性を確保することができず問題であるため、国として、行政事業レビューの趣旨を十分説明し、事業者より使途の内訳の回答を得られるよう努力すべき。</t>
    <rPh sb="0" eb="2">
      <t>ヘイセイ</t>
    </rPh>
    <rPh sb="4" eb="6">
      <t>ネンド</t>
    </rPh>
    <rPh sb="12" eb="14">
      <t>セイブツ</t>
    </rPh>
    <rPh sb="14" eb="16">
      <t>オウトウ</t>
    </rPh>
    <rPh sb="17" eb="19">
      <t>リヨウ</t>
    </rPh>
    <rPh sb="21" eb="22">
      <t>ミズ</t>
    </rPh>
    <rPh sb="22" eb="24">
      <t>カンキョウ</t>
    </rPh>
    <rPh sb="24" eb="26">
      <t>カンリ</t>
    </rPh>
    <rPh sb="26" eb="28">
      <t>ドウニュウ</t>
    </rPh>
    <rPh sb="28" eb="30">
      <t>ソクシン</t>
    </rPh>
    <rPh sb="30" eb="32">
      <t>ジギョウ</t>
    </rPh>
    <rPh sb="33" eb="35">
      <t>ジッシ</t>
    </rPh>
    <rPh sb="40" eb="41">
      <t>トモナ</t>
    </rPh>
    <rPh sb="43" eb="46">
      <t>ギョウムリョウ</t>
    </rPh>
    <rPh sb="47" eb="49">
      <t>ゾウカ</t>
    </rPh>
    <rPh sb="50" eb="52">
      <t>ミコ</t>
    </rPh>
    <rPh sb="57" eb="59">
      <t>キゾン</t>
    </rPh>
    <rPh sb="59" eb="61">
      <t>ジギョウ</t>
    </rPh>
    <rPh sb="63" eb="65">
      <t>シッコウ</t>
    </rPh>
    <rPh sb="65" eb="66">
      <t>リツ</t>
    </rPh>
    <rPh sb="67" eb="69">
      <t>テイチョウ</t>
    </rPh>
    <rPh sb="73" eb="76">
      <t>サイテイゲン</t>
    </rPh>
    <rPh sb="77" eb="79">
      <t>ヨウキュウ</t>
    </rPh>
    <rPh sb="79" eb="81">
      <t>キンガク</t>
    </rPh>
    <rPh sb="123" eb="125">
      <t>タスウ</t>
    </rPh>
    <phoneticPr fontId="2"/>
  </si>
  <si>
    <t>外部有識者の所見に加えて、競争性のある調達を行い、予算を効率的に執行すべき。</t>
    <rPh sb="0" eb="2">
      <t>ガイブ</t>
    </rPh>
    <rPh sb="2" eb="5">
      <t>ユウシキシャ</t>
    </rPh>
    <rPh sb="6" eb="8">
      <t>ショケン</t>
    </rPh>
    <rPh sb="9" eb="10">
      <t>クワ</t>
    </rPh>
    <rPh sb="13" eb="16">
      <t>キョウソウセイ</t>
    </rPh>
    <rPh sb="19" eb="21">
      <t>チョウタツ</t>
    </rPh>
    <rPh sb="22" eb="23">
      <t>オコナ</t>
    </rPh>
    <rPh sb="25" eb="27">
      <t>ヨサン</t>
    </rPh>
    <rPh sb="28" eb="31">
      <t>コウリツテキ</t>
    </rPh>
    <rPh sb="32" eb="34">
      <t>シッコウ</t>
    </rPh>
    <phoneticPr fontId="2"/>
  </si>
  <si>
    <t>新たに環境基準が設定されることに伴い、業務量の増加が見込まれるが、既存事業は、執行が低調であるため、最低限の要求金額とすること。</t>
    <phoneticPr fontId="2"/>
  </si>
  <si>
    <t>新たな環境基準項目に対応した先進的・効率的な分析方法について検討しなければならないが、事業の実施にあたっては分析費の項目数を絞るなど、より効率的・効果的な予算の執行に努めること。</t>
    <phoneticPr fontId="2"/>
  </si>
  <si>
    <t>衛星画像解析による地盤高計測手法については、今後、地方公共団体の人件費等を削減できる見込みがあるため、平成28年度中に開発すること。</t>
    <rPh sb="0" eb="2">
      <t>エイセイ</t>
    </rPh>
    <rPh sb="2" eb="4">
      <t>ガゾウ</t>
    </rPh>
    <rPh sb="4" eb="6">
      <t>カイセキ</t>
    </rPh>
    <rPh sb="9" eb="11">
      <t>ジバン</t>
    </rPh>
    <rPh sb="11" eb="12">
      <t>タカ</t>
    </rPh>
    <rPh sb="12" eb="14">
      <t>ケイソク</t>
    </rPh>
    <rPh sb="14" eb="16">
      <t>シュホウ</t>
    </rPh>
    <rPh sb="22" eb="24">
      <t>コンゴ</t>
    </rPh>
    <rPh sb="25" eb="27">
      <t>チホウ</t>
    </rPh>
    <rPh sb="27" eb="29">
      <t>コウキョウ</t>
    </rPh>
    <rPh sb="29" eb="31">
      <t>ダンタイ</t>
    </rPh>
    <rPh sb="32" eb="35">
      <t>ジンケンヒ</t>
    </rPh>
    <rPh sb="35" eb="36">
      <t>トウ</t>
    </rPh>
    <rPh sb="37" eb="39">
      <t>サクゲン</t>
    </rPh>
    <rPh sb="42" eb="44">
      <t>ミコ</t>
    </rPh>
    <rPh sb="51" eb="53">
      <t>ヘイセイ</t>
    </rPh>
    <rPh sb="55" eb="57">
      <t>ネンド</t>
    </rPh>
    <rPh sb="57" eb="58">
      <t>チュウ</t>
    </rPh>
    <rPh sb="59" eb="61">
      <t>カイハツ</t>
    </rPh>
    <phoneticPr fontId="2"/>
  </si>
  <si>
    <t>国際的な水環境問題の改善について、引き続き関係国と連携を図り、より効率的・効果的な予算執行に努めること。</t>
    <phoneticPr fontId="2"/>
  </si>
  <si>
    <t>条約や国際的な枠組みに対して引き続き適正に対応するとともに、事業内容を精査し、必要最低限の概算要求額とすべき。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39" eb="41">
      <t>ヒツヨウ</t>
    </rPh>
    <rPh sb="41" eb="44">
      <t>サイテイゲン</t>
    </rPh>
    <phoneticPr fontId="2"/>
  </si>
  <si>
    <t>継続的なモニタリング事業であるが、調査地点の変更による増額要求は、必要最低限の要求と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7" eb="19">
      <t>チョウサ</t>
    </rPh>
    <rPh sb="19" eb="21">
      <t>チテン</t>
    </rPh>
    <rPh sb="22" eb="24">
      <t>ヘンコウ</t>
    </rPh>
    <rPh sb="27" eb="29">
      <t>ゾウガク</t>
    </rPh>
    <rPh sb="29" eb="31">
      <t>ヨウキュウ</t>
    </rPh>
    <rPh sb="33" eb="35">
      <t>ヒツヨウ</t>
    </rPh>
    <rPh sb="35" eb="38">
      <t>サイテイゲン</t>
    </rPh>
    <rPh sb="39" eb="41">
      <t>ヨウキュウ</t>
    </rPh>
    <phoneticPr fontId="2"/>
  </si>
  <si>
    <t>外部有識者の所見に加えて、職員旅費について、執行率が低調なため、予算規模を圧縮すべき。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6" eb="8">
      <t>ショケン</t>
    </rPh>
    <rPh sb="9" eb="10">
      <t>クワ</t>
    </rPh>
    <rPh sb="13" eb="15">
      <t>ショクイン</t>
    </rPh>
    <rPh sb="15" eb="17">
      <t>リョヒ</t>
    </rPh>
    <rPh sb="22" eb="25">
      <t>シッコウリツ</t>
    </rPh>
    <rPh sb="26" eb="28">
      <t>テイチョウ</t>
    </rPh>
    <rPh sb="32" eb="34">
      <t>ヨサン</t>
    </rPh>
    <rPh sb="34" eb="36">
      <t>キボ</t>
    </rPh>
    <rPh sb="37" eb="39">
      <t>アッシュク</t>
    </rPh>
    <phoneticPr fontId="2"/>
  </si>
  <si>
    <t>外部有識者の所見に加えて、都道府県等が実施する海洋ゴミの回収を実施する補助事業において、費用対効果を向上させる方策等を必ず盛り込み、歳出抑制を図ること。</t>
    <rPh sb="0" eb="2">
      <t>ガイブ</t>
    </rPh>
    <rPh sb="2" eb="5">
      <t>ユウシキシャ</t>
    </rPh>
    <rPh sb="6" eb="8">
      <t>ショケン</t>
    </rPh>
    <rPh sb="9" eb="10">
      <t>クワ</t>
    </rPh>
    <rPh sb="13" eb="17">
      <t>トドウフケン</t>
    </rPh>
    <rPh sb="17" eb="18">
      <t>トウ</t>
    </rPh>
    <rPh sb="19" eb="21">
      <t>ジッシ</t>
    </rPh>
    <rPh sb="23" eb="25">
      <t>カイヨウ</t>
    </rPh>
    <rPh sb="28" eb="30">
      <t>カイシュウ</t>
    </rPh>
    <rPh sb="31" eb="33">
      <t>ジッシ</t>
    </rPh>
    <rPh sb="35" eb="37">
      <t>ホジョ</t>
    </rPh>
    <rPh sb="37" eb="39">
      <t>ジギョウ</t>
    </rPh>
    <phoneticPr fontId="2"/>
  </si>
  <si>
    <t>請負契約であっても、本事業はモデル事業であり、海外への展開をより促進するという観点から、事業者から使途を詳細に求めるべき。公募の条件に詳細に報告をすることを記載すれば可能である。</t>
    <rPh sb="0" eb="2">
      <t>ウケオイ</t>
    </rPh>
    <rPh sb="2" eb="4">
      <t>ケイヤク</t>
    </rPh>
    <rPh sb="10" eb="13">
      <t>ホンジギョウ</t>
    </rPh>
    <rPh sb="17" eb="19">
      <t>ジギョウ</t>
    </rPh>
    <rPh sb="23" eb="25">
      <t>カイガイ</t>
    </rPh>
    <rPh sb="27" eb="29">
      <t>テンカイ</t>
    </rPh>
    <rPh sb="32" eb="34">
      <t>ソクシン</t>
    </rPh>
    <rPh sb="39" eb="41">
      <t>カンテン</t>
    </rPh>
    <rPh sb="44" eb="47">
      <t>ジギョウシャ</t>
    </rPh>
    <rPh sb="49" eb="51">
      <t>シト</t>
    </rPh>
    <rPh sb="52" eb="54">
      <t>ショウサイ</t>
    </rPh>
    <rPh sb="55" eb="56">
      <t>モト</t>
    </rPh>
    <rPh sb="61" eb="63">
      <t>コウボ</t>
    </rPh>
    <rPh sb="64" eb="66">
      <t>ジョウケン</t>
    </rPh>
    <rPh sb="67" eb="69">
      <t>ショウサイ</t>
    </rPh>
    <rPh sb="70" eb="72">
      <t>ホウコク</t>
    </rPh>
    <rPh sb="78" eb="80">
      <t>キサイ</t>
    </rPh>
    <rPh sb="83" eb="85">
      <t>カノウ</t>
    </rPh>
    <phoneticPr fontId="2"/>
  </si>
  <si>
    <t>外部有識者の所見に加え、拠出先の活動を把握して評価を行い、改善等の申入れを行うなど、より効果的な執行に努めること。</t>
    <rPh sb="0" eb="2">
      <t>ガイブ</t>
    </rPh>
    <rPh sb="2" eb="5">
      <t>ユウシキシャ</t>
    </rPh>
    <rPh sb="6" eb="8">
      <t>ショケン</t>
    </rPh>
    <rPh sb="9" eb="10">
      <t>クワ</t>
    </rPh>
    <phoneticPr fontId="2"/>
  </si>
  <si>
    <t>外部有識者の所見に確実に対応すること。また、そのための具体的な改善策を明確に示すこと。</t>
    <rPh sb="0" eb="2">
      <t>ガイブ</t>
    </rPh>
    <rPh sb="2" eb="5">
      <t>ユウシキシャ</t>
    </rPh>
    <rPh sb="6" eb="8">
      <t>ショケン</t>
    </rPh>
    <rPh sb="9" eb="11">
      <t>カクジツ</t>
    </rPh>
    <rPh sb="12" eb="14">
      <t>タイオウ</t>
    </rPh>
    <rPh sb="27" eb="30">
      <t>グタイテキ</t>
    </rPh>
    <rPh sb="31" eb="34">
      <t>カイゼンサク</t>
    </rPh>
    <rPh sb="35" eb="37">
      <t>メイカク</t>
    </rPh>
    <rPh sb="38" eb="39">
      <t>シメ</t>
    </rPh>
    <phoneticPr fontId="2"/>
  </si>
  <si>
    <r>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
      <rPr>
        <strike/>
        <sz val="9"/>
        <color rgb="FFFF0000"/>
        <rFont val="ＭＳ ゴシック"/>
        <family val="3"/>
        <charset val="128"/>
      </rPr>
      <t/>
    </r>
    <rPh sb="0" eb="2">
      <t>ヒモク</t>
    </rPh>
    <rPh sb="3" eb="5">
      <t>シト</t>
    </rPh>
    <rPh sb="6" eb="8">
      <t>ウチワケ</t>
    </rPh>
    <rPh sb="13" eb="15">
      <t>ウケオイ</t>
    </rPh>
    <rPh sb="15" eb="17">
      <t>ケイヤク</t>
    </rPh>
    <rPh sb="18" eb="20">
      <t>リユウ</t>
    </rPh>
    <rPh sb="21" eb="22">
      <t>スベ</t>
    </rPh>
    <rPh sb="23" eb="26">
      <t>ミテイシュツ</t>
    </rPh>
    <rPh sb="38" eb="40">
      <t>シシュツ</t>
    </rPh>
    <rPh sb="41" eb="44">
      <t>トウメイセイ</t>
    </rPh>
    <rPh sb="45" eb="47">
      <t>カクホ</t>
    </rPh>
    <rPh sb="55" eb="57">
      <t>モンダイ</t>
    </rPh>
    <rPh sb="63" eb="64">
      <t>クニ</t>
    </rPh>
    <rPh sb="68" eb="70">
      <t>ギョウセイ</t>
    </rPh>
    <rPh sb="70" eb="72">
      <t>ジギョウ</t>
    </rPh>
    <rPh sb="77" eb="79">
      <t>シュシ</t>
    </rPh>
    <rPh sb="80" eb="82">
      <t>ジュウブン</t>
    </rPh>
    <rPh sb="82" eb="84">
      <t>セツメイ</t>
    </rPh>
    <rPh sb="86" eb="89">
      <t>ジギョウシャ</t>
    </rPh>
    <rPh sb="91" eb="93">
      <t>シト</t>
    </rPh>
    <rPh sb="94" eb="96">
      <t>ウチワケ</t>
    </rPh>
    <rPh sb="97" eb="99">
      <t>カイトウ</t>
    </rPh>
    <rPh sb="100" eb="101">
      <t>エ</t>
    </rPh>
    <rPh sb="106" eb="108">
      <t>ドリョク</t>
    </rPh>
    <phoneticPr fontId="2"/>
  </si>
  <si>
    <t>規制改革実施計画に対応するための業務増が見込まれるが、既存事業の見直しや予算配分の重点化を行うこと。</t>
    <rPh sb="0" eb="2">
      <t>キセイ</t>
    </rPh>
    <rPh sb="2" eb="4">
      <t>カイカク</t>
    </rPh>
    <rPh sb="4" eb="6">
      <t>ジッシ</t>
    </rPh>
    <rPh sb="6" eb="8">
      <t>ケイカク</t>
    </rPh>
    <rPh sb="9" eb="11">
      <t>タイオウ</t>
    </rPh>
    <rPh sb="16" eb="18">
      <t>ギョウム</t>
    </rPh>
    <rPh sb="18" eb="19">
      <t>ゾウ</t>
    </rPh>
    <rPh sb="20" eb="22">
      <t>ミコ</t>
    </rPh>
    <rPh sb="27" eb="29">
      <t>キゾン</t>
    </rPh>
    <rPh sb="29" eb="31">
      <t>ジギョウ</t>
    </rPh>
    <rPh sb="32" eb="34">
      <t>ミナオ</t>
    </rPh>
    <phoneticPr fontId="2"/>
  </si>
  <si>
    <t>継続的な事業であるが、分析費の単価を精査するとともに、より効率的・効果的な執行に努めること。</t>
    <rPh sb="11" eb="13">
      <t>ブンセキ</t>
    </rPh>
    <rPh sb="13" eb="14">
      <t>ヒ</t>
    </rPh>
    <rPh sb="15" eb="17">
      <t>タンカ</t>
    </rPh>
    <phoneticPr fontId="2"/>
  </si>
  <si>
    <t>現状通り</t>
    <phoneticPr fontId="2"/>
  </si>
  <si>
    <t>今年度、水質関連システムを政府共通プラットフォームに移行し、平成28年度に運用に係る調達を実施することとなるが、運用に係る経費は、実質的に縮減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3">
      <t>コンネンド</t>
    </rPh>
    <rPh sb="4" eb="6">
      <t>スイシツ</t>
    </rPh>
    <rPh sb="6" eb="8">
      <t>カンレン</t>
    </rPh>
    <rPh sb="26" eb="28">
      <t>イコウ</t>
    </rPh>
    <rPh sb="30" eb="32">
      <t>ヘイセイ</t>
    </rPh>
    <rPh sb="34" eb="36">
      <t>ネンド</t>
    </rPh>
    <rPh sb="37" eb="39">
      <t>ウンヨウ</t>
    </rPh>
    <rPh sb="40" eb="41">
      <t>カカ</t>
    </rPh>
    <rPh sb="42" eb="44">
      <t>チョウタツ</t>
    </rPh>
    <rPh sb="45" eb="47">
      <t>ジッシ</t>
    </rPh>
    <rPh sb="56" eb="58">
      <t>ウンヨウ</t>
    </rPh>
    <rPh sb="59" eb="60">
      <t>カカ</t>
    </rPh>
    <rPh sb="61" eb="63">
      <t>ケイヒ</t>
    </rPh>
    <rPh sb="65" eb="68">
      <t>ジッシツテキ</t>
    </rPh>
    <rPh sb="69" eb="71">
      <t>シュクゲン</t>
    </rPh>
    <phoneticPr fontId="2"/>
  </si>
  <si>
    <t>成果目標に対する達成度の推移に改善が見られず、成果目標が達成できていないことから、原因を究明するとともに、中間目標を定めるなどして、目標を達成できるように改善すべき。</t>
    <rPh sb="0" eb="2">
      <t>セイカ</t>
    </rPh>
    <rPh sb="2" eb="4">
      <t>モクヒョウ</t>
    </rPh>
    <rPh sb="5" eb="6">
      <t>タイ</t>
    </rPh>
    <rPh sb="8" eb="11">
      <t>タッセイド</t>
    </rPh>
    <rPh sb="12" eb="14">
      <t>スイイ</t>
    </rPh>
    <rPh sb="15" eb="17">
      <t>カイゼン</t>
    </rPh>
    <rPh sb="18" eb="19">
      <t>ミ</t>
    </rPh>
    <rPh sb="53" eb="55">
      <t>チュウカン</t>
    </rPh>
    <rPh sb="55" eb="57">
      <t>モクヒョウ</t>
    </rPh>
    <rPh sb="58" eb="59">
      <t>サダ</t>
    </rPh>
    <rPh sb="66" eb="68">
      <t>モクヒョウ</t>
    </rPh>
    <rPh sb="69" eb="71">
      <t>タッセイ</t>
    </rPh>
    <rPh sb="77" eb="79">
      <t>カイゼン</t>
    </rPh>
    <phoneticPr fontId="2"/>
  </si>
  <si>
    <t>海域ごとの実情に応じた海域管理を実現するに当たって、気候変動の栄養塩類への影響把握等を実施する必要性は認めるが、既存調査結果などを有効活用するなど、最低限の予算要求とすること。</t>
    <rPh sb="0" eb="2">
      <t>カイイキ</t>
    </rPh>
    <rPh sb="5" eb="7">
      <t>ジツジョウ</t>
    </rPh>
    <rPh sb="8" eb="9">
      <t>オウ</t>
    </rPh>
    <rPh sb="11" eb="13">
      <t>カイイキ</t>
    </rPh>
    <rPh sb="13" eb="15">
      <t>カンリ</t>
    </rPh>
    <rPh sb="16" eb="18">
      <t>ジツゲン</t>
    </rPh>
    <rPh sb="21" eb="22">
      <t>ア</t>
    </rPh>
    <rPh sb="43" eb="45">
      <t>ジッシ</t>
    </rPh>
    <rPh sb="47" eb="50">
      <t>ヒツヨウセイ</t>
    </rPh>
    <rPh sb="51" eb="52">
      <t>ミト</t>
    </rPh>
    <rPh sb="56" eb="58">
      <t>キゾン</t>
    </rPh>
    <rPh sb="58" eb="60">
      <t>チョウサ</t>
    </rPh>
    <rPh sb="60" eb="62">
      <t>ケッカ</t>
    </rPh>
    <rPh sb="65" eb="67">
      <t>ユウコウ</t>
    </rPh>
    <rPh sb="67" eb="69">
      <t>カツヨウ</t>
    </rPh>
    <rPh sb="74" eb="77">
      <t>サイテイゲン</t>
    </rPh>
    <rPh sb="78" eb="80">
      <t>ヨサン</t>
    </rPh>
    <rPh sb="80" eb="82">
      <t>ヨウキュウ</t>
    </rPh>
    <phoneticPr fontId="2"/>
  </si>
  <si>
    <t>外部有識者の所見に加え、成果目標について、調査結果の公表は、国の事業としては、当然、実施すべきであり、ほかの成果目標を検討すること。また、市場価格を反映し、予算要求額を圧縮すべき。</t>
    <rPh sb="0" eb="2">
      <t>ガイブ</t>
    </rPh>
    <rPh sb="2" eb="4">
      <t>ユウシキ</t>
    </rPh>
    <rPh sb="4" eb="5">
      <t>シャ</t>
    </rPh>
    <rPh sb="6" eb="8">
      <t>ショケン</t>
    </rPh>
    <rPh sb="9" eb="10">
      <t>クワ</t>
    </rPh>
    <rPh sb="69" eb="71">
      <t>シジョウ</t>
    </rPh>
    <rPh sb="71" eb="73">
      <t>カカク</t>
    </rPh>
    <rPh sb="74" eb="76">
      <t>ハンエイ</t>
    </rPh>
    <rPh sb="78" eb="80">
      <t>ヨサン</t>
    </rPh>
    <rPh sb="80" eb="83">
      <t>ヨウキュウガク</t>
    </rPh>
    <rPh sb="84" eb="86">
      <t>アッシュク</t>
    </rPh>
    <phoneticPr fontId="2"/>
  </si>
  <si>
    <t>分析費等を外注している経費について、市場価格をより適切に反映し、必要最低限の予算要求とすること。</t>
    <rPh sb="0" eb="2">
      <t>ブンセキ</t>
    </rPh>
    <rPh sb="2" eb="3">
      <t>ヒ</t>
    </rPh>
    <rPh sb="3" eb="4">
      <t>トウ</t>
    </rPh>
    <rPh sb="5" eb="7">
      <t>ガイチュウ</t>
    </rPh>
    <rPh sb="11" eb="13">
      <t>ケイヒ</t>
    </rPh>
    <rPh sb="18" eb="20">
      <t>シジョウ</t>
    </rPh>
    <rPh sb="20" eb="22">
      <t>カカク</t>
    </rPh>
    <rPh sb="25" eb="27">
      <t>テキセツ</t>
    </rPh>
    <rPh sb="28" eb="30">
      <t>ハンエイ</t>
    </rPh>
    <rPh sb="32" eb="34">
      <t>ヒツヨウ</t>
    </rPh>
    <rPh sb="34" eb="37">
      <t>サイテイゲン</t>
    </rPh>
    <rPh sb="38" eb="40">
      <t>ヨサン</t>
    </rPh>
    <rPh sb="40" eb="42">
      <t>ヨウキュウ</t>
    </rPh>
    <phoneticPr fontId="2"/>
  </si>
  <si>
    <r>
      <t>成果目標について、調査結果の公表は、国の事業としては、当然、実施すべきであり、ほかの成果目標を検討すること。また、</t>
    </r>
    <r>
      <rPr>
        <sz val="9"/>
        <rFont val="ＭＳ ゴシック"/>
        <family val="3"/>
        <charset val="128"/>
      </rPr>
      <t>より一層の予算執行効率化の観点から調達手法の改善（一者応札の抑制の取組等）を図るべき。</t>
    </r>
    <phoneticPr fontId="2"/>
  </si>
  <si>
    <t>▲15.124</t>
  </si>
  <si>
    <t>▲0.518</t>
  </si>
  <si>
    <t>▲3.554</t>
  </si>
  <si>
    <t>▲1.794</t>
  </si>
  <si>
    <t>▲1.302</t>
  </si>
  <si>
    <t>効率的な予算運用に努めると共に平成28年度要求において再生可能エネルギー電気・熱自立的普及促進事業と統合し、廃止した。</t>
    <rPh sb="0" eb="3">
      <t>コウリツテキ</t>
    </rPh>
    <rPh sb="4" eb="6">
      <t>ヨサン</t>
    </rPh>
    <rPh sb="6" eb="8">
      <t>ウンヨウ</t>
    </rPh>
    <rPh sb="9" eb="10">
      <t>ツト</t>
    </rPh>
    <rPh sb="13" eb="14">
      <t>トモ</t>
    </rPh>
    <rPh sb="15" eb="17">
      <t>ヘイセイ</t>
    </rPh>
    <rPh sb="19" eb="21">
      <t>ネンド</t>
    </rPh>
    <rPh sb="21" eb="23">
      <t>ヨウキュウ</t>
    </rPh>
    <rPh sb="54" eb="56">
      <t>ハイシ</t>
    </rPh>
    <phoneticPr fontId="2"/>
  </si>
  <si>
    <t>導入実績等の情報を今後のハイブリッドオフロード車等の導入支援施策の立案に活用する。</t>
    <rPh sb="0" eb="2">
      <t>ドウニュウ</t>
    </rPh>
    <rPh sb="2" eb="4">
      <t>ジッセキ</t>
    </rPh>
    <rPh sb="4" eb="5">
      <t>トウ</t>
    </rPh>
    <rPh sb="6" eb="8">
      <t>ジョウホウ</t>
    </rPh>
    <rPh sb="9" eb="11">
      <t>コンゴ</t>
    </rPh>
    <rPh sb="23" eb="24">
      <t>シャ</t>
    </rPh>
    <rPh sb="24" eb="25">
      <t>トウ</t>
    </rPh>
    <rPh sb="26" eb="28">
      <t>ドウニュウ</t>
    </rPh>
    <rPh sb="28" eb="30">
      <t>シエン</t>
    </rPh>
    <rPh sb="30" eb="32">
      <t>シサク</t>
    </rPh>
    <rPh sb="33" eb="35">
      <t>リツアン</t>
    </rPh>
    <rPh sb="36" eb="38">
      <t>カツヨウ</t>
    </rPh>
    <phoneticPr fontId="2"/>
  </si>
  <si>
    <t>本事業の成果については、海洋汚染防止法における海底下CCS事業の審査、指針等の見直しに有効に活用される。これにより、海底下CCS事業の促進が期待される。</t>
    <rPh sb="0" eb="1">
      <t>ホン</t>
    </rPh>
    <rPh sb="1" eb="3">
      <t>ジギョウ</t>
    </rPh>
    <rPh sb="4" eb="6">
      <t>セイカ</t>
    </rPh>
    <rPh sb="12" eb="14">
      <t>カイヨウ</t>
    </rPh>
    <rPh sb="14" eb="16">
      <t>オセン</t>
    </rPh>
    <rPh sb="16" eb="19">
      <t>ボウシホウ</t>
    </rPh>
    <rPh sb="23" eb="26">
      <t>カイテイカ</t>
    </rPh>
    <rPh sb="29" eb="31">
      <t>ジギョウ</t>
    </rPh>
    <rPh sb="32" eb="34">
      <t>シンサ</t>
    </rPh>
    <rPh sb="43" eb="45">
      <t>ユウコウ</t>
    </rPh>
    <rPh sb="46" eb="48">
      <t>カツヨウ</t>
    </rPh>
    <rPh sb="58" eb="61">
      <t>カイテイカ</t>
    </rPh>
    <rPh sb="64" eb="66">
      <t>ジギョウ</t>
    </rPh>
    <rPh sb="67" eb="69">
      <t>ソクシン</t>
    </rPh>
    <rPh sb="70" eb="72">
      <t>キタイ</t>
    </rPh>
    <phoneticPr fontId="2"/>
  </si>
  <si>
    <t>公共交通利用転換事業については、本事業によって整備されたBRTやLRTの運用開始以降にマイカーから公共交通へのシフトが図られることによってCO2削減効果が発現する工程となっているため、運用開始前である平成26年度末時点の成果はゼロとなっている。平成28年度から運用を開始し、平成34年度までに成果目標に到達する予定である。各年度の実施状況報告により中間段階での目標達成状況を把握し、着実に最終年度の目標が達成されるようフォローアップを行う。</t>
    <phoneticPr fontId="2"/>
  </si>
  <si>
    <t>平成28年度までで買い換えは一巡するため、本事業は平成28年度で終了する。事務費については、広報活動費用等の見直しの検討を行い、より効果的な予算執行に努める。</t>
    <phoneticPr fontId="2"/>
  </si>
  <si>
    <t>一者応札の抑制等の観点から、公告期間の延長などを実施する。</t>
    <phoneticPr fontId="2"/>
  </si>
  <si>
    <t>計画的に機器更新を実施する等の予算執行の適正化を図るとともに、これを踏まえた必要最低限の予算要求とする。</t>
    <phoneticPr fontId="2"/>
  </si>
  <si>
    <t>指摘を踏まえ、レビューシートに成果目標を追加した。具体的には、規制事務の施行状況等を調査・公表し、適正な規制を図るとの本事業の目的に鑑み、調査結果に基づく制度の見直しを成果目標に追加した。</t>
    <phoneticPr fontId="2"/>
  </si>
  <si>
    <t>支出額等を考慮し、既存事業は、予算規模の圧縮を行った。また、緊急性の高いトリクロロエチレンの排出抑制対策を重点的に要求を行い、平成28年度中に制度的対応を含めた検討の結論を出す</t>
    <phoneticPr fontId="2"/>
  </si>
  <si>
    <t>指摘を踏まえ、成果目標等を修正する。
成果指標について「我が国の制度や技術情報の提供のためワークショップを開催した国の数」を追加し、その成果目標については、「石綿対策に関する我が国の経験や知見の提供を通じて年1回以上の能力向上を図る」とする。</t>
    <phoneticPr fontId="2"/>
  </si>
  <si>
    <t>同地方にある基地の調査をなるべくまとめて実施する等の工夫により、旅費等の事業にかかる諸経費を縮減する。</t>
    <rPh sb="0" eb="3">
      <t>ドウチホウ</t>
    </rPh>
    <rPh sb="6" eb="8">
      <t>キチ</t>
    </rPh>
    <rPh sb="9" eb="11">
      <t>チョウサ</t>
    </rPh>
    <rPh sb="20" eb="22">
      <t>ジッシ</t>
    </rPh>
    <rPh sb="24" eb="25">
      <t>トウ</t>
    </rPh>
    <rPh sb="26" eb="28">
      <t>クフウ</t>
    </rPh>
    <rPh sb="32" eb="34">
      <t>リョヒ</t>
    </rPh>
    <rPh sb="34" eb="35">
      <t>トウ</t>
    </rPh>
    <rPh sb="36" eb="38">
      <t>ジギョウ</t>
    </rPh>
    <rPh sb="42" eb="45">
      <t>ショケイヒ</t>
    </rPh>
    <rPh sb="46" eb="48">
      <t>シュクゲン</t>
    </rPh>
    <phoneticPr fontId="2"/>
  </si>
  <si>
    <t>・他のコベネフィット関連業務のネットワークも活かし、参加団体数の拡大に取り組み、目標最終年度までに目標値を達成できる見込み。
・既存事業は予算規模を圧縮し、効率的な執行に努める。</t>
    <rPh sb="1" eb="2">
      <t>タ</t>
    </rPh>
    <rPh sb="10" eb="12">
      <t>カンレン</t>
    </rPh>
    <rPh sb="12" eb="14">
      <t>ギョウム</t>
    </rPh>
    <rPh sb="22" eb="23">
      <t>イ</t>
    </rPh>
    <rPh sb="26" eb="28">
      <t>サンカ</t>
    </rPh>
    <rPh sb="28" eb="30">
      <t>ダンタイ</t>
    </rPh>
    <rPh sb="30" eb="31">
      <t>スウ</t>
    </rPh>
    <rPh sb="32" eb="34">
      <t>カクダイ</t>
    </rPh>
    <rPh sb="35" eb="36">
      <t>ト</t>
    </rPh>
    <rPh sb="37" eb="38">
      <t>ク</t>
    </rPh>
    <rPh sb="40" eb="42">
      <t>モクヒョウ</t>
    </rPh>
    <rPh sb="42" eb="44">
      <t>サイシュウ</t>
    </rPh>
    <rPh sb="44" eb="46">
      <t>ネンド</t>
    </rPh>
    <rPh sb="49" eb="52">
      <t>モクヒョウチ</t>
    </rPh>
    <rPh sb="53" eb="55">
      <t>タッセイ</t>
    </rPh>
    <rPh sb="58" eb="60">
      <t>ミコ</t>
    </rPh>
    <phoneticPr fontId="2"/>
  </si>
  <si>
    <t>真に必要な事業に重点化を図るなど、引き続き予算の効率的な執行に努めるとともに、成果目標の達成度が高くなるよう努める。</t>
    <rPh sb="39" eb="41">
      <t>セイカ</t>
    </rPh>
    <rPh sb="41" eb="43">
      <t>モクヒョウ</t>
    </rPh>
    <rPh sb="44" eb="47">
      <t>タッセイド</t>
    </rPh>
    <rPh sb="48" eb="49">
      <t>タカ</t>
    </rPh>
    <phoneticPr fontId="2"/>
  </si>
  <si>
    <t>大気環境監視の情報については、気象庁及び厚生労働省のＨＰと相互にリンクし、認知度の向上を図っているところである。また、環境省ＨＰでも国民の関心が高まる時期に応じて、トピックスに掲載等を行うことにより一層国民への周知に努めるとともに、一者応札への対応として入札公告期間の延長等により対応していく。</t>
    <phoneticPr fontId="2"/>
  </si>
  <si>
    <t>指摘を踏まえ、成果目標を国内のモニタリングデータの精度を示す成果指標に修正した。具体的には、EANETの精度管理目標を満たした国内の地点の割合を成果指標とした。</t>
    <phoneticPr fontId="2"/>
  </si>
  <si>
    <t>平成27年度の目標は監視測定局における環境基準の達成であるが、まだ、未達成の測定局もある。また、平成32年度の目標は、測定局以外も含めた対策地域における環境基準の確保であるが、その評価方法は平成28年度末にとりまとめる予定であり、評価方法を確立次第、目標達成率の算出を行う。</t>
    <phoneticPr fontId="2"/>
  </si>
  <si>
    <t>政府共通プラットフォームへの移行計画に係る要求を行い、平成29年度以降に発生する運用コストは現状の３割削減を行う。</t>
    <rPh sb="21" eb="23">
      <t>ヨウキュウ</t>
    </rPh>
    <rPh sb="24" eb="25">
      <t>オコナ</t>
    </rPh>
    <rPh sb="54" eb="55">
      <t>オコナ</t>
    </rPh>
    <phoneticPr fontId="2"/>
  </si>
  <si>
    <t>Oxは揮発性有機化合物や窒素酸化物等の2次生成物質であり,越境汚染やNOタイトレーション効果の低下等の要因が複雑に関係しているため、濃度の動向等の実態把握及び生成機構の解明に係る検討並びに科学的知見の収集等を進めているところ。船舶・航空機排ガスにおいては平成29年度までに2次生成物質を含む排出ガスのモニタリングやシミュレーションによる実態把握を行い、寄与度の推定を目指す。</t>
    <phoneticPr fontId="2"/>
  </si>
  <si>
    <t>ご指摘を踏まえ事業の目的や成果に関してより明確化を図り、行政事業レビューシートの記載内容（事業の目的、事業概要、成果目標、成果指標、活動指標）を改めます。
さらに1者応札の改善として入札公告期間の延長とともに事業の早期開始に努めます。</t>
    <phoneticPr fontId="2"/>
  </si>
  <si>
    <t>拠出先から定期的に活動計画や進捗状況等の報告を求め活動状況を把握して評価を行うなど、より効果的な予算執行に努める。</t>
    <rPh sb="9" eb="11">
      <t>カツドウ</t>
    </rPh>
    <rPh sb="11" eb="13">
      <t>ケイカク</t>
    </rPh>
    <rPh sb="14" eb="16">
      <t>シンチョク</t>
    </rPh>
    <rPh sb="16" eb="18">
      <t>ジョウキョウ</t>
    </rPh>
    <rPh sb="18" eb="19">
      <t>トウ</t>
    </rPh>
    <rPh sb="25" eb="27">
      <t>カツドウ</t>
    </rPh>
    <rPh sb="27" eb="29">
      <t>ジョウキョウ</t>
    </rPh>
    <phoneticPr fontId="2"/>
  </si>
  <si>
    <t>環境測定分析機関の分析精度向上を巡る情勢の変化や、それに伴う調査参加機関の必要性等に適切に対応し、調査試料、内容等の重点化を図り、より効果的なものとなるよう、環境測定分析に係る費用について適宜見直しを行う。</t>
    <rPh sb="79" eb="81">
      <t>カンキョウ</t>
    </rPh>
    <rPh sb="81" eb="83">
      <t>ソクテイ</t>
    </rPh>
    <rPh sb="83" eb="85">
      <t>ブンセキ</t>
    </rPh>
    <rPh sb="86" eb="87">
      <t>カカ</t>
    </rPh>
    <rPh sb="88" eb="90">
      <t>ヒヨウ</t>
    </rPh>
    <phoneticPr fontId="2"/>
  </si>
  <si>
    <t>特に優先度の高い項目に集中投資等を行い、更に、平成27年度の契約実績を考慮し、要求額を縮減する。</t>
    <rPh sb="20" eb="21">
      <t>サラ</t>
    </rPh>
    <rPh sb="23" eb="25">
      <t>ヘイセイ</t>
    </rPh>
    <rPh sb="27" eb="29">
      <t>ネンド</t>
    </rPh>
    <rPh sb="30" eb="32">
      <t>ケイヤク</t>
    </rPh>
    <rPh sb="32" eb="34">
      <t>ジッセキ</t>
    </rPh>
    <rPh sb="35" eb="37">
      <t>コウリョ</t>
    </rPh>
    <rPh sb="39" eb="42">
      <t>ヨウキュウガク</t>
    </rPh>
    <rPh sb="43" eb="45">
      <t>シュクゲン</t>
    </rPh>
    <phoneticPr fontId="2"/>
  </si>
  <si>
    <t>機器の更新に当たっては、不用原因を精査した上で、実効性のある調達計画の作成を行い、必要最低限の予算要求を行う。</t>
    <phoneticPr fontId="2"/>
  </si>
  <si>
    <t>成果目標・指標をより的確に事業の成果に即したものに改めることも含めて、現在地方公共団体から収集している騒音・振動・悪臭についての法令の施行状況について、データ項目を見直すと共に、データ分析方法の改良を行い、毎年webページで公表している報告書の内容を拡充する。</t>
    <phoneticPr fontId="2"/>
  </si>
  <si>
    <t>調達を各分野毎に分離し、さらに総合評価による発注方式に見直し、事業費の執行の改善をする。また、１者応札の改善として、要件の緩和や適切な工期設定に努める。</t>
    <rPh sb="0" eb="2">
      <t>チョウタツ</t>
    </rPh>
    <rPh sb="3" eb="4">
      <t>カク</t>
    </rPh>
    <rPh sb="4" eb="6">
      <t>ブンヤ</t>
    </rPh>
    <rPh sb="6" eb="7">
      <t>ゴト</t>
    </rPh>
    <rPh sb="8" eb="10">
      <t>ブンリ</t>
    </rPh>
    <rPh sb="15" eb="17">
      <t>ソウゴウ</t>
    </rPh>
    <rPh sb="17" eb="19">
      <t>ヒョウカ</t>
    </rPh>
    <rPh sb="22" eb="24">
      <t>ハッチュウ</t>
    </rPh>
    <rPh sb="24" eb="26">
      <t>ホウシキ</t>
    </rPh>
    <rPh sb="27" eb="29">
      <t>ミナオ</t>
    </rPh>
    <rPh sb="31" eb="34">
      <t>ジギョウヒ</t>
    </rPh>
    <rPh sb="35" eb="37">
      <t>シッコウ</t>
    </rPh>
    <rPh sb="38" eb="40">
      <t>カイゼン</t>
    </rPh>
    <rPh sb="48" eb="49">
      <t>シャ</t>
    </rPh>
    <rPh sb="49" eb="51">
      <t>オウサツ</t>
    </rPh>
    <rPh sb="52" eb="54">
      <t>カイゼン</t>
    </rPh>
    <rPh sb="58" eb="60">
      <t>ヨウケン</t>
    </rPh>
    <rPh sb="61" eb="63">
      <t>カンワ</t>
    </rPh>
    <rPh sb="64" eb="66">
      <t>テキセツ</t>
    </rPh>
    <rPh sb="67" eb="69">
      <t>コウキ</t>
    </rPh>
    <rPh sb="69" eb="71">
      <t>セッテイ</t>
    </rPh>
    <rPh sb="72" eb="73">
      <t>ツト</t>
    </rPh>
    <phoneticPr fontId="2"/>
  </si>
  <si>
    <t>成果の指標である講習会の参加者数について、その実績向上のため専門家からなる検討会での助言を基に効果的な周知方法を検討する。また、開催場所についても交通の利便性の高い都市の中で過年度開催していない場所を選定するなど参加者確保に努める。</t>
    <rPh sb="0" eb="2">
      <t>セイカ</t>
    </rPh>
    <rPh sb="3" eb="5">
      <t>シヒョウ</t>
    </rPh>
    <rPh sb="8" eb="11">
      <t>コウシュウカイ</t>
    </rPh>
    <rPh sb="23" eb="25">
      <t>ジッセキ</t>
    </rPh>
    <rPh sb="30" eb="33">
      <t>センモンカ</t>
    </rPh>
    <rPh sb="37" eb="40">
      <t>ケントウカイ</t>
    </rPh>
    <rPh sb="42" eb="44">
      <t>ジョゲン</t>
    </rPh>
    <rPh sb="45" eb="46">
      <t>モト</t>
    </rPh>
    <rPh sb="47" eb="50">
      <t>コウカテキ</t>
    </rPh>
    <rPh sb="51" eb="53">
      <t>シュウチ</t>
    </rPh>
    <rPh sb="53" eb="55">
      <t>ホウホウ</t>
    </rPh>
    <rPh sb="56" eb="58">
      <t>ケントウ</t>
    </rPh>
    <rPh sb="64" eb="66">
      <t>カイサイ</t>
    </rPh>
    <rPh sb="66" eb="68">
      <t>バショ</t>
    </rPh>
    <rPh sb="73" eb="75">
      <t>コウツウ</t>
    </rPh>
    <rPh sb="76" eb="79">
      <t>リベンセイ</t>
    </rPh>
    <rPh sb="80" eb="81">
      <t>タカ</t>
    </rPh>
    <rPh sb="82" eb="84">
      <t>トシ</t>
    </rPh>
    <rPh sb="85" eb="86">
      <t>ナカ</t>
    </rPh>
    <rPh sb="87" eb="90">
      <t>カネンド</t>
    </rPh>
    <rPh sb="90" eb="92">
      <t>カイサイ</t>
    </rPh>
    <rPh sb="97" eb="99">
      <t>バショ</t>
    </rPh>
    <rPh sb="100" eb="102">
      <t>センテイ</t>
    </rPh>
    <rPh sb="106" eb="109">
      <t>サンカシャ</t>
    </rPh>
    <rPh sb="109" eb="111">
      <t>カクホ</t>
    </rPh>
    <rPh sb="112" eb="113">
      <t>ツト</t>
    </rPh>
    <phoneticPr fontId="2"/>
  </si>
  <si>
    <t>目標値「500市町村」の見直しも含めて、いつまでに目標値を上回るようにするかを有識者による検討会において議論の上、平成28年度までに明らかにするよう努める。</t>
    <rPh sb="12" eb="14">
      <t>ミナオ</t>
    </rPh>
    <rPh sb="55" eb="56">
      <t>ウエ</t>
    </rPh>
    <rPh sb="57" eb="59">
      <t>ヘイセイ</t>
    </rPh>
    <rPh sb="61" eb="63">
      <t>ネンド</t>
    </rPh>
    <rPh sb="66" eb="67">
      <t>アキ</t>
    </rPh>
    <rPh sb="74" eb="75">
      <t>ツト</t>
    </rPh>
    <phoneticPr fontId="2"/>
  </si>
  <si>
    <t>統一単価や見積等により市場価格を適切に反映し、概算要求額を縮減した。</t>
    <rPh sb="0" eb="2">
      <t>トウイツ</t>
    </rPh>
    <rPh sb="2" eb="4">
      <t>タンカ</t>
    </rPh>
    <rPh sb="5" eb="7">
      <t>ミツモリ</t>
    </rPh>
    <rPh sb="7" eb="8">
      <t>トウ</t>
    </rPh>
    <rPh sb="11" eb="13">
      <t>シジョウ</t>
    </rPh>
    <rPh sb="13" eb="15">
      <t>カカク</t>
    </rPh>
    <rPh sb="16" eb="18">
      <t>テキセツ</t>
    </rPh>
    <rPh sb="19" eb="21">
      <t>ハンエイ</t>
    </rPh>
    <rPh sb="23" eb="25">
      <t>ガイサン</t>
    </rPh>
    <rPh sb="25" eb="28">
      <t>ヨウキュウガク</t>
    </rPh>
    <rPh sb="29" eb="31">
      <t>シュクゲン</t>
    </rPh>
    <phoneticPr fontId="2"/>
  </si>
  <si>
    <t xml:space="preserve">
・環境基準は、環境基本法に基づき、常に適切な科学的判断が加えられ、必要な改定がなされなければならないため、基準の設定及び見直しにあたっては、毎年度、情報収集、分析、調査を行い、その結果に基づき検討を行っている。本業務の検討結果を踏まえて、以下を変更している。
■平成26年11月にトリクロロエチレンの環境基準値が改正された。
■底層溶存酸素量の基準化に向けた検討が中央環境審議会において現在進められている。
■類型指定についても、平成27年３月に３海域の類型指定が行われた。
・事業目的がわかりにくかったため事業目的を修正した。
・既存事業に関し、人件費の削減を中心に、最低限の要求金額となるよう見直した。
・事業者に対し、行政事業レビューの主旨を説明し、使途の内訳を得られるよう努める。</t>
    <rPh sb="120" eb="122">
      <t>イカ</t>
    </rPh>
    <rPh sb="123" eb="125">
      <t>ヘンコウ</t>
    </rPh>
    <rPh sb="194" eb="196">
      <t>ゲンザイ</t>
    </rPh>
    <rPh sb="255" eb="257">
      <t>ジギョウ</t>
    </rPh>
    <rPh sb="257" eb="259">
      <t>モクテキ</t>
    </rPh>
    <phoneticPr fontId="2"/>
  </si>
  <si>
    <t>・既存事業について、サンプル数の見直し等を行うことで、事業費の見直しを行った。
・事業者に対し、行政事業レビューの主旨を説明し、使途の内訳を得られるよう努める。</t>
    <rPh sb="1" eb="3">
      <t>キゾン</t>
    </rPh>
    <rPh sb="3" eb="5">
      <t>ジギョウ</t>
    </rPh>
    <rPh sb="14" eb="15">
      <t>スウ</t>
    </rPh>
    <rPh sb="16" eb="18">
      <t>ミナオ</t>
    </rPh>
    <rPh sb="19" eb="20">
      <t>ナド</t>
    </rPh>
    <rPh sb="21" eb="22">
      <t>オコナ</t>
    </rPh>
    <rPh sb="27" eb="30">
      <t>ジギョウヒ</t>
    </rPh>
    <rPh sb="31" eb="33">
      <t>ミナオ</t>
    </rPh>
    <rPh sb="35" eb="36">
      <t>オコナ</t>
    </rPh>
    <phoneticPr fontId="5"/>
  </si>
  <si>
    <t>・当該システムの政府共通ＰＦ移行により、システム運用に係る経費について、実質的に縮減を行う。
・事業者に対し、行政事業レビューの主旨を説明し、使途の内訳を得られるよう努める。</t>
    <rPh sb="27" eb="28">
      <t>カカ</t>
    </rPh>
    <rPh sb="36" eb="39">
      <t>ジッシツテキ</t>
    </rPh>
    <rPh sb="43" eb="44">
      <t>オコナ</t>
    </rPh>
    <phoneticPr fontId="2"/>
  </si>
  <si>
    <t>・本事業では、平成18年に取りまとめられた評価委員会報告において示された“解明すべき課題”の解析を進めている。
・有明海・八代海等特別措置法改正（平成23年）から５年後の平成28年を目途に委員会報告を取りまとめることとしており、計画的に再生方策の提示に向けて取り組んでいる。
・しかしながら、一朝一夕に当該海域が再生されるとは考えにくく、委員会報告を取りまとめた後も、（地球温暖化の影響とみられる海水温や潮位の上昇などの）残された課題や、その都度得られる新たな知見・課題に対応するため、必要な調査・解析は継続することとなると思われる。
・その際にも、“概ね５年”を区切りとするロードマップを念頭に問題点の要因解明に努めることとしたい。
・また、本事業は、有明海の底質がアサリ等の二枚貝に及ぼす影響を生活史ステージ別（幼生、成貝等）に調査する初の試みであったため、複数年度にまたがり効率的に調査したものである（初年度は企画提案型により調達）。平成27年度は、一部の業務を総合評価落札方式により調達するとともに、今後とも、課題解明のために必要となる調査を実施するために、適切な調達方法を選定してまいりたい。</t>
    <phoneticPr fontId="2"/>
  </si>
  <si>
    <t>・指摘を踏まえ、人件費の削減を図るなど必要最低限の予算要求とした。</t>
    <rPh sb="8" eb="11">
      <t>ジンケンヒ</t>
    </rPh>
    <rPh sb="12" eb="14">
      <t>サクゲン</t>
    </rPh>
    <rPh sb="15" eb="16">
      <t>ハカ</t>
    </rPh>
    <rPh sb="19" eb="21">
      <t>ヒツヨウ</t>
    </rPh>
    <rPh sb="21" eb="24">
      <t>サイテイゲン</t>
    </rPh>
    <rPh sb="25" eb="27">
      <t>ヨサン</t>
    </rPh>
    <rPh sb="27" eb="29">
      <t>ヨウキュウ</t>
    </rPh>
    <phoneticPr fontId="2"/>
  </si>
  <si>
    <t>事業内容を考慮し、既存事業の成果を活用出来る項目について予算の圧縮を行い、新たに発する業務に重点化させる等最低限度の予算要求を行う。</t>
    <rPh sb="0" eb="2">
      <t>ジギョウ</t>
    </rPh>
    <rPh sb="2" eb="4">
      <t>ナイヨウ</t>
    </rPh>
    <rPh sb="5" eb="7">
      <t>コウリョ</t>
    </rPh>
    <rPh sb="9" eb="11">
      <t>キゾン</t>
    </rPh>
    <rPh sb="11" eb="13">
      <t>ジギョウ</t>
    </rPh>
    <rPh sb="14" eb="16">
      <t>セイカ</t>
    </rPh>
    <rPh sb="17" eb="19">
      <t>カツヨウ</t>
    </rPh>
    <rPh sb="19" eb="21">
      <t>デキ</t>
    </rPh>
    <rPh sb="22" eb="24">
      <t>コウモク</t>
    </rPh>
    <rPh sb="28" eb="30">
      <t>ヨサン</t>
    </rPh>
    <rPh sb="31" eb="33">
      <t>アッシュク</t>
    </rPh>
    <rPh sb="34" eb="35">
      <t>オコナ</t>
    </rPh>
    <rPh sb="37" eb="38">
      <t>アラ</t>
    </rPh>
    <rPh sb="40" eb="41">
      <t>ハッ</t>
    </rPh>
    <rPh sb="43" eb="45">
      <t>ギョウム</t>
    </rPh>
    <rPh sb="46" eb="48">
      <t>ジュウテン</t>
    </rPh>
    <rPh sb="48" eb="49">
      <t>カ</t>
    </rPh>
    <rPh sb="52" eb="53">
      <t>トウ</t>
    </rPh>
    <rPh sb="53" eb="55">
      <t>サイテイ</t>
    </rPh>
    <rPh sb="55" eb="57">
      <t>ゲンド</t>
    </rPh>
    <rPh sb="58" eb="60">
      <t>ヨサン</t>
    </rPh>
    <rPh sb="60" eb="62">
      <t>ヨウキュウ</t>
    </rPh>
    <rPh sb="63" eb="64">
      <t>オコナ</t>
    </rPh>
    <phoneticPr fontId="2"/>
  </si>
  <si>
    <t>公定分析法の検討にあたっては、中央環境審議会やＪＩＳ等の動向に十分注視するとともに、事前の情報収集や有識者の検討会等を踏まえ、項目数の絞り込みにより効率的･効果的な執行に努める。</t>
    <rPh sb="63" eb="66">
      <t>コウモクスウ</t>
    </rPh>
    <rPh sb="67" eb="68">
      <t>シボ</t>
    </rPh>
    <rPh sb="69" eb="70">
      <t>コ</t>
    </rPh>
    <phoneticPr fontId="2"/>
  </si>
  <si>
    <t>　平成26年度事業において優れた取り組みをプログラム化し、各都道府県へ紹介したほか、文部科学省を通じて教育委員会、全国の小中学校へ取り組みを例として紹介したところ。
　今後についても、優れた取り組みがあればプログラム化し、各都道府県等に紹介するなど、水環境保全活動の普及に努める。</t>
    <rPh sb="1" eb="3">
      <t>ヘイセイ</t>
    </rPh>
    <rPh sb="5" eb="7">
      <t>ネンド</t>
    </rPh>
    <rPh sb="7" eb="9">
      <t>ジギョウ</t>
    </rPh>
    <rPh sb="13" eb="14">
      <t>スグ</t>
    </rPh>
    <rPh sb="16" eb="17">
      <t>ト</t>
    </rPh>
    <rPh sb="18" eb="19">
      <t>ク</t>
    </rPh>
    <rPh sb="26" eb="27">
      <t>カ</t>
    </rPh>
    <rPh sb="29" eb="30">
      <t>カク</t>
    </rPh>
    <rPh sb="30" eb="32">
      <t>トドウ</t>
    </rPh>
    <rPh sb="32" eb="34">
      <t>フケン</t>
    </rPh>
    <rPh sb="35" eb="37">
      <t>ショウカイ</t>
    </rPh>
    <rPh sb="42" eb="44">
      <t>モンブ</t>
    </rPh>
    <rPh sb="44" eb="47">
      <t>カガクショウ</t>
    </rPh>
    <rPh sb="48" eb="49">
      <t>ツウ</t>
    </rPh>
    <rPh sb="51" eb="53">
      <t>キョウイク</t>
    </rPh>
    <rPh sb="53" eb="56">
      <t>イインカイ</t>
    </rPh>
    <rPh sb="57" eb="59">
      <t>ゼンコク</t>
    </rPh>
    <rPh sb="60" eb="64">
      <t>ショウチュウガッコウ</t>
    </rPh>
    <rPh sb="65" eb="66">
      <t>ト</t>
    </rPh>
    <rPh sb="67" eb="68">
      <t>ク</t>
    </rPh>
    <rPh sb="70" eb="71">
      <t>レイ</t>
    </rPh>
    <rPh sb="74" eb="76">
      <t>ショウカイ</t>
    </rPh>
    <rPh sb="84" eb="86">
      <t>コンゴ</t>
    </rPh>
    <rPh sb="92" eb="93">
      <t>スグ</t>
    </rPh>
    <rPh sb="95" eb="96">
      <t>ト</t>
    </rPh>
    <rPh sb="97" eb="98">
      <t>ク</t>
    </rPh>
    <rPh sb="108" eb="109">
      <t>カ</t>
    </rPh>
    <rPh sb="111" eb="112">
      <t>カク</t>
    </rPh>
    <rPh sb="112" eb="116">
      <t>トドウフケン</t>
    </rPh>
    <rPh sb="116" eb="117">
      <t>トウ</t>
    </rPh>
    <rPh sb="118" eb="120">
      <t>ショウカイ</t>
    </rPh>
    <rPh sb="125" eb="128">
      <t>ミズカンキョウ</t>
    </rPh>
    <rPh sb="128" eb="130">
      <t>ホゼン</t>
    </rPh>
    <rPh sb="130" eb="132">
      <t>カツドウ</t>
    </rPh>
    <rPh sb="133" eb="135">
      <t>フキュウ</t>
    </rPh>
    <rPh sb="136" eb="137">
      <t>ツト</t>
    </rPh>
    <phoneticPr fontId="2"/>
  </si>
  <si>
    <t xml:space="preserve">　本事業において取りまとめた、マニュアルや事例集、解説書等を有効活用するため、ホームページによる公開と、関係団体及び地方自治体等への周知を行うとともに、問合せがあれば真摯に対応していく。
　また、検討会から得られた知見や講習会で頂いたご意見等を、今後法や基準の改正等を行う際の参考にする。
</t>
    <phoneticPr fontId="2"/>
  </si>
  <si>
    <t>　衛星画像を用いた地盤高計測手法については、28年度中に終了させる予定である。一方で、前年度に比し事業費全体は増額したが、進捗状況に合わせ購入する衛星データ数、その他の事業の人件費や印刷経費を削減することにより、効率的な予算要求を行った。</t>
    <rPh sb="1" eb="3">
      <t>エイセイ</t>
    </rPh>
    <rPh sb="3" eb="5">
      <t>ガゾウ</t>
    </rPh>
    <rPh sb="6" eb="7">
      <t>モチ</t>
    </rPh>
    <rPh sb="9" eb="11">
      <t>ジバン</t>
    </rPh>
    <rPh sb="11" eb="12">
      <t>ダカ</t>
    </rPh>
    <rPh sb="12" eb="14">
      <t>ケイソク</t>
    </rPh>
    <rPh sb="14" eb="16">
      <t>シュホウ</t>
    </rPh>
    <rPh sb="26" eb="27">
      <t>チュウ</t>
    </rPh>
    <rPh sb="28" eb="30">
      <t>シュウリョウ</t>
    </rPh>
    <rPh sb="33" eb="35">
      <t>ヨテイ</t>
    </rPh>
    <rPh sb="43" eb="46">
      <t>ゼンネンド</t>
    </rPh>
    <rPh sb="47" eb="48">
      <t>ヒ</t>
    </rPh>
    <rPh sb="49" eb="52">
      <t>ジギョウヒ</t>
    </rPh>
    <rPh sb="52" eb="54">
      <t>ゼンタイ</t>
    </rPh>
    <rPh sb="55" eb="57">
      <t>ゾウガク</t>
    </rPh>
    <rPh sb="61" eb="63">
      <t>シンチョク</t>
    </rPh>
    <rPh sb="63" eb="65">
      <t>ジョウキョウ</t>
    </rPh>
    <rPh sb="66" eb="67">
      <t>ア</t>
    </rPh>
    <rPh sb="69" eb="71">
      <t>コウニュウ</t>
    </rPh>
    <rPh sb="73" eb="75">
      <t>エイセイ</t>
    </rPh>
    <rPh sb="78" eb="79">
      <t>スウ</t>
    </rPh>
    <rPh sb="82" eb="83">
      <t>タ</t>
    </rPh>
    <rPh sb="84" eb="86">
      <t>ジギョウ</t>
    </rPh>
    <rPh sb="87" eb="90">
      <t>ジンケンヒ</t>
    </rPh>
    <rPh sb="91" eb="93">
      <t>インサツ</t>
    </rPh>
    <rPh sb="93" eb="95">
      <t>ケイヒ</t>
    </rPh>
    <rPh sb="96" eb="98">
      <t>サクゲン</t>
    </rPh>
    <rPh sb="106" eb="109">
      <t>コウリツテキ</t>
    </rPh>
    <rPh sb="110" eb="112">
      <t>ヨサン</t>
    </rPh>
    <rPh sb="112" eb="114">
      <t>ヨウキュウ</t>
    </rPh>
    <rPh sb="115" eb="116">
      <t>オコナ</t>
    </rPh>
    <phoneticPr fontId="2"/>
  </si>
  <si>
    <t>平成26年度は、３モデル湖沼について解析モデルを構築し、水質・生態系への影響の予測を行い、適応策を検討した。
今後は、これまでの検討結果を利用し、予測精度の向上や全湖沼を対象とした適応策の検討を行う。</t>
    <rPh sb="69" eb="71">
      <t>リヨウ</t>
    </rPh>
    <phoneticPr fontId="2"/>
  </si>
  <si>
    <t>人件費、旅費等については過去の執行実績等をもとに見直しを行い、必要最小限の要求としている。
さらに会合の開催にあたっては、会場規模、出席者数等が適切となるよう、引き続き関係国と調整し、より効率的・効果的な予算執行に努める。</t>
    <phoneticPr fontId="2"/>
  </si>
  <si>
    <t>引き続き適正な海洋投入処分のあり方を検討する等、条約や国際的な枠組みに対して適正に対応するとともに、事業内容について十分に精査し、必要最低限の要求としている。
また、請負契約については、国費の支出の透明性に資するよう、事業者に対して精算報告書等の提出への協力を求める</t>
    <phoneticPr fontId="2"/>
  </si>
  <si>
    <t>・計画策定数について
→漂流・漂着・海底ごみに係る調査事業は、当該調査結果の活用により、地方自治体における効率的・効果的な海洋ごみ対策を促進すること等を趣旨としている。
　また、海岸漂着物対策推進法において、都道府県は地域の実情に応じた地域計画を策定し、これに基づき海洋ごみ対策を推進することとされている。
　よって、本調査事業により地域的な海洋ごみの現状等が詳らかにされることにより、当該結果を都道府県が活用し、地域の実情に応じた地域計画が策定された場合は、本調査事業の成果として捉えることが適当と考える。
・海洋ごみ回収量について
→漂着ごみは、海外由来のものも多く含み、発生源や海洋への流出ルートも複雑多岐にわたることから、随時発生する新たな漂着を直ちに抑制することは困難である。このため、喫緊の課題としては、海洋環境保全の観点から、可能な限り多量の海洋ごみを回収・処理していくことが重要である。目標値については過去の実績等を勘案し、設定している。
　なお、長期的な視野に立脚すれば、海洋ごみの発生抑制策を講じ、発生量を抑制していくことが不可欠である。このことから、本事業においては、地方自治体が講じる発生抑制策への支援を可能とし、現存する海洋ごみの回収処理及び長期的な発生量の抑制を目指す施策を両輪として促進することとしている。
・歳出抑制については、特に予算の大部分を占める回収処理に係る事業について、費用対効果を向上させる方策等を盛り込み、歳出抑制を図る。</t>
    <rPh sb="109" eb="111">
      <t>チイキ</t>
    </rPh>
    <rPh sb="112" eb="114">
      <t>ジツジョウ</t>
    </rPh>
    <rPh sb="115" eb="116">
      <t>オウ</t>
    </rPh>
    <rPh sb="118" eb="120">
      <t>チイキ</t>
    </rPh>
    <rPh sb="207" eb="209">
      <t>チイキ</t>
    </rPh>
    <rPh sb="210" eb="212">
      <t>ジツジョウ</t>
    </rPh>
    <rPh sb="213" eb="214">
      <t>オウ</t>
    </rPh>
    <phoneticPr fontId="2"/>
  </si>
  <si>
    <t>今後成果を活用し、水質汚濁防止法の指定物質への追加等、今後の水質事故に備えた危機管理・リスク管理の推進に向けた検討を行う。</t>
    <rPh sb="0" eb="2">
      <t>コンゴ</t>
    </rPh>
    <rPh sb="2" eb="4">
      <t>セイカ</t>
    </rPh>
    <rPh sb="5" eb="7">
      <t>カツヨウ</t>
    </rPh>
    <rPh sb="9" eb="11">
      <t>スイシツ</t>
    </rPh>
    <rPh sb="11" eb="13">
      <t>オダク</t>
    </rPh>
    <rPh sb="13" eb="16">
      <t>ボウシホウ</t>
    </rPh>
    <rPh sb="17" eb="19">
      <t>シテイ</t>
    </rPh>
    <rPh sb="19" eb="21">
      <t>ブッシツ</t>
    </rPh>
    <rPh sb="23" eb="25">
      <t>ツイカ</t>
    </rPh>
    <rPh sb="25" eb="26">
      <t>トウ</t>
    </rPh>
    <rPh sb="27" eb="29">
      <t>コンゴ</t>
    </rPh>
    <rPh sb="30" eb="32">
      <t>スイシツ</t>
    </rPh>
    <rPh sb="32" eb="34">
      <t>ジコ</t>
    </rPh>
    <rPh sb="35" eb="36">
      <t>ソナ</t>
    </rPh>
    <rPh sb="38" eb="40">
      <t>キキ</t>
    </rPh>
    <rPh sb="40" eb="42">
      <t>カンリ</t>
    </rPh>
    <rPh sb="46" eb="48">
      <t>カンリ</t>
    </rPh>
    <rPh sb="49" eb="51">
      <t>スイシン</t>
    </rPh>
    <rPh sb="52" eb="53">
      <t>ム</t>
    </rPh>
    <rPh sb="55" eb="57">
      <t>ケントウ</t>
    </rPh>
    <rPh sb="58" eb="59">
      <t>オコナ</t>
    </rPh>
    <phoneticPr fontId="5"/>
  </si>
  <si>
    <t>今年度の公募は終了しているため、来年度以降より詳細に使途を把握するため、公募条件に使途の詳細報告を記載する。</t>
    <rPh sb="0" eb="3">
      <t>コンネンド</t>
    </rPh>
    <rPh sb="4" eb="6">
      <t>コウボ</t>
    </rPh>
    <rPh sb="7" eb="9">
      <t>シュウリョウ</t>
    </rPh>
    <rPh sb="16" eb="19">
      <t>ライネンド</t>
    </rPh>
    <rPh sb="19" eb="21">
      <t>イコウ</t>
    </rPh>
    <phoneticPr fontId="2"/>
  </si>
  <si>
    <t>・排水管理・水質保全政策を進めるために必要な政策評価手法の提供数を研究成果（4カ年）の最終目標とするが、最終目標の達成に向け進捗を評価するため、研究成果の取りまとめに必要となるデータベース、及び水質予測モデルの構築数を中間目標（27年度）として設定した。
・政策評価手法の提供数は、国／都市に対して政策評価手法を提供する数としている。
・活動指標は、成果指標である政策評価手法を開発するために必要な現地調査、及び情報収集を行う都市数を活動指標としている。
・外部有識者から構成される評価委員会を設置し、進捗管理や助言を行っており、より効果的な執行に努める。</t>
    <phoneticPr fontId="2"/>
  </si>
  <si>
    <t>・ご指摘を踏まえ、アウトカム指標として、調査結果を公表しているホームページのアクセス数を過年度と同等以上とすることを目標とする。
・市場価格を反映させた積算を基に、必要最低限の要求額としているところ。</t>
    <rPh sb="2" eb="4">
      <t>シテキ</t>
    </rPh>
    <rPh sb="5" eb="6">
      <t>フ</t>
    </rPh>
    <phoneticPr fontId="2"/>
  </si>
  <si>
    <t xml:space="preserve">　外部有識者よりアウトカムについてご指摘を頂いたが、本事業の内容はガイドラインの策定や事例の整理であり、汚染源に直接対策を施すものではなく、事業実施年数も短い事業である。以上のことに加え、地下水はその性質上、汚染源または環境保全対策への効果が水質調査結果に現れるまでには長い時間がかかるため、毎年度、もしくは事業終了時に検証をする必要のある行政事業レビューシート上の指標に環境基準の超過率を設定することは現実的には難しいことから、当初どおりのアウトカムとさせて頂くこととしたい。
　しかし、ご指摘の前段部分については、ご意見を踏まえ、最終的な目標を70％から100％とさせていただきたい。
　予算面においては、消耗品や報告書の必要部数、通信運搬費を見直すことにより、145千円を削減した。
</t>
    <rPh sb="26" eb="27">
      <t>ホン</t>
    </rPh>
    <rPh sb="27" eb="29">
      <t>ジギョウ</t>
    </rPh>
    <rPh sb="30" eb="32">
      <t>ナイヨウ</t>
    </rPh>
    <rPh sb="40" eb="42">
      <t>サクテイ</t>
    </rPh>
    <rPh sb="43" eb="45">
      <t>ジレイ</t>
    </rPh>
    <rPh sb="46" eb="48">
      <t>セイリ</t>
    </rPh>
    <rPh sb="52" eb="55">
      <t>オセンゲン</t>
    </rPh>
    <rPh sb="56" eb="58">
      <t>チョクセツ</t>
    </rPh>
    <rPh sb="58" eb="60">
      <t>タイサク</t>
    </rPh>
    <rPh sb="61" eb="62">
      <t>ホドコ</t>
    </rPh>
    <rPh sb="85" eb="87">
      <t>イジョウ</t>
    </rPh>
    <rPh sb="91" eb="92">
      <t>クワ</t>
    </rPh>
    <rPh sb="94" eb="96">
      <t>チカ</t>
    </rPh>
    <rPh sb="121" eb="123">
      <t>スイシツ</t>
    </rPh>
    <rPh sb="123" eb="125">
      <t>チョウサ</t>
    </rPh>
    <rPh sb="125" eb="127">
      <t>ケッカ</t>
    </rPh>
    <rPh sb="146" eb="149">
      <t>マイネンド</t>
    </rPh>
    <rPh sb="154" eb="156">
      <t>ジギョウ</t>
    </rPh>
    <rPh sb="156" eb="159">
      <t>シュウリョウジ</t>
    </rPh>
    <rPh sb="160" eb="162">
      <t>ケンショウ</t>
    </rPh>
    <rPh sb="165" eb="167">
      <t>ヒツヨウ</t>
    </rPh>
    <rPh sb="170" eb="172">
      <t>ギョウセイ</t>
    </rPh>
    <rPh sb="172" eb="174">
      <t>ジギョウ</t>
    </rPh>
    <rPh sb="181" eb="182">
      <t>ジョウ</t>
    </rPh>
    <rPh sb="183" eb="185">
      <t>シヒョウ</t>
    </rPh>
    <rPh sb="186" eb="190">
      <t>カンキョウキジュン</t>
    </rPh>
    <rPh sb="260" eb="262">
      <t>イケン</t>
    </rPh>
    <rPh sb="305" eb="308">
      <t>ショウモウヒン</t>
    </rPh>
    <rPh sb="318" eb="320">
      <t>ツウシン</t>
    </rPh>
    <rPh sb="320" eb="323">
      <t>ウンパンヒ</t>
    </rPh>
    <phoneticPr fontId="2"/>
  </si>
  <si>
    <t>請負契約の制約上、費目、使途の内訳の提供を強制することは困難であるものの、再度、事業者へ働き掛けを行った結果、一部の事業者から提供を受ける事ができた。</t>
    <rPh sb="0" eb="2">
      <t>ウケオイ</t>
    </rPh>
    <rPh sb="2" eb="4">
      <t>ケイヤク</t>
    </rPh>
    <rPh sb="5" eb="7">
      <t>セイヤク</t>
    </rPh>
    <rPh sb="7" eb="8">
      <t>ジョウ</t>
    </rPh>
    <rPh sb="9" eb="11">
      <t>ヒモク</t>
    </rPh>
    <rPh sb="12" eb="14">
      <t>シト</t>
    </rPh>
    <rPh sb="15" eb="17">
      <t>ウチワケ</t>
    </rPh>
    <rPh sb="18" eb="20">
      <t>テイキョウ</t>
    </rPh>
    <rPh sb="21" eb="23">
      <t>キョウセイ</t>
    </rPh>
    <rPh sb="28" eb="30">
      <t>コンナン</t>
    </rPh>
    <rPh sb="37" eb="39">
      <t>サイド</t>
    </rPh>
    <rPh sb="40" eb="43">
      <t>ジギョウシャ</t>
    </rPh>
    <rPh sb="44" eb="45">
      <t>ハタラ</t>
    </rPh>
    <rPh sb="46" eb="47">
      <t>カ</t>
    </rPh>
    <rPh sb="49" eb="50">
      <t>オコナ</t>
    </rPh>
    <rPh sb="52" eb="54">
      <t>ケッカ</t>
    </rPh>
    <rPh sb="55" eb="57">
      <t>イチブ</t>
    </rPh>
    <rPh sb="58" eb="61">
      <t>ジギョウシャ</t>
    </rPh>
    <rPh sb="63" eb="65">
      <t>テイキョウ</t>
    </rPh>
    <rPh sb="66" eb="67">
      <t>ウ</t>
    </rPh>
    <rPh sb="69" eb="70">
      <t>コト</t>
    </rPh>
    <phoneticPr fontId="2"/>
  </si>
  <si>
    <t>平成28年度要求にあたっては、規制改革実施計画対応のための業務量増に対して予算配分を重点化し、反面、アジアにおける土壌汚染対策推進費を廃止する等の既存事業の見直しを行った。</t>
    <rPh sb="0" eb="2">
      <t>ヘイセイ</t>
    </rPh>
    <rPh sb="4" eb="6">
      <t>ネンド</t>
    </rPh>
    <rPh sb="6" eb="8">
      <t>ヨウキュウ</t>
    </rPh>
    <rPh sb="15" eb="17">
      <t>キセイ</t>
    </rPh>
    <rPh sb="17" eb="19">
      <t>カイカク</t>
    </rPh>
    <rPh sb="19" eb="21">
      <t>ジッシ</t>
    </rPh>
    <rPh sb="21" eb="23">
      <t>ケイカク</t>
    </rPh>
    <rPh sb="23" eb="25">
      <t>タイオウ</t>
    </rPh>
    <rPh sb="29" eb="32">
      <t>ギョウムリョウ</t>
    </rPh>
    <rPh sb="32" eb="33">
      <t>ゾウ</t>
    </rPh>
    <rPh sb="34" eb="35">
      <t>タイ</t>
    </rPh>
    <rPh sb="37" eb="39">
      <t>ヨサン</t>
    </rPh>
    <rPh sb="39" eb="41">
      <t>ハイブン</t>
    </rPh>
    <rPh sb="42" eb="44">
      <t>ジュウテン</t>
    </rPh>
    <rPh sb="44" eb="45">
      <t>カ</t>
    </rPh>
    <rPh sb="47" eb="49">
      <t>ハンメン</t>
    </rPh>
    <rPh sb="57" eb="59">
      <t>ドジョウ</t>
    </rPh>
    <rPh sb="59" eb="61">
      <t>オセン</t>
    </rPh>
    <rPh sb="61" eb="63">
      <t>タイサク</t>
    </rPh>
    <rPh sb="63" eb="66">
      <t>スイシンヒ</t>
    </rPh>
    <rPh sb="67" eb="69">
      <t>ハイシ</t>
    </rPh>
    <rPh sb="71" eb="72">
      <t>トウ</t>
    </rPh>
    <rPh sb="73" eb="75">
      <t>キソン</t>
    </rPh>
    <rPh sb="75" eb="77">
      <t>ジギョウ</t>
    </rPh>
    <rPh sb="78" eb="80">
      <t>ミナオ</t>
    </rPh>
    <rPh sb="82" eb="83">
      <t>オコナ</t>
    </rPh>
    <phoneticPr fontId="2"/>
  </si>
  <si>
    <t>ダイオキシン類分析費については、H28要求統一単価を利用し、それ以外の箇所でも3者見積りにより精査の上、要求する。さらに、執行の際には公正な競争入札環境を整える等、より効率的・効果的な執行に努める。</t>
    <rPh sb="26" eb="28">
      <t>リヨウ</t>
    </rPh>
    <rPh sb="32" eb="34">
      <t>イガイ</t>
    </rPh>
    <rPh sb="35" eb="37">
      <t>カショ</t>
    </rPh>
    <rPh sb="40" eb="41">
      <t>シャ</t>
    </rPh>
    <rPh sb="41" eb="43">
      <t>ミツ</t>
    </rPh>
    <rPh sb="47" eb="49">
      <t>セイサ</t>
    </rPh>
    <rPh sb="50" eb="51">
      <t>ウエ</t>
    </rPh>
    <rPh sb="52" eb="54">
      <t>ヨウキュウ</t>
    </rPh>
    <rPh sb="61" eb="63">
      <t>シッコウ</t>
    </rPh>
    <rPh sb="64" eb="65">
      <t>サイ</t>
    </rPh>
    <rPh sb="67" eb="69">
      <t>コウセイ</t>
    </rPh>
    <rPh sb="70" eb="72">
      <t>キョウソウ</t>
    </rPh>
    <rPh sb="72" eb="74">
      <t>ニュウサツ</t>
    </rPh>
    <rPh sb="74" eb="76">
      <t>カンキョウ</t>
    </rPh>
    <rPh sb="77" eb="78">
      <t>トトノ</t>
    </rPh>
    <rPh sb="80" eb="81">
      <t>トウ</t>
    </rPh>
    <rPh sb="84" eb="87">
      <t>コウリツテキ</t>
    </rPh>
    <rPh sb="88" eb="91">
      <t>コウカテキ</t>
    </rPh>
    <rPh sb="92" eb="94">
      <t>シッコウ</t>
    </rPh>
    <rPh sb="95" eb="96">
      <t>ツト</t>
    </rPh>
    <phoneticPr fontId="2"/>
  </si>
  <si>
    <t>ご指摘の趣旨を踏まえ、分析費用も含め、市場価格も参考に本年度までの予算全体について精査を進めた。これにより、必要性が低い事業を見直し、真に必要な複数の事業を統合するなどして、必要最低限の要求額とした。</t>
    <rPh sb="1" eb="3">
      <t>シテキ</t>
    </rPh>
    <rPh sb="4" eb="6">
      <t>シュシ</t>
    </rPh>
    <rPh sb="7" eb="8">
      <t>フ</t>
    </rPh>
    <rPh sb="16" eb="17">
      <t>フク</t>
    </rPh>
    <rPh sb="19" eb="21">
      <t>シジョウ</t>
    </rPh>
    <rPh sb="21" eb="23">
      <t>カカク</t>
    </rPh>
    <rPh sb="24" eb="26">
      <t>サンコウ</t>
    </rPh>
    <rPh sb="27" eb="30">
      <t>ホンネンド</t>
    </rPh>
    <rPh sb="33" eb="35">
      <t>ヨサン</t>
    </rPh>
    <rPh sb="35" eb="37">
      <t>ゼンタイ</t>
    </rPh>
    <rPh sb="41" eb="43">
      <t>セイサ</t>
    </rPh>
    <rPh sb="44" eb="45">
      <t>スス</t>
    </rPh>
    <rPh sb="54" eb="57">
      <t>ヒツヨウセイ</t>
    </rPh>
    <rPh sb="58" eb="59">
      <t>ヒク</t>
    </rPh>
    <rPh sb="60" eb="62">
      <t>ジギョウ</t>
    </rPh>
    <rPh sb="63" eb="65">
      <t>ミナオ</t>
    </rPh>
    <rPh sb="67" eb="68">
      <t>シン</t>
    </rPh>
    <rPh sb="69" eb="71">
      <t>ヒツヨウ</t>
    </rPh>
    <rPh sb="72" eb="74">
      <t>フクスウ</t>
    </rPh>
    <rPh sb="75" eb="77">
      <t>ジギョウ</t>
    </rPh>
    <rPh sb="78" eb="80">
      <t>トウゴウ</t>
    </rPh>
    <rPh sb="87" eb="89">
      <t>ヒツヨウ</t>
    </rPh>
    <rPh sb="89" eb="92">
      <t>サイテイゲン</t>
    </rPh>
    <rPh sb="93" eb="95">
      <t>ヨウキュウ</t>
    </rPh>
    <rPh sb="95" eb="96">
      <t>ガク</t>
    </rPh>
    <phoneticPr fontId="2"/>
  </si>
  <si>
    <t>成果目標については、より適切に本事業の具体的な成果を表す成果目標を検討し、「調査結果の公表回数」を「環境基準の達成率」に見直した。一社応札の抑制の取組については、入札公告期間の延長等を行う。</t>
    <rPh sb="38" eb="40">
      <t>チョウサ</t>
    </rPh>
    <rPh sb="40" eb="42">
      <t>ケッカ</t>
    </rPh>
    <rPh sb="43" eb="45">
      <t>コウヒョウ</t>
    </rPh>
    <rPh sb="45" eb="47">
      <t>カイスウ</t>
    </rPh>
    <rPh sb="50" eb="52">
      <t>カンキョウ</t>
    </rPh>
    <rPh sb="52" eb="54">
      <t>キジュン</t>
    </rPh>
    <rPh sb="55" eb="58">
      <t>タッセイリツ</t>
    </rPh>
    <rPh sb="60" eb="62">
      <t>ミナオ</t>
    </rPh>
    <rPh sb="65" eb="67">
      <t>イッシャ</t>
    </rPh>
    <rPh sb="67" eb="69">
      <t>オウサツ</t>
    </rPh>
    <rPh sb="70" eb="72">
      <t>ヨクセイ</t>
    </rPh>
    <rPh sb="73" eb="75">
      <t>トリクミ</t>
    </rPh>
    <rPh sb="92" eb="93">
      <t>オコナ</t>
    </rPh>
    <phoneticPr fontId="2"/>
  </si>
  <si>
    <t>一者応札の抑制等の観点から、公告期間の延長などを実施する。また、地方公共団体から応募のない事業については廃止した。</t>
    <rPh sb="0" eb="2">
      <t>イッシャ</t>
    </rPh>
    <rPh sb="2" eb="4">
      <t>オウサツ</t>
    </rPh>
    <rPh sb="5" eb="7">
      <t>ヨクセイ</t>
    </rPh>
    <rPh sb="7" eb="8">
      <t>トウ</t>
    </rPh>
    <rPh sb="9" eb="11">
      <t>カンテン</t>
    </rPh>
    <rPh sb="32" eb="34">
      <t>チホウ</t>
    </rPh>
    <rPh sb="34" eb="36">
      <t>コウキョウ</t>
    </rPh>
    <rPh sb="36" eb="38">
      <t>ダンタイ</t>
    </rPh>
    <rPh sb="40" eb="42">
      <t>オウボ</t>
    </rPh>
    <rPh sb="45" eb="47">
      <t>ジギョウ</t>
    </rPh>
    <rPh sb="52" eb="54">
      <t>ハイシ</t>
    </rPh>
    <phoneticPr fontId="2"/>
  </si>
  <si>
    <t>調達方法については、一者応札改善のため入札公告期間の延長等に取り組んでいるところである。
また、終了年度については、現在のところ調査テーマごとに異なるが平成32年度までに取りまとめを目標として取り組んでおり、明示可能な部分については、予算要求書類（要求要旨）に明示したところである。</t>
    <rPh sb="0" eb="2">
      <t>チョウタツ</t>
    </rPh>
    <rPh sb="2" eb="4">
      <t>ホウホウ</t>
    </rPh>
    <rPh sb="10" eb="11">
      <t>イッ</t>
    </rPh>
    <rPh sb="11" eb="12">
      <t>シャ</t>
    </rPh>
    <rPh sb="12" eb="14">
      <t>オウサツ</t>
    </rPh>
    <rPh sb="14" eb="16">
      <t>カイゼン</t>
    </rPh>
    <rPh sb="19" eb="21">
      <t>ニュウサツ</t>
    </rPh>
    <rPh sb="21" eb="23">
      <t>コウコク</t>
    </rPh>
    <rPh sb="23" eb="25">
      <t>キカン</t>
    </rPh>
    <rPh sb="26" eb="28">
      <t>エンチョウ</t>
    </rPh>
    <rPh sb="28" eb="29">
      <t>トウ</t>
    </rPh>
    <rPh sb="30" eb="31">
      <t>ト</t>
    </rPh>
    <rPh sb="32" eb="33">
      <t>ク</t>
    </rPh>
    <rPh sb="48" eb="50">
      <t>シュウリョウ</t>
    </rPh>
    <rPh sb="50" eb="52">
      <t>ネンド</t>
    </rPh>
    <rPh sb="58" eb="60">
      <t>ゲンザイ</t>
    </rPh>
    <rPh sb="64" eb="66">
      <t>チョウサ</t>
    </rPh>
    <rPh sb="72" eb="73">
      <t>コト</t>
    </rPh>
    <rPh sb="76" eb="78">
      <t>ヘイセイ</t>
    </rPh>
    <rPh sb="80" eb="82">
      <t>ネンド</t>
    </rPh>
    <rPh sb="85" eb="86">
      <t>ト</t>
    </rPh>
    <rPh sb="91" eb="93">
      <t>モクヒョウ</t>
    </rPh>
    <rPh sb="96" eb="97">
      <t>ト</t>
    </rPh>
    <rPh sb="98" eb="99">
      <t>ク</t>
    </rPh>
    <rPh sb="104" eb="106">
      <t>メイジ</t>
    </rPh>
    <rPh sb="106" eb="108">
      <t>カノウ</t>
    </rPh>
    <rPh sb="109" eb="111">
      <t>ブブン</t>
    </rPh>
    <rPh sb="117" eb="119">
      <t>ヨサン</t>
    </rPh>
    <rPh sb="119" eb="121">
      <t>ヨウキュウ</t>
    </rPh>
    <rPh sb="121" eb="123">
      <t>ショルイ</t>
    </rPh>
    <rPh sb="124" eb="126">
      <t>ヨウキュウ</t>
    </rPh>
    <rPh sb="126" eb="128">
      <t>ヨウシ</t>
    </rPh>
    <rPh sb="130" eb="132">
      <t>メイジ</t>
    </rPh>
    <phoneticPr fontId="2"/>
  </si>
  <si>
    <t>支出額等を考慮し、既存事業は、予算規模の圧縮を行った。また、平成27年3月の中環審とりまとめ（微小粒子状物質の国内における排出抑制対策の在り方について）に基づき、更なる対策の検討を行うためのモニタリング等の高度化に係る経費を重点的に要求する。</t>
    <phoneticPr fontId="2"/>
  </si>
  <si>
    <t>活動内容の進捗状況については、引き続き、毎年開催されるEANETの会合への参加等を通じて随時把握し、より効果的な執行に努める。また、指摘事項については、EANETの会合における精度管理・保証に関する議論等を踏まえて今後検討していく。</t>
    <phoneticPr fontId="2"/>
  </si>
  <si>
    <t>・指定水域のCOD環境基準達成率が改善しない原因については、様々な調査、外部有識者からの指摘を踏まえ検討しているところであり、現在のところCODの起源としての陸域からの負荷は下がっているが、内部生産によるCODの寄与の上昇や、外海から流入する水のCODが上昇していることなどが確認されている。
・未だ完全に原因が解明されていないところであり、指摘を踏まえ、目標達成に向けて必要な中間目標として「目標年度における汚濁負荷削減量」を用いることとする。
・この中間目標については、平成25年度実績の時点で、第７次水質総量削減の目標年度である平成26年度における削減量を上回るペースで汚濁負荷が削減されている。</t>
    <phoneticPr fontId="2"/>
  </si>
  <si>
    <t>調査地点の変更にあたっては要求時に十分に精査し、必要最低限の要求としている。
また、請負契約については、国費の支出の透明性に資するよう、事業者に対して精算報告書等の提出への協力を求める。</t>
    <phoneticPr fontId="2"/>
  </si>
  <si>
    <t>・成果指標へ大気汚染物質の減少量を追加した。
・最終年度の目標値に対して各年度の成果実績を用いていたことにより、達成度が低く算出されていたが、最終年度（38年度）に目標が達成できる着実な計画であるCDMクレジット移転の計画量を目標値として達成度を計ることとした。なお、補助対象工場の稼働は開始されており、さらに27年度よりクレジット移転を行う補助対象工場が増加になること等から、平成38年度までに成果目標に到達する予定である。また、各年度の実施状況報告により進捗を把握し、着実に最終年度の目標が達成されるようフォローアップを行う。
・公告期間の延長等により、調達手法を改善し予算執行効率化を図る。
・既存事業は予算規模を圧縮し、効率的な執行に努める</t>
    <phoneticPr fontId="2"/>
  </si>
  <si>
    <t>CO2排出削減量は、採択事業の種別（熱回収、燃料製造等）によって大きく異なるため、年度ごとの採択事業の種別によっては、一時的に単位当たりコストが増減するもの。燃料製造のほうが計算上削減効果が高くなる傾向にあるが、26年度の採択事業は熱回収のための施設のみであったため、単位あたりコストが相対的に高くなっているもの。
総務省の行政評価局からの指摘を踏まえ、平成28年度は、より効果的かつ実効的な事業とするべく抜本的な見直しを行い、廃止。</t>
  </si>
  <si>
    <t>応札者が増えるよう仕様書をより明確にする等、効率的な執行に努める。</t>
    <rPh sb="20" eb="21">
      <t>ナド</t>
    </rPh>
    <rPh sb="22" eb="25">
      <t>コウリツテキ</t>
    </rPh>
    <rPh sb="26" eb="28">
      <t>シッコウ</t>
    </rPh>
    <rPh sb="29" eb="30">
      <t>ツト</t>
    </rPh>
    <phoneticPr fontId="2"/>
  </si>
  <si>
    <t>平成26年度の補助事業の執行率が低かったことなどを踏まえ、平成28年度概算要求においては減額要求とした。一方、平成26年度より、別途、実現可能性調査や処分場の管理者を対象としたアンケート調査の実施等を通じてニーズの掘り起こしを図っているところであり、引き続き成果実績を高めるよう努める。</t>
  </si>
  <si>
    <t>平成26年事業を通じた関係者との調整により、地域内の物流をコーディネートすることにより、物流システムの効率化を図り、確実かつ効果的な事業の実施に努めるとともに、民間事業者による自主的なモーダルシフト・輸送効率化の加速を図り、独立採算化の実現を目指す。</t>
  </si>
  <si>
    <t>本事業では、異なる複数の分野で実証を行うため、当初より３年間で２件程度の実証研究を予定しており、すべての案件の国際展開を目標としているところ。
また、本事業の目的は廃棄物・リサイクル分野のCO2削減技術確立であり、この目標が達成された場合、2018年度までに２事業を事業化し、１事業で１機100t/日のごみ処理能力を持つごみ発電プラントを導入するものとして試算すると波及効果として、2020年度で36,590tCO2/年のCO2削減が見込まれる。直接は海外のCO2削減であるが、JCM等につなげることにより、日本の削減量とすることが可能であり、環境負荷低減及び経済活性化に貢献することができると考えられる。
業務終了年度である来年度においては、事業の公募、選定を予定していないが、契約の際は必要経費の精査等、最大限予算効率化に努めたい。</t>
    <rPh sb="0" eb="1">
      <t>ホン</t>
    </rPh>
    <rPh sb="1" eb="3">
      <t>ジギョウ</t>
    </rPh>
    <rPh sb="6" eb="7">
      <t>コト</t>
    </rPh>
    <rPh sb="9" eb="11">
      <t>フクスウ</t>
    </rPh>
    <rPh sb="12" eb="14">
      <t>ブンヤ</t>
    </rPh>
    <rPh sb="15" eb="17">
      <t>ジッショウ</t>
    </rPh>
    <rPh sb="18" eb="19">
      <t>オコナ</t>
    </rPh>
    <rPh sb="23" eb="25">
      <t>トウショ</t>
    </rPh>
    <rPh sb="28" eb="30">
      <t>ネンカン</t>
    </rPh>
    <rPh sb="32" eb="33">
      <t>ケン</t>
    </rPh>
    <rPh sb="33" eb="35">
      <t>テイド</t>
    </rPh>
    <rPh sb="36" eb="38">
      <t>ジッショウ</t>
    </rPh>
    <rPh sb="38" eb="40">
      <t>ケンキュウ</t>
    </rPh>
    <rPh sb="41" eb="43">
      <t>ヨテイ</t>
    </rPh>
    <rPh sb="52" eb="54">
      <t>アンケン</t>
    </rPh>
    <rPh sb="55" eb="57">
      <t>コクサイ</t>
    </rPh>
    <rPh sb="57" eb="59">
      <t>テンカイ</t>
    </rPh>
    <rPh sb="60" eb="62">
      <t>モクヒョウ</t>
    </rPh>
    <rPh sb="75" eb="76">
      <t>ホン</t>
    </rPh>
    <rPh sb="76" eb="78">
      <t>ジギョウ</t>
    </rPh>
    <rPh sb="79" eb="81">
      <t>モクテキ</t>
    </rPh>
    <rPh sb="82" eb="85">
      <t>ハイキブツ</t>
    </rPh>
    <rPh sb="91" eb="93">
      <t>ブンヤ</t>
    </rPh>
    <rPh sb="97" eb="99">
      <t>サクゲン</t>
    </rPh>
    <rPh sb="99" eb="101">
      <t>ギジュツ</t>
    </rPh>
    <rPh sb="101" eb="103">
      <t>カクリツ</t>
    </rPh>
    <rPh sb="109" eb="111">
      <t>モクヒョウ</t>
    </rPh>
    <rPh sb="112" eb="114">
      <t>タッセイ</t>
    </rPh>
    <rPh sb="117" eb="119">
      <t>バアイ</t>
    </rPh>
    <rPh sb="158" eb="159">
      <t>モ</t>
    </rPh>
    <rPh sb="162" eb="164">
      <t>ハツデン</t>
    </rPh>
    <rPh sb="169" eb="171">
      <t>ドウニュウ</t>
    </rPh>
    <rPh sb="183" eb="187">
      <t>ハキュウコウカ</t>
    </rPh>
    <rPh sb="195" eb="196">
      <t>ネン</t>
    </rPh>
    <rPh sb="196" eb="197">
      <t>ド</t>
    </rPh>
    <rPh sb="209" eb="210">
      <t>ネン</t>
    </rPh>
    <rPh sb="217" eb="219">
      <t>ミコ</t>
    </rPh>
    <rPh sb="223" eb="225">
      <t>チョクセツ</t>
    </rPh>
    <rPh sb="226" eb="228">
      <t>カイガイ</t>
    </rPh>
    <rPh sb="232" eb="234">
      <t>サクゲン</t>
    </rPh>
    <rPh sb="242" eb="243">
      <t>トウ</t>
    </rPh>
    <rPh sb="254" eb="256">
      <t>ニホン</t>
    </rPh>
    <rPh sb="257" eb="260">
      <t>サクゲンリョウ</t>
    </rPh>
    <rPh sb="266" eb="268">
      <t>カノウ</t>
    </rPh>
    <rPh sb="272" eb="274">
      <t>カンキョウ</t>
    </rPh>
    <rPh sb="274" eb="276">
      <t>フカ</t>
    </rPh>
    <rPh sb="276" eb="278">
      <t>テイゲン</t>
    </rPh>
    <rPh sb="278" eb="279">
      <t>オヨ</t>
    </rPh>
    <rPh sb="280" eb="282">
      <t>ケイザイ</t>
    </rPh>
    <rPh sb="282" eb="285">
      <t>カッセイカ</t>
    </rPh>
    <rPh sb="286" eb="288">
      <t>コウケン</t>
    </rPh>
    <rPh sb="297" eb="298">
      <t>カンガ</t>
    </rPh>
    <rPh sb="304" eb="306">
      <t>ギョウム</t>
    </rPh>
    <rPh sb="306" eb="308">
      <t>シュウリョウ</t>
    </rPh>
    <rPh sb="308" eb="310">
      <t>ネンド</t>
    </rPh>
    <rPh sb="313" eb="316">
      <t>ライネンド</t>
    </rPh>
    <rPh sb="322" eb="324">
      <t>ジギョウ</t>
    </rPh>
    <rPh sb="325" eb="327">
      <t>コウボ</t>
    </rPh>
    <rPh sb="328" eb="330">
      <t>センテイ</t>
    </rPh>
    <rPh sb="331" eb="333">
      <t>ヨテイ</t>
    </rPh>
    <rPh sb="340" eb="342">
      <t>ケイヤク</t>
    </rPh>
    <rPh sb="343" eb="344">
      <t>サイ</t>
    </rPh>
    <rPh sb="345" eb="347">
      <t>ヒツヨウ</t>
    </rPh>
    <rPh sb="347" eb="349">
      <t>ケイヒ</t>
    </rPh>
    <rPh sb="350" eb="352">
      <t>セイサ</t>
    </rPh>
    <rPh sb="352" eb="353">
      <t>トウ</t>
    </rPh>
    <rPh sb="354" eb="357">
      <t>サイダイゲン</t>
    </rPh>
    <rPh sb="357" eb="359">
      <t>ヨサン</t>
    </rPh>
    <rPh sb="359" eb="362">
      <t>コウリツカ</t>
    </rPh>
    <rPh sb="363" eb="364">
      <t>ツト</t>
    </rPh>
    <phoneticPr fontId="2"/>
  </si>
  <si>
    <t>成果目標の達成に向け、国民にとってわかりやすく、発信力のある白書の作成を目指し、白書の記載や白書を読む会での説明を工夫する。また、点検報告業務と効率的に結びつけながら白書作成業務を行うことにより、より効果的に業務を実施していくこととする。</t>
    <rPh sb="11" eb="13">
      <t>コクミン</t>
    </rPh>
    <rPh sb="24" eb="27">
      <t>ハッシンリョク</t>
    </rPh>
    <rPh sb="33" eb="35">
      <t>サクセイ</t>
    </rPh>
    <rPh sb="36" eb="38">
      <t>メザ</t>
    </rPh>
    <rPh sb="40" eb="42">
      <t>ハクショ</t>
    </rPh>
    <rPh sb="43" eb="45">
      <t>キサイ</t>
    </rPh>
    <rPh sb="46" eb="48">
      <t>ハクショ</t>
    </rPh>
    <rPh sb="49" eb="50">
      <t>ヨ</t>
    </rPh>
    <rPh sb="51" eb="52">
      <t>カイ</t>
    </rPh>
    <rPh sb="54" eb="56">
      <t>セツメイ</t>
    </rPh>
    <rPh sb="57" eb="59">
      <t>クフウ</t>
    </rPh>
    <rPh sb="65" eb="67">
      <t>テンケン</t>
    </rPh>
    <rPh sb="67" eb="69">
      <t>ホウコク</t>
    </rPh>
    <rPh sb="69" eb="71">
      <t>ギョウム</t>
    </rPh>
    <rPh sb="72" eb="75">
      <t>コウリツテキ</t>
    </rPh>
    <rPh sb="76" eb="77">
      <t>ムス</t>
    </rPh>
    <rPh sb="83" eb="85">
      <t>ハクショ</t>
    </rPh>
    <rPh sb="85" eb="87">
      <t>サクセイ</t>
    </rPh>
    <rPh sb="87" eb="89">
      <t>ギョウム</t>
    </rPh>
    <rPh sb="90" eb="91">
      <t>オコナ</t>
    </rPh>
    <rPh sb="104" eb="106">
      <t>ギョウム</t>
    </rPh>
    <phoneticPr fontId="2"/>
  </si>
  <si>
    <t>成果目標の達成に向け、目標達成年度まで各年度の業務結果を踏まえた課題に重点的に取組み、また、循環型社会形成推進基本計画における物質フロー指標、取組指標の推移について新しく要因分析し、国民や事業者等各主体の３Ｒ活動等の取組状況をそれぞれの主体や地域に合わせた形で深掘りすることで、より効果的に事業を実施していく。
また、費目、使途の内訳についても引き続き事業者に協力が得られるよう説明していく。</t>
    <rPh sb="28" eb="29">
      <t>フ</t>
    </rPh>
    <rPh sb="32" eb="34">
      <t>カダイ</t>
    </rPh>
    <rPh sb="35" eb="38">
      <t>ジュウテンテキ</t>
    </rPh>
    <rPh sb="39" eb="41">
      <t>トリクミ</t>
    </rPh>
    <rPh sb="46" eb="49">
      <t>ジュンカンガタ</t>
    </rPh>
    <rPh sb="49" eb="51">
      <t>シャカイ</t>
    </rPh>
    <rPh sb="51" eb="53">
      <t>ケイセイ</t>
    </rPh>
    <rPh sb="53" eb="55">
      <t>スイシン</t>
    </rPh>
    <rPh sb="55" eb="57">
      <t>キホン</t>
    </rPh>
    <rPh sb="57" eb="59">
      <t>ケイカク</t>
    </rPh>
    <rPh sb="63" eb="65">
      <t>ブッシツ</t>
    </rPh>
    <rPh sb="68" eb="70">
      <t>シヒョウ</t>
    </rPh>
    <rPh sb="71" eb="73">
      <t>トリクミ</t>
    </rPh>
    <rPh sb="73" eb="75">
      <t>シヒョウ</t>
    </rPh>
    <rPh sb="76" eb="78">
      <t>スイイ</t>
    </rPh>
    <rPh sb="82" eb="83">
      <t>アタラ</t>
    </rPh>
    <rPh sb="85" eb="87">
      <t>ヨウイン</t>
    </rPh>
    <rPh sb="87" eb="89">
      <t>ブンセキ</t>
    </rPh>
    <rPh sb="91" eb="93">
      <t>コクミン</t>
    </rPh>
    <rPh sb="94" eb="97">
      <t>ジギョウシャ</t>
    </rPh>
    <rPh sb="97" eb="98">
      <t>トウ</t>
    </rPh>
    <rPh sb="98" eb="99">
      <t>カク</t>
    </rPh>
    <rPh sb="104" eb="106">
      <t>カツドウ</t>
    </rPh>
    <rPh sb="106" eb="107">
      <t>トウ</t>
    </rPh>
    <rPh sb="118" eb="120">
      <t>シュタイ</t>
    </rPh>
    <rPh sb="121" eb="123">
      <t>チイキ</t>
    </rPh>
    <rPh sb="124" eb="125">
      <t>ア</t>
    </rPh>
    <rPh sb="128" eb="129">
      <t>カタチ</t>
    </rPh>
    <rPh sb="145" eb="147">
      <t>ジギョウ</t>
    </rPh>
    <rPh sb="148" eb="150">
      <t>ジッシ</t>
    </rPh>
    <rPh sb="172" eb="173">
      <t>ヒ</t>
    </rPh>
    <rPh sb="174" eb="175">
      <t>ツヅ</t>
    </rPh>
    <rPh sb="176" eb="179">
      <t>ジギョウシャ</t>
    </rPh>
    <rPh sb="180" eb="182">
      <t>キョウリョク</t>
    </rPh>
    <rPh sb="183" eb="184">
      <t>エ</t>
    </rPh>
    <rPh sb="189" eb="191">
      <t>セツメイ</t>
    </rPh>
    <phoneticPr fontId="2"/>
  </si>
  <si>
    <t>セミナーが日本開催以外の年は執行率が低い傾向にあるが、今後は優良事例の収集や情報の整理を計画的に実施することで、より効果的に各国の政策へ反映させるとともに、執行率の改善を図る。その上で必要最低限の予算要求を行う。</t>
    <rPh sb="5" eb="7">
      <t>ニホン</t>
    </rPh>
    <rPh sb="7" eb="9">
      <t>カイサイ</t>
    </rPh>
    <rPh sb="9" eb="11">
      <t>イガイ</t>
    </rPh>
    <rPh sb="12" eb="13">
      <t>トシ</t>
    </rPh>
    <rPh sb="14" eb="17">
      <t>シッコウリツ</t>
    </rPh>
    <rPh sb="18" eb="19">
      <t>ヒク</t>
    </rPh>
    <rPh sb="20" eb="22">
      <t>ケイコウ</t>
    </rPh>
    <rPh sb="27" eb="29">
      <t>コンゴ</t>
    </rPh>
    <rPh sb="30" eb="32">
      <t>ユウリョウ</t>
    </rPh>
    <rPh sb="32" eb="34">
      <t>ジレイ</t>
    </rPh>
    <rPh sb="35" eb="37">
      <t>シュウシュウ</t>
    </rPh>
    <rPh sb="38" eb="40">
      <t>ジョウホウ</t>
    </rPh>
    <rPh sb="41" eb="43">
      <t>セイリ</t>
    </rPh>
    <rPh sb="44" eb="47">
      <t>ケイカクテキ</t>
    </rPh>
    <rPh sb="48" eb="50">
      <t>ジッシ</t>
    </rPh>
    <rPh sb="58" eb="61">
      <t>コウカテキ</t>
    </rPh>
    <rPh sb="62" eb="64">
      <t>カッコク</t>
    </rPh>
    <rPh sb="65" eb="67">
      <t>セイサク</t>
    </rPh>
    <rPh sb="68" eb="70">
      <t>ハンエイ</t>
    </rPh>
    <rPh sb="78" eb="81">
      <t>シッコウリツ</t>
    </rPh>
    <rPh sb="82" eb="84">
      <t>カイゼン</t>
    </rPh>
    <rPh sb="85" eb="86">
      <t>ハカ</t>
    </rPh>
    <rPh sb="90" eb="91">
      <t>ウエ</t>
    </rPh>
    <rPh sb="92" eb="94">
      <t>ヒツヨウ</t>
    </rPh>
    <rPh sb="98" eb="100">
      <t>ヨサン</t>
    </rPh>
    <rPh sb="100" eb="102">
      <t>ヨウキュウ</t>
    </rPh>
    <rPh sb="103" eb="104">
      <t>オコナ</t>
    </rPh>
    <phoneticPr fontId="2"/>
  </si>
  <si>
    <t>引き続き、拠出先の活動内容の進捗状況を資料提供を受けて確認することにより随時把握し、より効果的な執行に努める。</t>
    <rPh sb="0" eb="1">
      <t>ヒ</t>
    </rPh>
    <rPh sb="2" eb="3">
      <t>ツヅ</t>
    </rPh>
    <rPh sb="19" eb="21">
      <t>シリョウ</t>
    </rPh>
    <rPh sb="21" eb="23">
      <t>テイキョウ</t>
    </rPh>
    <rPh sb="24" eb="25">
      <t>ウ</t>
    </rPh>
    <rPh sb="27" eb="29">
      <t>カクニン</t>
    </rPh>
    <phoneticPr fontId="2"/>
  </si>
  <si>
    <t>引き続き、収支、活動内容等を年次報告書をもとに確認するほか、より効果的な執行となるよう定期的に文書や打ち合わせを通じて、活動内容の進捗状況を随時把握していく。達成度について、相手国の事情や政治的な要素に影響される困難を伴うものである中で、60％という数字が低いものではないと認識しており、引き続き100％の達成に向けてアジア太平洋３Ｒ推進フォーラムの場を通じて関係国との関係を深めるなどアジア各国との連携を図っていく。</t>
    <rPh sb="87" eb="90">
      <t>アイテコク</t>
    </rPh>
    <rPh sb="91" eb="93">
      <t>ジジョウ</t>
    </rPh>
    <rPh sb="94" eb="97">
      <t>セイジテキ</t>
    </rPh>
    <rPh sb="98" eb="100">
      <t>ヨウソ</t>
    </rPh>
    <rPh sb="101" eb="103">
      <t>エイキョウ</t>
    </rPh>
    <rPh sb="106" eb="108">
      <t>コンナン</t>
    </rPh>
    <rPh sb="109" eb="110">
      <t>トモナ</t>
    </rPh>
    <rPh sb="116" eb="117">
      <t>ナカ</t>
    </rPh>
    <rPh sb="125" eb="127">
      <t>スウジ</t>
    </rPh>
    <rPh sb="128" eb="129">
      <t>ヒク</t>
    </rPh>
    <rPh sb="137" eb="139">
      <t>ニンシキ</t>
    </rPh>
    <rPh sb="144" eb="145">
      <t>ヒ</t>
    </rPh>
    <rPh sb="146" eb="147">
      <t>ツヅ</t>
    </rPh>
    <rPh sb="153" eb="155">
      <t>タッセイ</t>
    </rPh>
    <rPh sb="156" eb="157">
      <t>ム</t>
    </rPh>
    <rPh sb="162" eb="165">
      <t>タイヘイヨウ</t>
    </rPh>
    <rPh sb="167" eb="169">
      <t>スイシン</t>
    </rPh>
    <rPh sb="175" eb="176">
      <t>バ</t>
    </rPh>
    <rPh sb="177" eb="178">
      <t>ツウ</t>
    </rPh>
    <rPh sb="180" eb="183">
      <t>カンケイコク</t>
    </rPh>
    <rPh sb="185" eb="187">
      <t>カンケイ</t>
    </rPh>
    <rPh sb="188" eb="189">
      <t>フカ</t>
    </rPh>
    <rPh sb="196" eb="198">
      <t>カッコク</t>
    </rPh>
    <rPh sb="200" eb="202">
      <t>レンケイ</t>
    </rPh>
    <rPh sb="203" eb="204">
      <t>ハカ</t>
    </rPh>
    <phoneticPr fontId="2"/>
  </si>
  <si>
    <t>・アウトカムとして挙げている目標指標は、3R関連制度、関連プロジェクトが整備された件数であり、支援件数ではなく、支援の成果（支援実施の結果、各国政府による承認又は実施に至った件数）を表しているものである。しかしながら、ご指摘のとおり支援の成果（支援実施の結果、各国政府による承認又は実施に至った件数）を継続して確認することは重要であるため、引き続き成果の把握を着実に行う。
・基本的には1会計年度で相手国政府の承認や法制化の達成を1件の成果として確認し、必要に応じて見直しを行っている。
・本事業で行っている法律やガイドライン等の実施・整備は時間を要するとともに、相手国の政治状況等にも大きく左右されることが多く、平成25年度においては年度中に支援の成果（支援実施の結果、各国政府による承認又は実施に至った件数）までつながらなかったため、その実績が０となっている。
・過年度の報告書を閲覧できるようにする等引き続き一者応札の抑制の取組等調達の改善を図る。</t>
    <rPh sb="290" eb="291">
      <t>トウ</t>
    </rPh>
    <rPh sb="318" eb="320">
      <t>ネンド</t>
    </rPh>
    <rPh sb="320" eb="321">
      <t>チュウ</t>
    </rPh>
    <rPh sb="384" eb="387">
      <t>カネンド</t>
    </rPh>
    <rPh sb="388" eb="391">
      <t>ホウコクショ</t>
    </rPh>
    <rPh sb="392" eb="394">
      <t>エツラン</t>
    </rPh>
    <rPh sb="402" eb="403">
      <t>トウ</t>
    </rPh>
    <rPh sb="403" eb="404">
      <t>ヒ</t>
    </rPh>
    <rPh sb="405" eb="406">
      <t>ツヅ</t>
    </rPh>
    <rPh sb="418" eb="420">
      <t>チョウタツ</t>
    </rPh>
    <rPh sb="421" eb="423">
      <t>カイゼン</t>
    </rPh>
    <rPh sb="424" eb="425">
      <t>ハカ</t>
    </rPh>
    <phoneticPr fontId="2"/>
  </si>
  <si>
    <t>各案件の商用運転及びそれらの成功案件を礎とした更なる循環産業の海外展開が最終目的であるが、平成23年度から実施している本事業の実績から毎年５カ国、15件程度の事業実施が想定されるところ、少なくともこの半数以上が事業化されれば、３年間を一つの区切りにして、現在予定している３フェーズ９年間で約60～70件の海外展開が見込まれる。それにより一定程度のペースで海外への展開が実現され、環境負荷低減及び経済活性化へ貢献することから、現在の成果目標、指標を設定したところ。御指摘も踏まえながら今後、実績が重ねられていく中で、必要に応じてより適切な成果指標を検討したい。
また、他の事業者の本事業に対する理解の促進に努め、一者応札の抑制に取組む。費目、使途の内訳についても引き続き事業者に協力が得られるよう説明していく。</t>
    <rPh sb="0" eb="1">
      <t>カク</t>
    </rPh>
    <rPh sb="1" eb="3">
      <t>アンケン</t>
    </rPh>
    <rPh sb="4" eb="6">
      <t>ショウヨウ</t>
    </rPh>
    <rPh sb="6" eb="8">
      <t>ウンテン</t>
    </rPh>
    <rPh sb="8" eb="9">
      <t>オヨ</t>
    </rPh>
    <rPh sb="14" eb="16">
      <t>セイコウ</t>
    </rPh>
    <rPh sb="16" eb="18">
      <t>アンケン</t>
    </rPh>
    <rPh sb="19" eb="20">
      <t>イシズエ</t>
    </rPh>
    <rPh sb="23" eb="24">
      <t>サラ</t>
    </rPh>
    <rPh sb="26" eb="28">
      <t>ジュンカン</t>
    </rPh>
    <rPh sb="28" eb="30">
      <t>サンギョウ</t>
    </rPh>
    <rPh sb="31" eb="33">
      <t>カイガイ</t>
    </rPh>
    <rPh sb="33" eb="35">
      <t>テンカイ</t>
    </rPh>
    <rPh sb="36" eb="38">
      <t>サイシュウ</t>
    </rPh>
    <rPh sb="38" eb="40">
      <t>モクテキ</t>
    </rPh>
    <rPh sb="45" eb="47">
      <t>ヘイセイ</t>
    </rPh>
    <rPh sb="49" eb="51">
      <t>ネンド</t>
    </rPh>
    <rPh sb="53" eb="55">
      <t>ジッシ</t>
    </rPh>
    <rPh sb="59" eb="60">
      <t>ホン</t>
    </rPh>
    <rPh sb="60" eb="62">
      <t>ジギョウ</t>
    </rPh>
    <rPh sb="63" eb="65">
      <t>ジッセキ</t>
    </rPh>
    <rPh sb="67" eb="69">
      <t>マイトシ</t>
    </rPh>
    <rPh sb="71" eb="72">
      <t>コク</t>
    </rPh>
    <rPh sb="75" eb="76">
      <t>ケン</t>
    </rPh>
    <rPh sb="76" eb="78">
      <t>テイド</t>
    </rPh>
    <rPh sb="79" eb="81">
      <t>ジギョウ</t>
    </rPh>
    <rPh sb="81" eb="83">
      <t>ジッシ</t>
    </rPh>
    <rPh sb="84" eb="86">
      <t>ソウテイ</t>
    </rPh>
    <rPh sb="93" eb="94">
      <t>スク</t>
    </rPh>
    <rPh sb="100" eb="102">
      <t>ハンスウ</t>
    </rPh>
    <rPh sb="102" eb="104">
      <t>イジョウ</t>
    </rPh>
    <rPh sb="105" eb="108">
      <t>ジギョウカ</t>
    </rPh>
    <rPh sb="114" eb="116">
      <t>ネンカン</t>
    </rPh>
    <rPh sb="117" eb="118">
      <t>ヒト</t>
    </rPh>
    <rPh sb="120" eb="122">
      <t>クギ</t>
    </rPh>
    <rPh sb="127" eb="129">
      <t>ゲンザイ</t>
    </rPh>
    <rPh sb="129" eb="131">
      <t>ヨテイ</t>
    </rPh>
    <rPh sb="141" eb="143">
      <t>ネンカン</t>
    </rPh>
    <rPh sb="144" eb="145">
      <t>ヤク</t>
    </rPh>
    <rPh sb="150" eb="151">
      <t>ケン</t>
    </rPh>
    <rPh sb="152" eb="154">
      <t>カイガイ</t>
    </rPh>
    <rPh sb="154" eb="156">
      <t>テンカイ</t>
    </rPh>
    <rPh sb="157" eb="159">
      <t>ミコ</t>
    </rPh>
    <rPh sb="168" eb="170">
      <t>イッテイ</t>
    </rPh>
    <rPh sb="170" eb="172">
      <t>テイド</t>
    </rPh>
    <rPh sb="177" eb="179">
      <t>カイガイ</t>
    </rPh>
    <rPh sb="181" eb="183">
      <t>テンカイ</t>
    </rPh>
    <rPh sb="184" eb="186">
      <t>ジツゲン</t>
    </rPh>
    <rPh sb="189" eb="191">
      <t>カンキョウ</t>
    </rPh>
    <rPh sb="191" eb="193">
      <t>フカ</t>
    </rPh>
    <rPh sb="193" eb="195">
      <t>テイゲン</t>
    </rPh>
    <rPh sb="195" eb="196">
      <t>オヨ</t>
    </rPh>
    <rPh sb="197" eb="199">
      <t>ケイザイ</t>
    </rPh>
    <rPh sb="199" eb="202">
      <t>カッセイカ</t>
    </rPh>
    <rPh sb="203" eb="205">
      <t>コウケン</t>
    </rPh>
    <rPh sb="212" eb="214">
      <t>ゲンザイ</t>
    </rPh>
    <rPh sb="215" eb="217">
      <t>セイカ</t>
    </rPh>
    <rPh sb="217" eb="219">
      <t>モクヒョウ</t>
    </rPh>
    <rPh sb="220" eb="222">
      <t>シヒョウ</t>
    </rPh>
    <rPh sb="223" eb="225">
      <t>セッテイ</t>
    </rPh>
    <rPh sb="231" eb="234">
      <t>ゴシテキ</t>
    </rPh>
    <rPh sb="235" eb="236">
      <t>フ</t>
    </rPh>
    <rPh sb="241" eb="243">
      <t>コンゴ</t>
    </rPh>
    <rPh sb="244" eb="246">
      <t>ジッセキ</t>
    </rPh>
    <rPh sb="247" eb="248">
      <t>カサ</t>
    </rPh>
    <rPh sb="254" eb="255">
      <t>ナカ</t>
    </rPh>
    <rPh sb="257" eb="259">
      <t>ヒツヨウ</t>
    </rPh>
    <rPh sb="260" eb="261">
      <t>オウ</t>
    </rPh>
    <rPh sb="265" eb="267">
      <t>テキセツ</t>
    </rPh>
    <rPh sb="268" eb="270">
      <t>セイカ</t>
    </rPh>
    <rPh sb="270" eb="272">
      <t>シヒョウ</t>
    </rPh>
    <rPh sb="273" eb="275">
      <t>ケントウ</t>
    </rPh>
    <rPh sb="283" eb="284">
      <t>ホカ</t>
    </rPh>
    <rPh sb="285" eb="288">
      <t>ジギョウシャ</t>
    </rPh>
    <rPh sb="289" eb="290">
      <t>ホン</t>
    </rPh>
    <rPh sb="290" eb="292">
      <t>ジギョウ</t>
    </rPh>
    <rPh sb="293" eb="294">
      <t>タイ</t>
    </rPh>
    <rPh sb="296" eb="298">
      <t>リカイ</t>
    </rPh>
    <rPh sb="299" eb="301">
      <t>ソクシン</t>
    </rPh>
    <rPh sb="302" eb="303">
      <t>ツト</t>
    </rPh>
    <rPh sb="305" eb="306">
      <t>イッ</t>
    </rPh>
    <rPh sb="306" eb="307">
      <t>シャ</t>
    </rPh>
    <rPh sb="307" eb="309">
      <t>オウサツ</t>
    </rPh>
    <rPh sb="310" eb="312">
      <t>ヨクセイ</t>
    </rPh>
    <rPh sb="313" eb="314">
      <t>ト</t>
    </rPh>
    <rPh sb="314" eb="315">
      <t>ク</t>
    </rPh>
    <phoneticPr fontId="2"/>
  </si>
  <si>
    <t>　循環型社会形成推進基本計画を踏まえて、一般廃棄物におけるリサイクルされる割合を成果目標として示していたものの、行政事業レビュー公開プロセスにおいて委員から成果目標等の設定についてのご指摘が有ったことを受けて、平成27年度から、事業効果を具現できる成果目標について、新たに組成する有識者点検委員会（仮称）の知見を得て設定し、明確な成果目標を見据えた施策の推進を徹底することとする。
　有識者点検委員会では、事業実施前に成果の捉まえ方や有効性、国、地方自治体、事業者の役割について検討・審査するとともに、事業期間の中間時には進捗状況や目指すべき成果に向けた方向性の確認等を行い、事業効果が認められない場合には事業の打ち切りも含めた判断を行う。また、事業実施後には、全国にその成果や手法を周知及び移転させるための問題点を整理し改善策を示す予定である。
　平成27年度は、当初予定していた予算執行の一部を見直したうえで、組成した有識者点検委員会にて、事業の有用性、的確性、成果目標等について知見が得られた事業のみを進めることとする。さらに、平成28年度概算要求には、有識者点検委員会の設置、運営に係わる予算を盛り込むとともに、既存３Ｒ施設集積地域バリュー・チェーン化支援事業、高度プラスチック技術・スキーム運用トライアル実証事業についても、事業数を絞り込むなど抜本的に見直しを行い地域のニーズや自治体、事業者の関わり方を明示的に具現できるよう減額要求することとする。
　また、費目、使途の内訳については、事業者に趣旨を十分説明し、協力を求めていく。</t>
    <rPh sb="567" eb="570">
      <t>ジギョウスウ</t>
    </rPh>
    <rPh sb="571" eb="572">
      <t>シボ</t>
    </rPh>
    <rPh sb="573" eb="574">
      <t>コ</t>
    </rPh>
    <phoneticPr fontId="2"/>
  </si>
  <si>
    <t>成果目標の達成に向け、３Ｒ行動実施率のうち具体的にどの行動がどう変化したか最新のデータを関係者間で共有するようにし、より効果的な事業を実施できるようにする。
また、費目、使途の内訳についても引き続き事業者に協力が得られるよう説明していく。</t>
    <rPh sb="13" eb="15">
      <t>コウドウ</t>
    </rPh>
    <rPh sb="15" eb="18">
      <t>ジッシリツ</t>
    </rPh>
    <rPh sb="21" eb="24">
      <t>グタイテキ</t>
    </rPh>
    <rPh sb="27" eb="29">
      <t>コウドウ</t>
    </rPh>
    <rPh sb="32" eb="34">
      <t>ヘンカ</t>
    </rPh>
    <rPh sb="37" eb="39">
      <t>サイシン</t>
    </rPh>
    <rPh sb="44" eb="47">
      <t>カンケイシャ</t>
    </rPh>
    <rPh sb="47" eb="48">
      <t>カン</t>
    </rPh>
    <rPh sb="49" eb="51">
      <t>キョウユウ</t>
    </rPh>
    <rPh sb="95" eb="96">
      <t>ヒ</t>
    </rPh>
    <rPh sb="97" eb="98">
      <t>ツヅ</t>
    </rPh>
    <rPh sb="99" eb="102">
      <t>ジギョウシャ</t>
    </rPh>
    <rPh sb="103" eb="105">
      <t>キョウリョク</t>
    </rPh>
    <rPh sb="106" eb="107">
      <t>エ</t>
    </rPh>
    <rPh sb="112" eb="114">
      <t>セツメイ</t>
    </rPh>
    <phoneticPr fontId="2"/>
  </si>
  <si>
    <t>・アウトカムとして収集量の推移だけでなく、再利用や品質高度化の進捗率等を把握できる目標値（回収されたペットボトルから高度なリサイクル技術であるメカニカルリサイクル技術を用いて再商品化された原材料（ペレット）の生産量をペットボトル一本あたりの生産に必要な量で除した値から算出された本数）を設定し３年ごとに調査方法や把握項目等の見直しを実施する。
・費目、使途の内訳については、契約当初から事業者に対して行政事業レビューの趣旨を十分に説明し、回答を得られるよう努力する。</t>
    <rPh sb="187" eb="189">
      <t>ケイヤク</t>
    </rPh>
    <rPh sb="189" eb="191">
      <t>トウショ</t>
    </rPh>
    <rPh sb="197" eb="198">
      <t>タイ</t>
    </rPh>
    <rPh sb="228" eb="230">
      <t>ドリョク</t>
    </rPh>
    <phoneticPr fontId="2"/>
  </si>
  <si>
    <t>・産業構造審議会産業技術環境分科会廃棄物・リサイクル小委員会電気・電子機器リサイクルＷＧ中央環境審議会循環型社会部会家電リサイクル制度評価検討小委員会の合同会合において取りまとめられた「家電リサイクル制度の施行状況の評価・検討に関する報告書」において、社会全体として適正なリサイクルを推進することを目指すため、達成時期を明らかにした回収率目標を設定するべきであるとの提言を受けて、平成27年3月に廃家電の回収率目標（平成30年度までに56％）が定められたところ。今後は回収率目標を成果目標とする。
・また、費目、使途の内訳については、事業者に趣旨を十分説明し、協力を求めていく。</t>
    <rPh sb="84" eb="85">
      <t>ト</t>
    </rPh>
    <rPh sb="93" eb="95">
      <t>カデン</t>
    </rPh>
    <rPh sb="100" eb="102">
      <t>セイド</t>
    </rPh>
    <rPh sb="103" eb="105">
      <t>セコウ</t>
    </rPh>
    <rPh sb="105" eb="107">
      <t>ジョウキョウ</t>
    </rPh>
    <rPh sb="108" eb="110">
      <t>ヒョウカ</t>
    </rPh>
    <rPh sb="111" eb="113">
      <t>ケントウ</t>
    </rPh>
    <rPh sb="114" eb="115">
      <t>カン</t>
    </rPh>
    <rPh sb="117" eb="120">
      <t>ホウコクショ</t>
    </rPh>
    <rPh sb="126" eb="128">
      <t>シャカイ</t>
    </rPh>
    <rPh sb="128" eb="130">
      <t>ゼンタイ</t>
    </rPh>
    <rPh sb="133" eb="135">
      <t>テキセイ</t>
    </rPh>
    <rPh sb="142" eb="144">
      <t>スイシン</t>
    </rPh>
    <rPh sb="149" eb="151">
      <t>メザ</t>
    </rPh>
    <rPh sb="155" eb="157">
      <t>タッセイ</t>
    </rPh>
    <rPh sb="157" eb="159">
      <t>ジキ</t>
    </rPh>
    <rPh sb="160" eb="161">
      <t>アキ</t>
    </rPh>
    <rPh sb="166" eb="169">
      <t>カイシュウリツ</t>
    </rPh>
    <rPh sb="169" eb="171">
      <t>モクヒョウ</t>
    </rPh>
    <rPh sb="172" eb="174">
      <t>セッテイ</t>
    </rPh>
    <rPh sb="183" eb="185">
      <t>テイゲン</t>
    </rPh>
    <rPh sb="186" eb="187">
      <t>ウ</t>
    </rPh>
    <rPh sb="190" eb="192">
      <t>ヘイセイ</t>
    </rPh>
    <rPh sb="194" eb="195">
      <t>ネン</t>
    </rPh>
    <rPh sb="196" eb="197">
      <t>ガツ</t>
    </rPh>
    <rPh sb="198" eb="199">
      <t>ハイ</t>
    </rPh>
    <rPh sb="199" eb="201">
      <t>カデン</t>
    </rPh>
    <rPh sb="202" eb="204">
      <t>カイシュウ</t>
    </rPh>
    <rPh sb="204" eb="205">
      <t>リツ</t>
    </rPh>
    <rPh sb="205" eb="207">
      <t>モクヒョウ</t>
    </rPh>
    <rPh sb="208" eb="210">
      <t>ヘイセイ</t>
    </rPh>
    <rPh sb="212" eb="214">
      <t>ネンド</t>
    </rPh>
    <rPh sb="222" eb="223">
      <t>サダ</t>
    </rPh>
    <rPh sb="234" eb="236">
      <t>カイシュウ</t>
    </rPh>
    <rPh sb="236" eb="237">
      <t>リツ</t>
    </rPh>
    <rPh sb="237" eb="239">
      <t>モクヒョウ</t>
    </rPh>
    <rPh sb="240" eb="242">
      <t>セイカ</t>
    </rPh>
    <rPh sb="242" eb="244">
      <t>モクヒョウ</t>
    </rPh>
    <phoneticPr fontId="2"/>
  </si>
  <si>
    <t>・資源有効利用促進法において、法で定められた再資源化率を上回ることが求められているため、100％を超えなければならないもの。本事業において実施している調査において、市町村におけるパソコンの不法投棄の状況を把握し、市町村の不法投棄対策を促すことで適正処理を促進し、もって再資源化率の達成に寄与している。
・また、費目、使途の内訳については、事業者に趣旨を十分説明し、協力を求めていく。</t>
    <rPh sb="1" eb="3">
      <t>シゲン</t>
    </rPh>
    <rPh sb="3" eb="5">
      <t>ユウコウ</t>
    </rPh>
    <rPh sb="5" eb="7">
      <t>リヨウ</t>
    </rPh>
    <rPh sb="7" eb="10">
      <t>ソクシンホウ</t>
    </rPh>
    <rPh sb="15" eb="16">
      <t>ホウ</t>
    </rPh>
    <rPh sb="17" eb="18">
      <t>サダ</t>
    </rPh>
    <rPh sb="22" eb="26">
      <t>サイシゲンカ</t>
    </rPh>
    <rPh sb="26" eb="27">
      <t>リツ</t>
    </rPh>
    <rPh sb="28" eb="30">
      <t>ウワマワ</t>
    </rPh>
    <rPh sb="34" eb="35">
      <t>モト</t>
    </rPh>
    <rPh sb="62" eb="63">
      <t>ホン</t>
    </rPh>
    <rPh sb="63" eb="65">
      <t>ジギョウ</t>
    </rPh>
    <rPh sb="69" eb="71">
      <t>ジッシ</t>
    </rPh>
    <rPh sb="75" eb="77">
      <t>チョウサ</t>
    </rPh>
    <rPh sb="82" eb="85">
      <t>シチョウソン</t>
    </rPh>
    <rPh sb="94" eb="96">
      <t>フホウ</t>
    </rPh>
    <rPh sb="96" eb="98">
      <t>トウキ</t>
    </rPh>
    <rPh sb="99" eb="101">
      <t>ジョウキョウ</t>
    </rPh>
    <rPh sb="102" eb="104">
      <t>ハアク</t>
    </rPh>
    <rPh sb="106" eb="109">
      <t>シチョウソン</t>
    </rPh>
    <rPh sb="110" eb="112">
      <t>フホウ</t>
    </rPh>
    <rPh sb="112" eb="114">
      <t>トウキ</t>
    </rPh>
    <rPh sb="114" eb="116">
      <t>タイサク</t>
    </rPh>
    <rPh sb="117" eb="118">
      <t>ウナガ</t>
    </rPh>
    <rPh sb="122" eb="124">
      <t>テキセイ</t>
    </rPh>
    <rPh sb="124" eb="126">
      <t>ショリ</t>
    </rPh>
    <rPh sb="127" eb="129">
      <t>ソクシン</t>
    </rPh>
    <rPh sb="134" eb="138">
      <t>サイシゲンカ</t>
    </rPh>
    <rPh sb="138" eb="139">
      <t>リツ</t>
    </rPh>
    <rPh sb="140" eb="142">
      <t>タッセイ</t>
    </rPh>
    <rPh sb="143" eb="145">
      <t>キヨ</t>
    </rPh>
    <phoneticPr fontId="2"/>
  </si>
  <si>
    <t>・成果目標の達成に向けて、特に食品小売業、外食産業等の取組の促進が必要であるところ、こうした食品流通の川下における取組を促進するための制度である食品リサイクル法の登録再生利用事業者制度、再生利用事業計画認定制度の活用事例を増加させることや、地方公共団体との連携に注力した事業を実施する。
費目、使途の内訳については、契約当初から事業者に対して行政事業レビューの趣旨を十分に説明し、回答が得られるように努力する。</t>
    <rPh sb="1" eb="3">
      <t>セイカ</t>
    </rPh>
    <rPh sb="3" eb="5">
      <t>モクヒョウ</t>
    </rPh>
    <rPh sb="6" eb="8">
      <t>タッセイ</t>
    </rPh>
    <rPh sb="9" eb="10">
      <t>ム</t>
    </rPh>
    <rPh sb="13" eb="14">
      <t>トク</t>
    </rPh>
    <rPh sb="15" eb="17">
      <t>ショクヒン</t>
    </rPh>
    <rPh sb="17" eb="20">
      <t>コウリギョウ</t>
    </rPh>
    <rPh sb="21" eb="23">
      <t>ガイショク</t>
    </rPh>
    <rPh sb="23" eb="25">
      <t>サンギョウ</t>
    </rPh>
    <rPh sb="25" eb="26">
      <t>トウ</t>
    </rPh>
    <rPh sb="27" eb="29">
      <t>トリクミ</t>
    </rPh>
    <rPh sb="30" eb="32">
      <t>ソクシン</t>
    </rPh>
    <rPh sb="33" eb="35">
      <t>ヒツヨウ</t>
    </rPh>
    <rPh sb="46" eb="48">
      <t>ショクヒン</t>
    </rPh>
    <rPh sb="48" eb="50">
      <t>リュウツウ</t>
    </rPh>
    <rPh sb="51" eb="53">
      <t>カワシモ</t>
    </rPh>
    <rPh sb="57" eb="59">
      <t>トリクミ</t>
    </rPh>
    <rPh sb="60" eb="62">
      <t>ソクシン</t>
    </rPh>
    <rPh sb="67" eb="69">
      <t>セイド</t>
    </rPh>
    <rPh sb="72" eb="74">
      <t>ショクヒン</t>
    </rPh>
    <rPh sb="79" eb="80">
      <t>ホウ</t>
    </rPh>
    <rPh sb="81" eb="83">
      <t>トウロク</t>
    </rPh>
    <rPh sb="83" eb="85">
      <t>サイセイ</t>
    </rPh>
    <rPh sb="85" eb="87">
      <t>リヨウ</t>
    </rPh>
    <rPh sb="87" eb="90">
      <t>ジギョウシャ</t>
    </rPh>
    <rPh sb="90" eb="92">
      <t>セイド</t>
    </rPh>
    <rPh sb="93" eb="95">
      <t>サイセイ</t>
    </rPh>
    <rPh sb="95" eb="97">
      <t>リヨウ</t>
    </rPh>
    <rPh sb="97" eb="99">
      <t>ジギョウ</t>
    </rPh>
    <rPh sb="99" eb="101">
      <t>ケイカク</t>
    </rPh>
    <rPh sb="101" eb="103">
      <t>ニンテイ</t>
    </rPh>
    <rPh sb="103" eb="105">
      <t>セイド</t>
    </rPh>
    <rPh sb="106" eb="108">
      <t>カツヨウ</t>
    </rPh>
    <rPh sb="108" eb="110">
      <t>ジレイ</t>
    </rPh>
    <rPh sb="111" eb="113">
      <t>ゾウカ</t>
    </rPh>
    <rPh sb="131" eb="133">
      <t>チュウリョク</t>
    </rPh>
    <rPh sb="135" eb="137">
      <t>ジギョウ</t>
    </rPh>
    <rPh sb="138" eb="140">
      <t>ジッシ</t>
    </rPh>
    <rPh sb="144" eb="146">
      <t>ヒモク</t>
    </rPh>
    <rPh sb="147" eb="149">
      <t>シト</t>
    </rPh>
    <rPh sb="150" eb="152">
      <t>ウチワケ</t>
    </rPh>
    <rPh sb="158" eb="160">
      <t>ケイヤク</t>
    </rPh>
    <rPh sb="160" eb="162">
      <t>トウショ</t>
    </rPh>
    <rPh sb="164" eb="167">
      <t>ジギョウシャ</t>
    </rPh>
    <rPh sb="168" eb="169">
      <t>タイ</t>
    </rPh>
    <rPh sb="171" eb="173">
      <t>ギョウセイ</t>
    </rPh>
    <rPh sb="173" eb="175">
      <t>ジギョウ</t>
    </rPh>
    <rPh sb="180" eb="182">
      <t>シュシ</t>
    </rPh>
    <rPh sb="183" eb="185">
      <t>ジュウブン</t>
    </rPh>
    <rPh sb="186" eb="188">
      <t>セツメイ</t>
    </rPh>
    <rPh sb="190" eb="192">
      <t>カイトウ</t>
    </rPh>
    <rPh sb="193" eb="194">
      <t>エ</t>
    </rPh>
    <rPh sb="200" eb="202">
      <t>ドリョク</t>
    </rPh>
    <phoneticPr fontId="2"/>
  </si>
  <si>
    <t>・応札者が増えるよう仕様書をより明確にする等、効率的な執行に努める。
・費目、使途の内訳については、契約当初から事業者に対して行政事業レビューの趣旨を十分に説明し、回答が得られるように努力する。</t>
    <rPh sb="21" eb="22">
      <t>ナド</t>
    </rPh>
    <rPh sb="23" eb="26">
      <t>コウリツテキ</t>
    </rPh>
    <rPh sb="27" eb="29">
      <t>シッコウ</t>
    </rPh>
    <rPh sb="30" eb="31">
      <t>ツト</t>
    </rPh>
    <phoneticPr fontId="2"/>
  </si>
  <si>
    <t>・現在、中央環境審議会循環型社会部会自動車リサイクル専門委員会において自動車リサイクル制度の施行状況が評価・点検されているところであり、その結果を踏まえ、事業内容の重点化、成果目標の設定等を検討するとともに、引き続き競争性を確保し、事業の効率化に努める。
・費目、使途の内訳については、契約当初から事業者に対して行政事業レビューの趣旨を十分に説明し、回答が得られるように努力する。</t>
  </si>
  <si>
    <t>・小型家電リサイクル法は促進法であることから、市町村が柱となった回収体制の構築が不可欠であるため、今年度、各市町村の引き取り品目の傾向、認定事業者に関して市町村が必要とする情報の内容等を整理し、次年度以降を目処に、市町村に対しての説明会等において情報提供を行い、制度の理解度を深め、成果目標達成を目指す。
・また、費目、使途の内訳については、事業者に趣旨を十分説明し、協力を求めていく。
・さらに、人件費等を見直すことで、必要最小限度の予算額とした。</t>
    <rPh sb="1" eb="3">
      <t>コガタ</t>
    </rPh>
    <rPh sb="3" eb="5">
      <t>カデン</t>
    </rPh>
    <rPh sb="10" eb="11">
      <t>ホウ</t>
    </rPh>
    <rPh sb="12" eb="14">
      <t>ソクシン</t>
    </rPh>
    <rPh sb="14" eb="15">
      <t>ホウ</t>
    </rPh>
    <rPh sb="23" eb="26">
      <t>シチョウソン</t>
    </rPh>
    <rPh sb="27" eb="28">
      <t>ハシラ</t>
    </rPh>
    <rPh sb="32" eb="34">
      <t>カイシュウ</t>
    </rPh>
    <rPh sb="34" eb="36">
      <t>タイセイ</t>
    </rPh>
    <rPh sb="37" eb="39">
      <t>コウチク</t>
    </rPh>
    <rPh sb="40" eb="43">
      <t>フカケツ</t>
    </rPh>
    <rPh sb="49" eb="52">
      <t>コンネンド</t>
    </rPh>
    <rPh sb="97" eb="100">
      <t>ジネンド</t>
    </rPh>
    <rPh sb="100" eb="102">
      <t>イコウ</t>
    </rPh>
    <rPh sb="103" eb="105">
      <t>メド</t>
    </rPh>
    <rPh sb="107" eb="110">
      <t>シチョウソン</t>
    </rPh>
    <rPh sb="111" eb="112">
      <t>タイ</t>
    </rPh>
    <rPh sb="115" eb="117">
      <t>セツメイ</t>
    </rPh>
    <rPh sb="117" eb="118">
      <t>カイ</t>
    </rPh>
    <rPh sb="118" eb="119">
      <t>トウ</t>
    </rPh>
    <rPh sb="123" eb="125">
      <t>ジョウホウ</t>
    </rPh>
    <rPh sb="125" eb="127">
      <t>テイキョウ</t>
    </rPh>
    <rPh sb="128" eb="129">
      <t>オコナ</t>
    </rPh>
    <rPh sb="131" eb="133">
      <t>セイド</t>
    </rPh>
    <rPh sb="134" eb="136">
      <t>リカイ</t>
    </rPh>
    <rPh sb="136" eb="137">
      <t>ド</t>
    </rPh>
    <rPh sb="138" eb="139">
      <t>フカ</t>
    </rPh>
    <rPh sb="141" eb="143">
      <t>セイカ</t>
    </rPh>
    <rPh sb="143" eb="145">
      <t>モクヒョウ</t>
    </rPh>
    <rPh sb="145" eb="147">
      <t>タッセイ</t>
    </rPh>
    <rPh sb="148" eb="150">
      <t>メザ</t>
    </rPh>
    <rPh sb="199" eb="202">
      <t>ジンケンヒ</t>
    </rPh>
    <rPh sb="202" eb="203">
      <t>トウ</t>
    </rPh>
    <rPh sb="204" eb="206">
      <t>ミナオ</t>
    </rPh>
    <rPh sb="211" eb="213">
      <t>ヒツヨウ</t>
    </rPh>
    <rPh sb="213" eb="215">
      <t>サイショウ</t>
    </rPh>
    <rPh sb="215" eb="217">
      <t>ゲンド</t>
    </rPh>
    <rPh sb="218" eb="221">
      <t>ヨサンガク</t>
    </rPh>
    <phoneticPr fontId="2"/>
  </si>
  <si>
    <t>応札者が増えるよう仕様書をより明確にする等、効率的な執行に努めるとともに、支出の透明性確保のため使途の内訳を把握できるよう事業者に趣旨を十分説明し、協力を求めていく。</t>
    <rPh sb="20" eb="21">
      <t>ナド</t>
    </rPh>
    <rPh sb="22" eb="25">
      <t>コウリツテキ</t>
    </rPh>
    <rPh sb="26" eb="28">
      <t>シッコウ</t>
    </rPh>
    <rPh sb="29" eb="30">
      <t>ツト</t>
    </rPh>
    <rPh sb="37" eb="39">
      <t>シシュツ</t>
    </rPh>
    <rPh sb="40" eb="43">
      <t>トウメイセイ</t>
    </rPh>
    <rPh sb="43" eb="45">
      <t>カクホ</t>
    </rPh>
    <rPh sb="48" eb="50">
      <t>シト</t>
    </rPh>
    <rPh sb="51" eb="53">
      <t>ウチワケ</t>
    </rPh>
    <rPh sb="54" eb="56">
      <t>ハアク</t>
    </rPh>
    <rPh sb="61" eb="64">
      <t>ジギョウシャ</t>
    </rPh>
    <rPh sb="65" eb="67">
      <t>シュシ</t>
    </rPh>
    <rPh sb="68" eb="70">
      <t>ジュウブン</t>
    </rPh>
    <rPh sb="70" eb="72">
      <t>セツメイ</t>
    </rPh>
    <rPh sb="74" eb="76">
      <t>キョウリョク</t>
    </rPh>
    <rPh sb="77" eb="78">
      <t>モト</t>
    </rPh>
    <phoneticPr fontId="2"/>
  </si>
  <si>
    <t>指摘を踏まえ、届出データの内容の確認、修正、集計、電子化等の効率化の方法を検討し、事業の効率的かつ適正な実施に努める。また、アウトカムについては、これまでも適切な成果指標を設定するよう検討してきたが、引き続き他の成果指標も考えられないか検討していきたい。</t>
    <rPh sb="0" eb="2">
      <t>シテキ</t>
    </rPh>
    <rPh sb="3" eb="4">
      <t>フ</t>
    </rPh>
    <rPh sb="34" eb="36">
      <t>ホウホウ</t>
    </rPh>
    <rPh sb="37" eb="39">
      <t>ケントウ</t>
    </rPh>
    <rPh sb="52" eb="54">
      <t>ジッシ</t>
    </rPh>
    <rPh sb="55" eb="56">
      <t>ツト</t>
    </rPh>
    <rPh sb="78" eb="80">
      <t>テキセツ</t>
    </rPh>
    <rPh sb="81" eb="83">
      <t>セイカ</t>
    </rPh>
    <rPh sb="83" eb="85">
      <t>シヒョウ</t>
    </rPh>
    <rPh sb="86" eb="88">
      <t>セッテイ</t>
    </rPh>
    <rPh sb="92" eb="94">
      <t>ケントウ</t>
    </rPh>
    <rPh sb="100" eb="101">
      <t>ヒ</t>
    </rPh>
    <rPh sb="102" eb="103">
      <t>ツヅ</t>
    </rPh>
    <rPh sb="104" eb="105">
      <t>ホカ</t>
    </rPh>
    <rPh sb="106" eb="108">
      <t>セイカ</t>
    </rPh>
    <rPh sb="108" eb="110">
      <t>シヒョウ</t>
    </rPh>
    <rPh sb="111" eb="112">
      <t>カンガ</t>
    </rPh>
    <rPh sb="118" eb="120">
      <t>ケントウ</t>
    </rPh>
    <phoneticPr fontId="2"/>
  </si>
  <si>
    <t>引き続き、より効果的・効率的な事業の実施に努める。</t>
    <rPh sb="7" eb="10">
      <t>コウカテキ</t>
    </rPh>
    <rPh sb="11" eb="14">
      <t>コウリツテキ</t>
    </rPh>
    <rPh sb="15" eb="17">
      <t>ジギョウ</t>
    </rPh>
    <rPh sb="18" eb="20">
      <t>ジッシ</t>
    </rPh>
    <phoneticPr fontId="2"/>
  </si>
  <si>
    <t>・事業番号173において、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
・広域埋立処分場整備事業は、廃棄物の円滑かつ適正な処理を確保・推進するという事業目的から、成果目標あるいは活動量実績を最終処分場の残余容量あるいは残余年数等で設定する方向で検討する。</t>
  </si>
  <si>
    <t>自治体からの要望内容・要望額について精査を行い、不用を生じさせないよう引き続き効率的な執行に努める。
施設の長寿命化の推進による予算の平準化、広域化の推進、ＰＦＩの更なる活用、交付対象の重点化等によるコスト縮減に努める。</t>
    <rPh sb="0" eb="3">
      <t>ジチタイ</t>
    </rPh>
    <rPh sb="6" eb="8">
      <t>ヨウボウ</t>
    </rPh>
    <rPh sb="8" eb="10">
      <t>ナイヨウ</t>
    </rPh>
    <rPh sb="11" eb="13">
      <t>ヨウボウ</t>
    </rPh>
    <rPh sb="13" eb="14">
      <t>ガク</t>
    </rPh>
    <rPh sb="18" eb="20">
      <t>セイサ</t>
    </rPh>
    <rPh sb="21" eb="22">
      <t>オコナ</t>
    </rPh>
    <rPh sb="24" eb="26">
      <t>フヨウ</t>
    </rPh>
    <rPh sb="27" eb="28">
      <t>ショウ</t>
    </rPh>
    <rPh sb="35" eb="36">
      <t>ヒ</t>
    </rPh>
    <rPh sb="37" eb="38">
      <t>ツヅ</t>
    </rPh>
    <rPh sb="39" eb="42">
      <t>コウリツテキ</t>
    </rPh>
    <rPh sb="43" eb="45">
      <t>シッコウ</t>
    </rPh>
    <rPh sb="46" eb="47">
      <t>ツト</t>
    </rPh>
    <rPh sb="51" eb="53">
      <t>シセツ</t>
    </rPh>
    <rPh sb="54" eb="58">
      <t>チョウジュミョウカ</t>
    </rPh>
    <rPh sb="59" eb="61">
      <t>スイシン</t>
    </rPh>
    <rPh sb="64" eb="66">
      <t>ヨサン</t>
    </rPh>
    <rPh sb="67" eb="70">
      <t>ヘイジュンカ</t>
    </rPh>
    <rPh sb="71" eb="74">
      <t>コウイキカ</t>
    </rPh>
    <rPh sb="75" eb="77">
      <t>スイシン</t>
    </rPh>
    <rPh sb="82" eb="83">
      <t>サラ</t>
    </rPh>
    <rPh sb="85" eb="87">
      <t>カツヨウ</t>
    </rPh>
    <rPh sb="88" eb="90">
      <t>コウフ</t>
    </rPh>
    <rPh sb="90" eb="92">
      <t>タイショウ</t>
    </rPh>
    <rPh sb="93" eb="96">
      <t>ジュウテンカ</t>
    </rPh>
    <rPh sb="96" eb="97">
      <t>トウ</t>
    </rPh>
    <rPh sb="103" eb="105">
      <t>シュクゲン</t>
    </rPh>
    <rPh sb="106" eb="107">
      <t>ツト</t>
    </rPh>
    <phoneticPr fontId="2"/>
  </si>
  <si>
    <t>・応札者が増えるよう仕様書をより明確にする等、効率的な執行に努める。
・成果目標達成向上のため、地方環境事務所を含めた事業実施体制や方法を構築・実施するための予算要求を行うとともに自治体支援の取組を行う。
・支出の透明性確保のため使途の内訳を把握できるよう事業者に趣旨を十分説明し、協力を求めていく。</t>
    <rPh sb="21" eb="22">
      <t>ナド</t>
    </rPh>
    <rPh sb="23" eb="26">
      <t>コウリツテキ</t>
    </rPh>
    <rPh sb="27" eb="29">
      <t>シッコウ</t>
    </rPh>
    <rPh sb="30" eb="31">
      <t>ツト</t>
    </rPh>
    <rPh sb="90" eb="93">
      <t>ジチタイ</t>
    </rPh>
    <rPh sb="93" eb="95">
      <t>シエン</t>
    </rPh>
    <rPh sb="96" eb="98">
      <t>トリクミ</t>
    </rPh>
    <phoneticPr fontId="2"/>
  </si>
  <si>
    <t>・政府共通プラットフォームへの移行を踏まえ、適切に運用経費を縮減した。
・H27年度に実施するシステム更改を通じて、本システムの利用率を向上させるため、自治体の利用機会に即したマニュアルの作成や操作講習会等の施策を講じることで、現行の成果目標の達成に向け取り組んでいく。また、これらの取り組みを通じた目標達成の状況を踏まえつつ、必要に応じて成果目標の見直しについて検討する。
・事業者に対して、契約時から費目・使途の報告を受けられるよう呼びかける。</t>
    <rPh sb="22" eb="24">
      <t>テキセツ</t>
    </rPh>
    <rPh sb="25" eb="27">
      <t>ウンヨウ</t>
    </rPh>
    <rPh sb="27" eb="29">
      <t>ケイヒ</t>
    </rPh>
    <rPh sb="30" eb="32">
      <t>シュクゲン</t>
    </rPh>
    <rPh sb="102" eb="103">
      <t>ナド</t>
    </rPh>
    <phoneticPr fontId="2"/>
  </si>
  <si>
    <t>・自治体への実態調査等を実施し、廃棄物処理に係る技術的課題を把握するなど、成果目標の達成に向け取り組んでいく。
・事業者に対して、契約時から費目・使途の報告を受けられるよう呼びかける。</t>
    <rPh sb="1" eb="4">
      <t>ジチタイ</t>
    </rPh>
    <rPh sb="6" eb="8">
      <t>ジッタイ</t>
    </rPh>
    <rPh sb="8" eb="10">
      <t>チョウサ</t>
    </rPh>
    <rPh sb="10" eb="11">
      <t>トウ</t>
    </rPh>
    <rPh sb="12" eb="14">
      <t>ジッシ</t>
    </rPh>
    <rPh sb="30" eb="32">
      <t>ハアク</t>
    </rPh>
    <rPh sb="47" eb="48">
      <t>ト</t>
    </rPh>
    <rPh sb="49" eb="50">
      <t>ク</t>
    </rPh>
    <phoneticPr fontId="2"/>
  </si>
  <si>
    <t>統計調査客体からの期限内の調査票回収率を引き上げていくために、期限を過ぎた客体に提出を促すとともに、前年度提出が遅延した客体については、あらかじめ注意喚起を行うなどの手法をとることで、現行の成果目標の達成に向け取り組んでいく。また、これらの取り組みを通じた目標達成の状況を踏まえつつ、必要に応じて成果目標の見直しについて検討する。</t>
    <rPh sb="0" eb="2">
      <t>トウケイ</t>
    </rPh>
    <rPh sb="2" eb="4">
      <t>チョウサ</t>
    </rPh>
    <rPh sb="4" eb="6">
      <t>キャクタイ</t>
    </rPh>
    <rPh sb="9" eb="12">
      <t>キゲンナイ</t>
    </rPh>
    <rPh sb="13" eb="16">
      <t>チョウサヒョウ</t>
    </rPh>
    <rPh sb="16" eb="19">
      <t>カイシュウリツ</t>
    </rPh>
    <rPh sb="20" eb="21">
      <t>ヒ</t>
    </rPh>
    <rPh sb="22" eb="23">
      <t>ア</t>
    </rPh>
    <rPh sb="31" eb="33">
      <t>キゲン</t>
    </rPh>
    <rPh sb="34" eb="35">
      <t>ス</t>
    </rPh>
    <rPh sb="37" eb="39">
      <t>キャクタイ</t>
    </rPh>
    <rPh sb="40" eb="42">
      <t>テイシュツ</t>
    </rPh>
    <rPh sb="43" eb="44">
      <t>ウナガ</t>
    </rPh>
    <rPh sb="50" eb="53">
      <t>ゼンネンド</t>
    </rPh>
    <rPh sb="53" eb="55">
      <t>テイシュツ</t>
    </rPh>
    <rPh sb="56" eb="58">
      <t>チエン</t>
    </rPh>
    <rPh sb="60" eb="62">
      <t>キャクタイ</t>
    </rPh>
    <rPh sb="73" eb="75">
      <t>チュウイ</t>
    </rPh>
    <rPh sb="75" eb="77">
      <t>カンキ</t>
    </rPh>
    <rPh sb="78" eb="79">
      <t>オコナ</t>
    </rPh>
    <rPh sb="83" eb="85">
      <t>シュホウ</t>
    </rPh>
    <rPh sb="92" eb="94">
      <t>ゲンコウ</t>
    </rPh>
    <rPh sb="95" eb="97">
      <t>セイカ</t>
    </rPh>
    <rPh sb="97" eb="99">
      <t>モクヒョウ</t>
    </rPh>
    <rPh sb="100" eb="102">
      <t>タッセイ</t>
    </rPh>
    <rPh sb="103" eb="104">
      <t>ム</t>
    </rPh>
    <rPh sb="105" eb="106">
      <t>ト</t>
    </rPh>
    <rPh sb="107" eb="108">
      <t>ク</t>
    </rPh>
    <rPh sb="125" eb="126">
      <t>ツウ</t>
    </rPh>
    <rPh sb="128" eb="130">
      <t>モクヒョウ</t>
    </rPh>
    <rPh sb="130" eb="132">
      <t>タッセイ</t>
    </rPh>
    <rPh sb="133" eb="135">
      <t>ジョウキョウ</t>
    </rPh>
    <rPh sb="136" eb="137">
      <t>フ</t>
    </rPh>
    <rPh sb="142" eb="144">
      <t>ヒツヨウ</t>
    </rPh>
    <rPh sb="145" eb="146">
      <t>オウ</t>
    </rPh>
    <rPh sb="148" eb="150">
      <t>セイカ</t>
    </rPh>
    <rPh sb="150" eb="152">
      <t>モクヒョウ</t>
    </rPh>
    <rPh sb="153" eb="155">
      <t>ミナオ</t>
    </rPh>
    <rPh sb="160" eb="162">
      <t>ケントウ</t>
    </rPh>
    <phoneticPr fontId="2"/>
  </si>
  <si>
    <t>・外部有識者の所見を踏まえ、アウトカムについては、平成32年度までに産業廃棄物の不法投棄の新規発生件数を当面150件（※新規発生件数が減少に転じたH14年度以降の減少傾向より予測した、H32年度における件数）まで削減すること及び産業廃棄物の不法投棄等の残存件数のうち毎年度200件（※直近３年間の実績の平均値）処理済みとなることを追加する。
・執行率の改善については、不用の主な要因となっていた事業を25年度限りで終了させたことにより改善傾向にある。
・事業者に対して、契約時から費目・使途の報告を受けられるよう呼びかける。</t>
    <rPh sb="1" eb="3">
      <t>ガイブ</t>
    </rPh>
    <rPh sb="3" eb="6">
      <t>ユウシキシャ</t>
    </rPh>
    <rPh sb="7" eb="9">
      <t>ショケン</t>
    </rPh>
    <rPh sb="10" eb="11">
      <t>フ</t>
    </rPh>
    <rPh sb="172" eb="174">
      <t>シッコウ</t>
    </rPh>
    <rPh sb="174" eb="175">
      <t>リツ</t>
    </rPh>
    <rPh sb="176" eb="178">
      <t>カイゼン</t>
    </rPh>
    <rPh sb="184" eb="186">
      <t>フヨウ</t>
    </rPh>
    <rPh sb="187" eb="188">
      <t>オモ</t>
    </rPh>
    <rPh sb="189" eb="191">
      <t>ヨウイン</t>
    </rPh>
    <rPh sb="197" eb="199">
      <t>ジギョウ</t>
    </rPh>
    <rPh sb="202" eb="204">
      <t>ネンド</t>
    </rPh>
    <rPh sb="204" eb="205">
      <t>カギ</t>
    </rPh>
    <rPh sb="207" eb="209">
      <t>シュウリョウ</t>
    </rPh>
    <rPh sb="217" eb="219">
      <t>カイゼン</t>
    </rPh>
    <rPh sb="219" eb="221">
      <t>ケイコウ</t>
    </rPh>
    <rPh sb="227" eb="230">
      <t>ジギョウシャ</t>
    </rPh>
    <rPh sb="231" eb="232">
      <t>タイ</t>
    </rPh>
    <rPh sb="235" eb="237">
      <t>ケイヤク</t>
    </rPh>
    <rPh sb="237" eb="238">
      <t>ジ</t>
    </rPh>
    <rPh sb="240" eb="242">
      <t>ヒモク</t>
    </rPh>
    <rPh sb="243" eb="245">
      <t>シト</t>
    </rPh>
    <rPh sb="246" eb="248">
      <t>ホウコク</t>
    </rPh>
    <rPh sb="249" eb="250">
      <t>ウ</t>
    </rPh>
    <rPh sb="256" eb="257">
      <t>ヨ</t>
    </rPh>
    <phoneticPr fontId="2"/>
  </si>
  <si>
    <t>・今後は計画的に企業指針の認知度調査を行うことで、成果の確認と事業内容の検証に役立てるとともに、執行率の改善を図る。
・事業者に対して、契約時から費目・使途の報告を受けられるよう呼びかける。</t>
    <rPh sb="8" eb="10">
      <t>キギョウ</t>
    </rPh>
    <rPh sb="10" eb="12">
      <t>シシン</t>
    </rPh>
    <phoneticPr fontId="2"/>
  </si>
  <si>
    <t>・所見を踏まえ、特にこれまで普及の進んでいない処理業者の加入を促進するため、処理業者が排出現場において紙マニフェストと同じ体裁・様式の登録画面にスマートフォンやタブレットの画面で直感的に登録・修正できるシステムの開発等を要求するなど、28年度概算要求に反映することで、現行の成果目標の達成に向け取り組んでいく。また、これらの取り組みを通じた目標達成の状況を踏まえつつ、必要に応じて成果目標の見直しについて検討する。</t>
  </si>
  <si>
    <t>・施設の現地確認や相談会開催等により、認定に係る事前相談対応の充実を図るなど、成果目標の達成に向け取り組んでいく。</t>
    <rPh sb="1" eb="3">
      <t>シセツ</t>
    </rPh>
    <rPh sb="4" eb="6">
      <t>ゲンチ</t>
    </rPh>
    <rPh sb="6" eb="8">
      <t>カクニン</t>
    </rPh>
    <rPh sb="9" eb="11">
      <t>ソウダン</t>
    </rPh>
    <rPh sb="11" eb="12">
      <t>カイ</t>
    </rPh>
    <rPh sb="12" eb="14">
      <t>カイサイ</t>
    </rPh>
    <rPh sb="14" eb="15">
      <t>トウ</t>
    </rPh>
    <rPh sb="19" eb="21">
      <t>ニンテイ</t>
    </rPh>
    <rPh sb="22" eb="23">
      <t>カカ</t>
    </rPh>
    <rPh sb="24" eb="26">
      <t>ジゼン</t>
    </rPh>
    <rPh sb="28" eb="30">
      <t>タイオウ</t>
    </rPh>
    <rPh sb="31" eb="33">
      <t>ジュウジツ</t>
    </rPh>
    <rPh sb="34" eb="35">
      <t>ハカ</t>
    </rPh>
    <rPh sb="39" eb="41">
      <t>セイカ</t>
    </rPh>
    <rPh sb="41" eb="43">
      <t>モクヒョウ</t>
    </rPh>
    <rPh sb="44" eb="46">
      <t>タッセイ</t>
    </rPh>
    <rPh sb="47" eb="48">
      <t>ム</t>
    </rPh>
    <rPh sb="49" eb="50">
      <t>ト</t>
    </rPh>
    <rPh sb="51" eb="52">
      <t>ク</t>
    </rPh>
    <phoneticPr fontId="2"/>
  </si>
  <si>
    <t>・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
・応札者が増えるよう仕様書をより明確にする等、効率的な執行に努める。</t>
    <rPh sb="34" eb="35">
      <t>トウ</t>
    </rPh>
    <rPh sb="83" eb="84">
      <t>トウ</t>
    </rPh>
    <phoneticPr fontId="2"/>
  </si>
  <si>
    <t>・事業番号173において、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t>
    <rPh sb="1" eb="3">
      <t>ジギョウ</t>
    </rPh>
    <rPh sb="3" eb="5">
      <t>バンゴウ</t>
    </rPh>
    <phoneticPr fontId="2"/>
  </si>
  <si>
    <t>予定通り終了</t>
    <rPh sb="0" eb="2">
      <t>ヨテイ</t>
    </rPh>
    <rPh sb="2" eb="3">
      <t>ドオ</t>
    </rPh>
    <rPh sb="4" eb="6">
      <t>シュウリョウ</t>
    </rPh>
    <phoneticPr fontId="2"/>
  </si>
  <si>
    <t>平成２７年度においては応札者が増えるよう、仕様書を明確にする等の改善に努めつつ、予定通り平成２７年度にて事業を終了する。</t>
    <rPh sb="0" eb="2">
      <t>ヘイセイ</t>
    </rPh>
    <rPh sb="4" eb="6">
      <t>ネンド</t>
    </rPh>
    <rPh sb="11" eb="13">
      <t>オウサツ</t>
    </rPh>
    <rPh sb="13" eb="14">
      <t>シャ</t>
    </rPh>
    <rPh sb="15" eb="16">
      <t>フ</t>
    </rPh>
    <rPh sb="21" eb="24">
      <t>シヨウショ</t>
    </rPh>
    <rPh sb="25" eb="27">
      <t>メイカク</t>
    </rPh>
    <rPh sb="30" eb="31">
      <t>ナド</t>
    </rPh>
    <rPh sb="32" eb="34">
      <t>カイゼン</t>
    </rPh>
    <rPh sb="35" eb="36">
      <t>ツト</t>
    </rPh>
    <rPh sb="40" eb="42">
      <t>ヨテイ</t>
    </rPh>
    <rPh sb="42" eb="43">
      <t>ドオ</t>
    </rPh>
    <rPh sb="44" eb="46">
      <t>ヘイセイ</t>
    </rPh>
    <rPh sb="48" eb="50">
      <t>ネンド</t>
    </rPh>
    <rPh sb="52" eb="54">
      <t>ジギョウ</t>
    </rPh>
    <rPh sb="55" eb="57">
      <t>シュウリョウ</t>
    </rPh>
    <phoneticPr fontId="2"/>
  </si>
  <si>
    <t>・外部有識者の所見を踏まえ、アウトカムについては、「平成29年度までにモデル事業にて水銀添加廃製品中の水銀200kg（※先駆事例回収量×47地方公共団体）を回収」を追加する。
・また、応札者が増えるよう仕様書をより明確にする等、効率的な執行に努める。</t>
    <rPh sb="60" eb="62">
      <t>センク</t>
    </rPh>
    <rPh sb="62" eb="64">
      <t>ジレイ</t>
    </rPh>
    <rPh sb="64" eb="66">
      <t>カイシュウ</t>
    </rPh>
    <rPh sb="66" eb="67">
      <t>リョウ</t>
    </rPh>
    <rPh sb="70" eb="72">
      <t>チホウ</t>
    </rPh>
    <rPh sb="72" eb="74">
      <t>コウキョウ</t>
    </rPh>
    <rPh sb="74" eb="76">
      <t>ダンタイ</t>
    </rPh>
    <rPh sb="82" eb="84">
      <t>ツイカ</t>
    </rPh>
    <phoneticPr fontId="2"/>
  </si>
  <si>
    <t>・拠出先の活動内容の進捗状況を定期的にヒアリング等を行うことにより随時把握する等、より効果的な執行に努める。</t>
    <rPh sb="39" eb="40">
      <t>トウ</t>
    </rPh>
    <phoneticPr fontId="2"/>
  </si>
  <si>
    <t>・引き続き、クリアランス物のトレーサビリティを確保するために、事業の効果的・効率的な執行に努め、システムの運用コスト削減を図る。</t>
    <rPh sb="1" eb="2">
      <t>ヒ</t>
    </rPh>
    <rPh sb="3" eb="4">
      <t>ツヅ</t>
    </rPh>
    <rPh sb="12" eb="13">
      <t>ブツ</t>
    </rPh>
    <rPh sb="23" eb="25">
      <t>カクホ</t>
    </rPh>
    <rPh sb="31" eb="33">
      <t>ジギョウ</t>
    </rPh>
    <rPh sb="34" eb="36">
      <t>コウカ</t>
    </rPh>
    <rPh sb="36" eb="37">
      <t>テキ</t>
    </rPh>
    <rPh sb="38" eb="40">
      <t>コウリツ</t>
    </rPh>
    <rPh sb="40" eb="41">
      <t>テキ</t>
    </rPh>
    <rPh sb="42" eb="44">
      <t>シッコウ</t>
    </rPh>
    <rPh sb="45" eb="46">
      <t>ツト</t>
    </rPh>
    <rPh sb="53" eb="55">
      <t>ウンヨウ</t>
    </rPh>
    <rPh sb="58" eb="60">
      <t>サクゲン</t>
    </rPh>
    <rPh sb="61" eb="62">
      <t>ハカ</t>
    </rPh>
    <phoneticPr fontId="2"/>
  </si>
  <si>
    <t>・外部有識者の所見を踏まえ、「コスト削減・効率化に向けた工夫」については、「事業の範囲をより明確化の上、事業を切り分けて入札が行われるようにしている」と修正とする。
・平成２８年度要求については、政府共通プラットフォーム移行による増額要因があるが、その他の事業に係る経費を見直し、必要最小限の要求額とした。
・事業者に対して、契約時から費目・使途の報告を受けられるよう呼びかける。</t>
    <rPh sb="18" eb="20">
      <t>サクゲン</t>
    </rPh>
    <rPh sb="21" eb="24">
      <t>コウリツカ</t>
    </rPh>
    <rPh sb="25" eb="26">
      <t>ム</t>
    </rPh>
    <rPh sb="28" eb="30">
      <t>クフウ</t>
    </rPh>
    <rPh sb="38" eb="40">
      <t>ジギョウ</t>
    </rPh>
    <rPh sb="39" eb="40">
      <t>シゴト</t>
    </rPh>
    <rPh sb="41" eb="43">
      <t>ハンイ</t>
    </rPh>
    <rPh sb="46" eb="49">
      <t>メイカクカ</t>
    </rPh>
    <rPh sb="50" eb="51">
      <t>ウエ</t>
    </rPh>
    <rPh sb="52" eb="54">
      <t>ジギョウ</t>
    </rPh>
    <rPh sb="55" eb="56">
      <t>キ</t>
    </rPh>
    <rPh sb="57" eb="58">
      <t>ワ</t>
    </rPh>
    <rPh sb="60" eb="62">
      <t>ニュウサツ</t>
    </rPh>
    <rPh sb="63" eb="64">
      <t>オコナ</t>
    </rPh>
    <rPh sb="76" eb="78">
      <t>シュウセイ</t>
    </rPh>
    <phoneticPr fontId="2"/>
  </si>
  <si>
    <t>廃掃法に基づく支援については、平成28年度以降の支援のあり方について検討会を設置し、有識者、産業界、地方公共団体等の関係者と検討を行っており、その結果も踏まえ、より効果的・効率的な事業の実施に努める。</t>
    <rPh sb="0" eb="3">
      <t>ハイソウホウ</t>
    </rPh>
    <rPh sb="4" eb="5">
      <t>モト</t>
    </rPh>
    <rPh sb="7" eb="9">
      <t>シエン</t>
    </rPh>
    <rPh sb="15" eb="17">
      <t>ヘイセイ</t>
    </rPh>
    <rPh sb="19" eb="21">
      <t>ネンド</t>
    </rPh>
    <rPh sb="21" eb="23">
      <t>イコウ</t>
    </rPh>
    <rPh sb="24" eb="26">
      <t>シエン</t>
    </rPh>
    <rPh sb="29" eb="30">
      <t>カタ</t>
    </rPh>
    <rPh sb="34" eb="36">
      <t>ケントウ</t>
    </rPh>
    <rPh sb="36" eb="37">
      <t>カイ</t>
    </rPh>
    <rPh sb="38" eb="40">
      <t>セッチ</t>
    </rPh>
    <rPh sb="42" eb="44">
      <t>ユウシキ</t>
    </rPh>
    <rPh sb="44" eb="45">
      <t>シャ</t>
    </rPh>
    <rPh sb="46" eb="49">
      <t>サンギョウカイ</t>
    </rPh>
    <rPh sb="50" eb="52">
      <t>チホウ</t>
    </rPh>
    <rPh sb="52" eb="54">
      <t>コウキョウ</t>
    </rPh>
    <rPh sb="54" eb="56">
      <t>ダンタイ</t>
    </rPh>
    <rPh sb="56" eb="57">
      <t>トウ</t>
    </rPh>
    <rPh sb="58" eb="61">
      <t>カンケイシャ</t>
    </rPh>
    <rPh sb="62" eb="64">
      <t>ケントウ</t>
    </rPh>
    <rPh sb="65" eb="66">
      <t>オコナ</t>
    </rPh>
    <rPh sb="73" eb="75">
      <t>ケッカ</t>
    </rPh>
    <rPh sb="76" eb="77">
      <t>フ</t>
    </rPh>
    <rPh sb="82" eb="85">
      <t>コウカテキ</t>
    </rPh>
    <rPh sb="86" eb="89">
      <t>コウリツテキ</t>
    </rPh>
    <rPh sb="90" eb="92">
      <t>ジギョウ</t>
    </rPh>
    <rPh sb="93" eb="95">
      <t>ジッシ</t>
    </rPh>
    <rPh sb="96" eb="97">
      <t>ツト</t>
    </rPh>
    <phoneticPr fontId="2"/>
  </si>
  <si>
    <t>・引き続き、事業の効果的・効率的な実施に努める。
・最終目標年度である平成32年度の目標を前倒しで達成した場合には、目標値の上方修正などを検討する。</t>
    <rPh sb="1" eb="2">
      <t>ヒ</t>
    </rPh>
    <rPh sb="3" eb="4">
      <t>ツヅ</t>
    </rPh>
    <rPh sb="6" eb="8">
      <t>ジギョウ</t>
    </rPh>
    <rPh sb="9" eb="11">
      <t>コウカ</t>
    </rPh>
    <rPh sb="11" eb="12">
      <t>テキ</t>
    </rPh>
    <rPh sb="13" eb="15">
      <t>コウリツ</t>
    </rPh>
    <rPh sb="15" eb="16">
      <t>テキ</t>
    </rPh>
    <rPh sb="17" eb="19">
      <t>ジッシ</t>
    </rPh>
    <rPh sb="20" eb="21">
      <t>ツト</t>
    </rPh>
    <rPh sb="45" eb="47">
      <t>マエダオ</t>
    </rPh>
    <rPh sb="49" eb="51">
      <t>タッセイ</t>
    </rPh>
    <rPh sb="53" eb="55">
      <t>バアイ</t>
    </rPh>
    <rPh sb="58" eb="60">
      <t>モクヒョウ</t>
    </rPh>
    <rPh sb="60" eb="61">
      <t>チ</t>
    </rPh>
    <rPh sb="62" eb="64">
      <t>ジョウホウ</t>
    </rPh>
    <phoneticPr fontId="2"/>
  </si>
  <si>
    <t>・応札者が増えるよう仕様書をより明確にする等、効率的な執行に努める。
・事業者に対して、契約時から費目・使途の報告を受けられるよう呼びかける。</t>
    <rPh sb="21" eb="22">
      <t>ナド</t>
    </rPh>
    <rPh sb="23" eb="26">
      <t>コウリツテキ</t>
    </rPh>
    <rPh sb="27" eb="29">
      <t>シッコウ</t>
    </rPh>
    <rPh sb="30" eb="31">
      <t>ツト</t>
    </rPh>
    <phoneticPr fontId="2"/>
  </si>
  <si>
    <t>成果目標の達成に向けた戦略策定事業を新規に立ち上げるとともに、継続事業の見直しを行い、類似業務の統合を図る等、より効果的な事業を実施するための改善に努める。また、入札公告期間を通常より長く設ける等、より一層の予算執行効率化の観点から調達方法の改善に努める。</t>
    <rPh sb="11" eb="13">
      <t>センリャク</t>
    </rPh>
    <rPh sb="13" eb="15">
      <t>サクテイ</t>
    </rPh>
    <rPh sb="15" eb="17">
      <t>ジギョウ</t>
    </rPh>
    <rPh sb="18" eb="20">
      <t>シンキ</t>
    </rPh>
    <rPh sb="21" eb="22">
      <t>タ</t>
    </rPh>
    <rPh sb="23" eb="24">
      <t>ア</t>
    </rPh>
    <rPh sb="31" eb="33">
      <t>ケイゾク</t>
    </rPh>
    <rPh sb="33" eb="35">
      <t>ジギョウ</t>
    </rPh>
    <rPh sb="36" eb="38">
      <t>ミナオ</t>
    </rPh>
    <rPh sb="40" eb="41">
      <t>オコナ</t>
    </rPh>
    <rPh sb="43" eb="45">
      <t>ルイジ</t>
    </rPh>
    <rPh sb="45" eb="47">
      <t>ギョウム</t>
    </rPh>
    <rPh sb="48" eb="50">
      <t>トウゴウ</t>
    </rPh>
    <rPh sb="51" eb="52">
      <t>ハカ</t>
    </rPh>
    <rPh sb="53" eb="54">
      <t>ナド</t>
    </rPh>
    <rPh sb="71" eb="73">
      <t>カイゼン</t>
    </rPh>
    <rPh sb="74" eb="75">
      <t>ツト</t>
    </rPh>
    <phoneticPr fontId="2"/>
  </si>
  <si>
    <t>引き続き効率的な執行に努める。なお、免状の交付方法については浄化槽法に則って実施しているため抜本的な見直しは困難であるが、事務処理作業等において更なる効率化を図れないか検討してまいりたい。</t>
  </si>
  <si>
    <t>浄化槽整備を推進するにあたり、浄化槽の使用者である一般の方への普及啓発や、事業実施主体である地方公共団体と連携を図るため、意見交換の場を設けることは、重要な施策であると考えるが、長期間、本事業の成果目標に達していない現状に鑑み、普及啓発の方法等、事業のあり方について、事業内容の見直しも含めて、今後検討してまいりたい。</t>
    <rPh sb="15" eb="18">
      <t>ジョウカソウ</t>
    </rPh>
    <rPh sb="53" eb="55">
      <t>レンケイ</t>
    </rPh>
    <rPh sb="56" eb="57">
      <t>ハカ</t>
    </rPh>
    <rPh sb="89" eb="92">
      <t>チョウキカン</t>
    </rPh>
    <rPh sb="93" eb="94">
      <t>ホン</t>
    </rPh>
    <rPh sb="94" eb="96">
      <t>ジギョウ</t>
    </rPh>
    <rPh sb="97" eb="99">
      <t>セイカ</t>
    </rPh>
    <rPh sb="99" eb="101">
      <t>モクヒョウ</t>
    </rPh>
    <rPh sb="102" eb="103">
      <t>タッ</t>
    </rPh>
    <rPh sb="108" eb="110">
      <t>ゲンジョウ</t>
    </rPh>
    <rPh sb="111" eb="112">
      <t>カンガ</t>
    </rPh>
    <rPh sb="134" eb="136">
      <t>ジギョウ</t>
    </rPh>
    <rPh sb="136" eb="138">
      <t>ナイヨウ</t>
    </rPh>
    <rPh sb="139" eb="141">
      <t>ミナオ</t>
    </rPh>
    <rPh sb="143" eb="144">
      <t>フク</t>
    </rPh>
    <rPh sb="147" eb="149">
      <t>コンゴ</t>
    </rPh>
    <phoneticPr fontId="2"/>
  </si>
  <si>
    <t>本事業に係るJICA等の国際機関や有識者との一層の連携を図る等、し尿処理システムの海外発信における本事業の影響力の向上を図る。また、一者応札の是正に向けて入札公告期間を通常より長く設ける等、より効率的な執行に努める。</t>
    <rPh sb="0" eb="1">
      <t>ホン</t>
    </rPh>
    <rPh sb="1" eb="3">
      <t>ジギョウ</t>
    </rPh>
    <rPh sb="4" eb="5">
      <t>カカ</t>
    </rPh>
    <rPh sb="10" eb="11">
      <t>ナド</t>
    </rPh>
    <rPh sb="12" eb="14">
      <t>コクサイ</t>
    </rPh>
    <rPh sb="14" eb="16">
      <t>キカン</t>
    </rPh>
    <rPh sb="17" eb="20">
      <t>ユウシキシャ</t>
    </rPh>
    <rPh sb="22" eb="24">
      <t>イッソウ</t>
    </rPh>
    <rPh sb="25" eb="27">
      <t>レンケイ</t>
    </rPh>
    <rPh sb="28" eb="29">
      <t>ハカ</t>
    </rPh>
    <rPh sb="30" eb="31">
      <t>ナド</t>
    </rPh>
    <rPh sb="33" eb="34">
      <t>ニョウ</t>
    </rPh>
    <rPh sb="34" eb="36">
      <t>ショリ</t>
    </rPh>
    <rPh sb="41" eb="43">
      <t>カイガイ</t>
    </rPh>
    <rPh sb="43" eb="45">
      <t>ハッシン</t>
    </rPh>
    <rPh sb="49" eb="50">
      <t>ホン</t>
    </rPh>
    <rPh sb="50" eb="52">
      <t>ジギョウ</t>
    </rPh>
    <rPh sb="53" eb="56">
      <t>エイキョウリョク</t>
    </rPh>
    <rPh sb="57" eb="59">
      <t>コウジョウ</t>
    </rPh>
    <rPh sb="60" eb="61">
      <t>ハカ</t>
    </rPh>
    <rPh sb="66" eb="67">
      <t>イッ</t>
    </rPh>
    <rPh sb="67" eb="68">
      <t>シャ</t>
    </rPh>
    <rPh sb="68" eb="70">
      <t>オウサツ</t>
    </rPh>
    <rPh sb="71" eb="73">
      <t>ゼセイ</t>
    </rPh>
    <rPh sb="74" eb="75">
      <t>ム</t>
    </rPh>
    <rPh sb="97" eb="100">
      <t>コウリツテキ</t>
    </rPh>
    <rPh sb="101" eb="103">
      <t>シッコウ</t>
    </rPh>
    <rPh sb="104" eb="105">
      <t>ツト</t>
    </rPh>
    <phoneticPr fontId="2"/>
  </si>
  <si>
    <t>庁舎の移転は、移転後の経費縮減及び利便性の向上が見込まれる地方環境事務所等に対象を限って予算要求を行うとともに、庁舎・宿舎等の整備等は、他の代替手段等との比較も行った上で、老朽や立地条件の不良の解消を図るため予算要求を行う。</t>
    <phoneticPr fontId="2"/>
  </si>
  <si>
    <t>引き続き効率的な執行に努めるとともに、必要額や移転等による効果を総合的に判断したうえで、必要最低限の予算要求とすること。</t>
    <phoneticPr fontId="0"/>
  </si>
  <si>
    <t>公開プロセスの結果を踏まえ、成果指標の見直しを適切に行うこと。</t>
    <phoneticPr fontId="0"/>
  </si>
  <si>
    <t>　「アウトカムがガイドラインの普及率１００％というのは不適切」「再生可能エネルギーを推進する目標とすることを考えるべき」といった所見を踏まえ、各事業についてアウトカムを以下の通り修正した。
（１）希少猛禽類に対する効果的なバードストライク防止策に係るガイドラインづくりについては、「風力発電施設における希少猛禽類に対する効果的なバードストライク防止策ガイドラインの普及率」としていたが、外部有識者の所見を踏まえ、「風力発電施設の稼働基数に対する、環境省に報告されたバードストライク発生件数の減少割合」に改善した。
（２）国立公園の風致景観等への支障軽減策に係るガイドラインづくりについても、所見を踏まえ、再生可能エネルギーを推進する目標となるよう、成果指標として「ガイドラインに適合した自然環境に配慮した優良な再生可能エネルギー導入事例数」と設定し、また、太陽光発電施設については、不適切な開発が適切に抑制されているかを把握するため、成果指標として「太陽光発電施設に係る年間総相談件数のうち、自然環境に配慮しない相談件数の割合」と設定し、事業の効果をより定量的に把握するよう改善した。
（３）温泉資源への影響軽減策のガイドラインづくりについては、地熱発電の導入量を成果指標とし、ガイドラインに沿った都道府県の許可判断や地熱開発を推進することとした。なお、ガイドラインは公開プロセスでの指摘を踏まえ、成果実績等の状況を勘案し適宜見直しや改善を図っていくこととしたい。</t>
    <phoneticPr fontId="0"/>
  </si>
  <si>
    <t>その他</t>
  </si>
  <si>
    <t>イヤーマークとして拠出しているプロジェクトに対して拠出している事業については、拠出金に対する適切なフォローと評価を行うこと。</t>
    <phoneticPr fontId="0"/>
  </si>
  <si>
    <t>現状通り</t>
    <phoneticPr fontId="0"/>
  </si>
  <si>
    <t>終了予定</t>
    <phoneticPr fontId="0"/>
  </si>
  <si>
    <t>26年度までの執行状況では多くの不用が生じていることから、レビュー番号197（森林・乾燥地・極地保全対策費）として実施する際には効率的な執行に努めるとともに、28年度予算要求にあたっては、予算を縮減して要求すること。</t>
    <phoneticPr fontId="0"/>
  </si>
  <si>
    <t>予定通り終了</t>
    <phoneticPr fontId="0"/>
  </si>
  <si>
    <t>予算を縮減して要求するとともに、効率的な事業実行を目指す。</t>
    <phoneticPr fontId="0"/>
  </si>
  <si>
    <t>現状の点検では、執行状況や施設の維持管理についての点検しか行っていないので、アウトカムの最終目標である類型来館者450,000万人を達成するために必要となる具体的な改善策を示すこと。</t>
    <phoneticPr fontId="0"/>
  </si>
  <si>
    <t>アウトカムの最終目標を達成するための改善策として、広報活動等に尽力する旨について記載した。</t>
    <phoneticPr fontId="0"/>
  </si>
  <si>
    <t>拠出先との情報交換を適宜行い、イヤーマークとして拠出しているプロジェクトの進捗確認を実施することにより、拠出金に対するフォローと評価を行う。</t>
    <phoneticPr fontId="0"/>
  </si>
  <si>
    <t xml:space="preserve">究極の成果目標・指標として愛知目標の達成が位置付けられているのは適切であると思われる。他方、もう一つの成果指標として「にじゅうまるプロジェクト」のうち主に事業者等によるものの件数を位置づけ、目標値を400件としているが、愛知目標の達成との関係において当該目標・指標が妥当であるのか判然としない。すなわち、400件が達成されれば、愛知目標の18項目すべてが達成できることになるのかが疑問である。
</t>
    <phoneticPr fontId="0"/>
  </si>
  <si>
    <t>成果目標がなぜ15か所なのか（なぜ毎年3か所ずつなのか）。この15か所という数字が前提としてあって、毎年3か所の調査地域という活動指標が導き出されており、結局のところ、活動指標と成果指標とが同レベル（同じ内容）となってしまっている。本来の成果目標は、国立・国定公園として指定すべき環境を有する地域をくまなく指定していくということに置かれるべきではないか。</t>
    <phoneticPr fontId="0"/>
  </si>
  <si>
    <t>活動指標である対策事業地域数のうち事業計画策定済みの地域数が成果指標となっているということか。そうであるとすれば、計画策定数が成果目標となっているのと同じことであるが、果たしてそれが成果目標として妥当なものといえるのか疑問。成果指標との関係性の明確化が求められる。</t>
    <phoneticPr fontId="0"/>
  </si>
  <si>
    <t>・本事業に着手した件数が活動指標として位置付けられているのは適切であると思われる。他方、自然公園等利用者数が成果指標となっているのは疑問である。本事業が導入されたことによる効果として国立公園等の管理やサービスのグレードアップが図られ、それにより利用者数の増加につながったのかどうかを把握することが必要であり、そのためには本事業導入済みの国立公園等の利用者数を把握したうえで、未導入の地域との比較をするといったことが求められるものと思われる。
・レビューシート中、「国立公園等」「自然公園」「自然公園等」の用語が混在して用いられており、それらが同義で用いられているのか否かが分からず、混乱を招く。</t>
    <phoneticPr fontId="0"/>
  </si>
  <si>
    <t>・観光立国実現のために、環境資源としてポテンシャルの高い国立公園や世界遺産の自然を活かし、観光客を呼び込むことは意義がある。
・アウトカムとして利用者数を成果実績としているが、それと合わせ観光客を誘導しても自然環境保全が図られているか否かを把握する指標、例えば自然評価動植物などを指定し、これらの指標動植物の変化を把握する等の検討が必要である。
・事業実施期間が「終了予定なし」となっているが、上記の状況を把握し、自然が破壊されるような場合は観光客の呼び込みを中止するなど、当該事業の定期的な見直しが必要である。</t>
    <phoneticPr fontId="0"/>
  </si>
  <si>
    <t>・外来種から固有種を保全する当該事業は大変重要な事業である。事業終了期間が平成２７年度となっているが、これら外来種は絶滅するまで除去しない限り、今まで継続実施してきた成果・意義がなくなってしまう。当該事業は継続すべきであるが、仮に終了する場合は、外来種を捕獲する他の事業を実施する必要がある。
・現在グリーンアノールやツマアカススメバチがどの程度生息し、また年間どの程度捕獲されているかも明らかにする必要がある。</t>
    <phoneticPr fontId="0"/>
  </si>
  <si>
    <t>・鳥インフルエンザウイルスを水際で防止する当該事業は大変重要である。
・アウトカムが「大量死が発生しなかった都道府県数」となっている。
都道府県数を把握することも重要であるが、それと併せて発生した場合はそれを他地域に蔓延させないような目標値を設定することも検討すべきではないか。
・事業実施期間は「終了予定なし」となっている。事業の性格上、理解できるが、定期的に事業内容の見直しも必要である。</t>
    <phoneticPr fontId="0"/>
  </si>
  <si>
    <t>・マングースの駆除に圧倒的にコストをかけているようだが、39匹の駆除に326百万をかけるのは妥当なのか（支出内訳が不明）。
・いつまで、どこまで続けるのか。いったん年限を切って、それ以降の継続について再検討すべきでは。</t>
    <phoneticPr fontId="0"/>
  </si>
  <si>
    <t>・センター利用者数（の増加）なども、目標指標として必要ではないか。
・改善の方向性が「適正に維持管理を推進する」では何をするのかがわからず、中身がない。点検が形式的になっているのではないか。</t>
    <phoneticPr fontId="0"/>
  </si>
  <si>
    <t>・真の原因に踏み込んだ対策になっていないのではないか。
・実施しない県の理由は何か。そこに問題解決の糸口があるのではないか。</t>
    <phoneticPr fontId="0"/>
  </si>
  <si>
    <t>安全対策は重要。予算の効率使用に努めて欲しい。</t>
    <phoneticPr fontId="0"/>
  </si>
  <si>
    <t>外部有識者点検対象外</t>
    <phoneticPr fontId="0"/>
  </si>
  <si>
    <t>外部有識者点検対象外</t>
    <phoneticPr fontId="0"/>
  </si>
  <si>
    <t>外部有識者点検対象外</t>
    <phoneticPr fontId="2"/>
  </si>
  <si>
    <t xml:space="preserve"> 外部有識者点検対象外</t>
    <phoneticPr fontId="0"/>
  </si>
  <si>
    <t>本事業により得られたデータがより多くの国民に活用されるよう努めること。また、効率的な調査を推進し、現状更新が遅れている植生図の速やかな更新を行うこと。</t>
    <phoneticPr fontId="0"/>
  </si>
  <si>
    <t>本事業により得られたデータが有効に活用されているかどうか適切に把握し、更なる活用を推進するよう努めるとともに、これまでの調査の知見を活かし、効率的に調査を行うこと。</t>
    <phoneticPr fontId="0"/>
  </si>
  <si>
    <t>より国民が活用しやすい情報提供のあり方について検討し、必要に応じHPの公表方法等工夫すること。</t>
    <phoneticPr fontId="0"/>
  </si>
  <si>
    <t>・成果目標の達成度が低調であるため、目標達成に向け、より効果的に事業を実施するための改善策を検討すること。
・生物多様性分野の適応に関する予算は、今年度までに実施する適応に係る検討で得られた知見を活用することで、予算を縮減すること。</t>
    <phoneticPr fontId="0"/>
  </si>
  <si>
    <t>事業内容の一部改善</t>
    <phoneticPr fontId="0"/>
  </si>
  <si>
    <t>アウトカムである生物多様性の認識度が減少しているため、原因を分析し、改善方法を検討すること。</t>
    <phoneticPr fontId="0"/>
  </si>
  <si>
    <t>外部有識者の所見を踏まえ、「にじゅうまるプロジェクト」に係る目標・指標の妥当性についてあらためて明確に説明すること。また、必要に応じて、より適切な目標・指標についても検討すること。</t>
    <phoneticPr fontId="0"/>
  </si>
  <si>
    <t>成果目標の達成度が極端に低いため、早急に原因を分析した上で、目標達成のための具体策や工程表を明確にする等、成果目標達成に向けた改善策を明示すること。また、必要に応じて、より適切な目標・指標についても検討すること。</t>
    <phoneticPr fontId="0"/>
  </si>
  <si>
    <t>・執行状況を勘案し、予算を縮減すること。
・成果目標の達成度が低調であるため、目標達成に向け、より効果的に事業を実施するための改善策を検討すること。</t>
    <phoneticPr fontId="0"/>
  </si>
  <si>
    <t>現状通り</t>
    <phoneticPr fontId="0"/>
  </si>
  <si>
    <t>・現状のシステムの仕様について、国民が真に利用しやすいシステムとなるよう努めること。
・平成２７年度のシステムの政府共通プラットフォームへの移行を踏まえ、今後の運用経費について適切に縮減すること。</t>
    <phoneticPr fontId="0"/>
  </si>
  <si>
    <t>成果目標の達成に向け、より効果的に事業を実施するための改善策を検討するとともに、実際にアジアの保護地域の管理水準の向上が進んでいるのか、進んでいなければ何が原因であるのかを分析し、より効果的な連携のあり方を検討するよう努めること。</t>
    <phoneticPr fontId="0"/>
  </si>
  <si>
    <t>今後は当該事業の成果を有効に活用していくこと。</t>
    <phoneticPr fontId="0"/>
  </si>
  <si>
    <t>成果目標の達成度が低調なまま推移しているため、目標達成に向け、これまでに分析・収集した自然環境保全地域の科学的知見を生かした効率的な対策のあり方等の改善策検討を重点的に検討すること。</t>
    <phoneticPr fontId="0"/>
  </si>
  <si>
    <t>成果目標の達成に向け、より効果的に事業を実施するための改善策を検討するとともに、事業の最終的な目的を見据えた中期的な目標年限と目標値についても検討すること。</t>
    <phoneticPr fontId="0"/>
  </si>
  <si>
    <t>現在の成果目標の目標最終年度が２７年度であり、また、現在の成果目標はほぼ達成されている状況であるため、28年度要求に当たっては、あらためて事業の必要性等を踏まえた上で、より適切な新しいたな目標値を検討すること。</t>
    <phoneticPr fontId="0"/>
  </si>
  <si>
    <t>本事業により検討してきた、里地里山の保全を推進するための国の関与のあり方や、保全事例の分析結果等を適切に他の事業あるいは政策立案過程において活用すること。</t>
    <phoneticPr fontId="0"/>
  </si>
  <si>
    <t>・外部有識者の所見に確実に対応し、必要な見直しを適切に行うこと。
・例年執行率が必ずしも高くないことから、計画的な執行により。不用を生じさせないようにすること。</t>
    <phoneticPr fontId="0"/>
  </si>
  <si>
    <t>外部有識者の所見に確実に対応し、必要な説明及び見直しを適切に行うこと。</t>
    <phoneticPr fontId="0"/>
  </si>
  <si>
    <t>ガイドウォークの参加者が減少傾向にあるため、より多くの人に参加してもらえるための方策を検討すること。</t>
    <phoneticPr fontId="0"/>
  </si>
  <si>
    <t>これまで、買い上げの際の不動産鑑定による価格の減少や計画通りに買い上げが進まないことにより、大きな不用が生じていることから、計画的な予算要求と執行に努めること。</t>
    <phoneticPr fontId="0"/>
  </si>
  <si>
    <t>・成果目標の達成に向けて、より効果的に事業を実施するための具体策を検討すること。
・執行状況を勘案し、鳥インフルエンザ対策の事業については、効率的な執行に努めるとともに、予算を縮減すること。</t>
    <phoneticPr fontId="0"/>
  </si>
  <si>
    <t>これまでの知見を生かし、効率的な執行とモニタリングによって得られたデータがより効果的に活用されるよう努めること。</t>
    <rPh sb="5" eb="7">
      <t>チケン</t>
    </rPh>
    <rPh sb="8" eb="9">
      <t>イ</t>
    </rPh>
    <rPh sb="12" eb="15">
      <t>コウリツテキ</t>
    </rPh>
    <rPh sb="16" eb="18">
      <t>シッコウ</t>
    </rPh>
    <rPh sb="29" eb="30">
      <t>エ</t>
    </rPh>
    <rPh sb="39" eb="41">
      <t>コウカ</t>
    </rPh>
    <rPh sb="41" eb="42">
      <t>テキ</t>
    </rPh>
    <rPh sb="43" eb="45">
      <t>カツヨウ</t>
    </rPh>
    <rPh sb="50" eb="51">
      <t>ツト</t>
    </rPh>
    <phoneticPr fontId="2"/>
  </si>
  <si>
    <t>成果目標の達成度が極端に低いため、早急に原因を分析した上で、目標達成のための具体策や工程表を明確にする等、成果目標達成に向けた改善策を明示すこと。また、必要に応じて、より適切な目標・指標についても検討すること。</t>
    <phoneticPr fontId="2"/>
  </si>
  <si>
    <t>・外部有識者の所見に確実に対応し、必要な説明及び見直しを適切に行うとともに、レビューシートの記載を正確かつ分かりやすいものとすること。
・例年一定の不用が生じていることから、計画的な執行により、不用を生じさせないようにすること。</t>
    <rPh sb="1" eb="3">
      <t>ガイブ</t>
    </rPh>
    <rPh sb="3" eb="6">
      <t>ユウシキシャ</t>
    </rPh>
    <rPh sb="7" eb="9">
      <t>ショケン</t>
    </rPh>
    <rPh sb="10" eb="12">
      <t>カクジツ</t>
    </rPh>
    <rPh sb="13" eb="15">
      <t>タイオウ</t>
    </rPh>
    <rPh sb="31" eb="32">
      <t>オコナ</t>
    </rPh>
    <rPh sb="46" eb="48">
      <t>キサイ</t>
    </rPh>
    <rPh sb="49" eb="51">
      <t>セイカク</t>
    </rPh>
    <rPh sb="53" eb="54">
      <t>ワ</t>
    </rPh>
    <rPh sb="71" eb="73">
      <t>イッテイ</t>
    </rPh>
    <rPh sb="74" eb="76">
      <t>フヨウ</t>
    </rPh>
    <rPh sb="77" eb="78">
      <t>ショウ</t>
    </rPh>
    <phoneticPr fontId="2"/>
  </si>
  <si>
    <t>世界遺産保全管理拠点施設を設置し、世界遺産地域の価値の保全を図るという本事業の目的を達成するよう、平成２７年度中に小笠原諸島世界遺産保全管理拠点の整備を確実に実施すること。</t>
    <rPh sb="0" eb="2">
      <t>セカイ</t>
    </rPh>
    <rPh sb="2" eb="4">
      <t>イサン</t>
    </rPh>
    <rPh sb="4" eb="6">
      <t>ホゼン</t>
    </rPh>
    <rPh sb="6" eb="8">
      <t>カンリ</t>
    </rPh>
    <rPh sb="8" eb="10">
      <t>キョテン</t>
    </rPh>
    <rPh sb="10" eb="12">
      <t>シセツ</t>
    </rPh>
    <rPh sb="13" eb="15">
      <t>セッチ</t>
    </rPh>
    <rPh sb="21" eb="23">
      <t>チイキ</t>
    </rPh>
    <rPh sb="49" eb="51">
      <t>ヘイセイ</t>
    </rPh>
    <rPh sb="53" eb="55">
      <t>ネンド</t>
    </rPh>
    <rPh sb="55" eb="56">
      <t>チュウ</t>
    </rPh>
    <rPh sb="57" eb="60">
      <t>オガサワラ</t>
    </rPh>
    <rPh sb="60" eb="62">
      <t>ショトウ</t>
    </rPh>
    <rPh sb="62" eb="64">
      <t>セカイ</t>
    </rPh>
    <rPh sb="64" eb="66">
      <t>イサン</t>
    </rPh>
    <rPh sb="66" eb="68">
      <t>ホゼン</t>
    </rPh>
    <rPh sb="68" eb="70">
      <t>カンリ</t>
    </rPh>
    <rPh sb="70" eb="72">
      <t>キョテン</t>
    </rPh>
    <rPh sb="73" eb="75">
      <t>セイビ</t>
    </rPh>
    <rPh sb="76" eb="78">
      <t>カクジツ</t>
    </rPh>
    <rPh sb="79" eb="81">
      <t>ジッシ</t>
    </rPh>
    <phoneticPr fontId="2"/>
  </si>
  <si>
    <t>例年一定の不用が生じていることから、計画的な執行により、不用を生じさせないようにすること。</t>
    <phoneticPr fontId="2"/>
  </si>
  <si>
    <t xml:space="preserve">関連会合の変更等の情報を可能な限り早く入手することにより、計画の変更にも柔軟に対応しつつ、不用を生じさせないよう計画的な執行を進める。
</t>
    <rPh sb="0" eb="2">
      <t>カンレン</t>
    </rPh>
    <rPh sb="2" eb="4">
      <t>カイゴウ</t>
    </rPh>
    <rPh sb="5" eb="7">
      <t>ヘンコウ</t>
    </rPh>
    <rPh sb="7" eb="8">
      <t>トウ</t>
    </rPh>
    <rPh sb="9" eb="11">
      <t>ジョウホウ</t>
    </rPh>
    <rPh sb="12" eb="14">
      <t>カノウ</t>
    </rPh>
    <rPh sb="15" eb="16">
      <t>カギ</t>
    </rPh>
    <rPh sb="17" eb="18">
      <t>ハヤ</t>
    </rPh>
    <rPh sb="19" eb="21">
      <t>ニュウシュ</t>
    </rPh>
    <rPh sb="29" eb="31">
      <t>ケイカク</t>
    </rPh>
    <rPh sb="32" eb="34">
      <t>ヘンコウ</t>
    </rPh>
    <rPh sb="36" eb="38">
      <t>ジュウナン</t>
    </rPh>
    <rPh sb="39" eb="41">
      <t>タイオウ</t>
    </rPh>
    <rPh sb="48" eb="49">
      <t>ショウ</t>
    </rPh>
    <rPh sb="56" eb="59">
      <t>ケイカクテキ</t>
    </rPh>
    <rPh sb="60" eb="62">
      <t>シッコウ</t>
    </rPh>
    <rPh sb="63" eb="64">
      <t>スス</t>
    </rPh>
    <phoneticPr fontId="2"/>
  </si>
  <si>
    <t>現状のアウトカム達成度の状況では、最終年度までに目標値の達成は難しいと考えられるため、目標達成に向けて、より一層、環境配慮型公衆用トイレの普及率を向上させるための方策を検討すること。</t>
    <rPh sb="0" eb="2">
      <t>ゲンジョウ</t>
    </rPh>
    <rPh sb="8" eb="10">
      <t>タッセイ</t>
    </rPh>
    <rPh sb="10" eb="11">
      <t>ド</t>
    </rPh>
    <rPh sb="12" eb="14">
      <t>ジョウキョウ</t>
    </rPh>
    <rPh sb="17" eb="19">
      <t>サイシュウ</t>
    </rPh>
    <rPh sb="19" eb="21">
      <t>ネンド</t>
    </rPh>
    <rPh sb="24" eb="27">
      <t>モクヒョウチ</t>
    </rPh>
    <rPh sb="28" eb="30">
      <t>タッセイ</t>
    </rPh>
    <rPh sb="31" eb="32">
      <t>ムズカ</t>
    </rPh>
    <rPh sb="35" eb="36">
      <t>カンガ</t>
    </rPh>
    <rPh sb="43" eb="45">
      <t>モクヒョウ</t>
    </rPh>
    <rPh sb="45" eb="47">
      <t>タッセイ</t>
    </rPh>
    <rPh sb="48" eb="49">
      <t>ム</t>
    </rPh>
    <rPh sb="54" eb="56">
      <t>イッソウ</t>
    </rPh>
    <rPh sb="57" eb="59">
      <t>カンキョウ</t>
    </rPh>
    <rPh sb="59" eb="62">
      <t>ハイリョガタ</t>
    </rPh>
    <rPh sb="62" eb="65">
      <t>コウシュウヨウ</t>
    </rPh>
    <rPh sb="69" eb="72">
      <t>フキュウリツ</t>
    </rPh>
    <rPh sb="73" eb="75">
      <t>コウジョウ</t>
    </rPh>
    <rPh sb="81" eb="83">
      <t>ホウサク</t>
    </rPh>
    <rPh sb="84" eb="86">
      <t>ケントウ</t>
    </rPh>
    <phoneticPr fontId="2"/>
  </si>
  <si>
    <t>今後、目標の達成に向けて、より一層、環境配慮型公衆用トイレの普及率を向上させるため、事業の掘り起こしを行うなどの方策を検討して行くこととしたい。</t>
    <phoneticPr fontId="2"/>
  </si>
  <si>
    <t>・成果目標の達成に向けて、より効果的に事業を実施するための具体策を検討すること。
・本事業により得られた知見を水平展開し、より一層の波及効果の拡大に努めること。</t>
    <rPh sb="42" eb="43">
      <t>ホン</t>
    </rPh>
    <rPh sb="43" eb="45">
      <t>ジギョウ</t>
    </rPh>
    <rPh sb="48" eb="49">
      <t>エ</t>
    </rPh>
    <rPh sb="52" eb="54">
      <t>チケン</t>
    </rPh>
    <rPh sb="55" eb="57">
      <t>スイヘイ</t>
    </rPh>
    <rPh sb="57" eb="59">
      <t>テンカイ</t>
    </rPh>
    <rPh sb="63" eb="65">
      <t>イッソウ</t>
    </rPh>
    <rPh sb="66" eb="68">
      <t>ハキュウ</t>
    </rPh>
    <rPh sb="68" eb="70">
      <t>コウカ</t>
    </rPh>
    <rPh sb="71" eb="73">
      <t>カクダイ</t>
    </rPh>
    <rPh sb="74" eb="75">
      <t>ツト</t>
    </rPh>
    <phoneticPr fontId="2"/>
  </si>
  <si>
    <t>事業の効果的実施及び得られた知見を水平展開し波及効果を拡大できるよう終了した事業については成果の情報発信に努める。</t>
    <rPh sb="0" eb="2">
      <t>ジギョウ</t>
    </rPh>
    <rPh sb="3" eb="6">
      <t>コウカテキ</t>
    </rPh>
    <rPh sb="6" eb="8">
      <t>ジッシ</t>
    </rPh>
    <rPh sb="8" eb="9">
      <t>オヨ</t>
    </rPh>
    <rPh sb="10" eb="11">
      <t>エ</t>
    </rPh>
    <rPh sb="14" eb="16">
      <t>チケン</t>
    </rPh>
    <rPh sb="17" eb="19">
      <t>スイヘイ</t>
    </rPh>
    <rPh sb="19" eb="21">
      <t>テンカイ</t>
    </rPh>
    <rPh sb="22" eb="23">
      <t>ナミ</t>
    </rPh>
    <rPh sb="23" eb="24">
      <t>オヨ</t>
    </rPh>
    <rPh sb="24" eb="26">
      <t>コウカ</t>
    </rPh>
    <rPh sb="27" eb="29">
      <t>カクダイ</t>
    </rPh>
    <rPh sb="34" eb="36">
      <t>シュウリョウ</t>
    </rPh>
    <rPh sb="38" eb="40">
      <t>ジギョウ</t>
    </rPh>
    <rPh sb="45" eb="47">
      <t>セイカ</t>
    </rPh>
    <rPh sb="48" eb="50">
      <t>ジョウホウ</t>
    </rPh>
    <rPh sb="50" eb="52">
      <t>ハッシン</t>
    </rPh>
    <rPh sb="53" eb="54">
      <t>ツト</t>
    </rPh>
    <phoneticPr fontId="2"/>
  </si>
  <si>
    <t>今後は当該事業の成果を有効に活用していくこと。</t>
    <phoneticPr fontId="2"/>
  </si>
  <si>
    <t>今後は当該事業の成果を都道府県の計画作成、目標設定、達成状況の評価等に有効に活用していく。</t>
    <phoneticPr fontId="2"/>
  </si>
  <si>
    <t>グリーンアノール対策ワーキンググループにおける学識者からの意見を踏まえ、引き続き、効果的且つ効率的な執行に努める。</t>
    <phoneticPr fontId="2"/>
  </si>
  <si>
    <r>
      <t>・外部有識者の所見に確実に対応し</t>
    </r>
    <r>
      <rPr>
        <strike/>
        <sz val="9"/>
        <color theme="1"/>
        <rFont val="ＭＳ ゴシック"/>
        <family val="3"/>
        <charset val="128"/>
      </rPr>
      <t>加え</t>
    </r>
    <r>
      <rPr>
        <sz val="9"/>
        <color theme="1"/>
        <rFont val="ＭＳ ゴシック"/>
        <family val="3"/>
        <charset val="128"/>
      </rPr>
      <t>、必要な見直し等を適切に行うこと。
・エコツーリズム関係事業や世界自然遺産関係の事業については執行率が低調であるため、計画的な執行により、不用を生じさせないようにするとともに、必要最低限に予算を圧縮すること。</t>
    </r>
    <rPh sb="1" eb="3">
      <t>ガイブ</t>
    </rPh>
    <rPh sb="3" eb="6">
      <t>ユウシキシャ</t>
    </rPh>
    <rPh sb="7" eb="9">
      <t>ショケン</t>
    </rPh>
    <rPh sb="10" eb="12">
      <t>カクジツ</t>
    </rPh>
    <rPh sb="13" eb="15">
      <t>タイオウ</t>
    </rPh>
    <rPh sb="16" eb="17">
      <t>クワ</t>
    </rPh>
    <rPh sb="19" eb="21">
      <t>ヒツヨウ</t>
    </rPh>
    <rPh sb="22" eb="24">
      <t>ミナオ</t>
    </rPh>
    <rPh sb="25" eb="26">
      <t>トウ</t>
    </rPh>
    <rPh sb="27" eb="29">
      <t>テキセツ</t>
    </rPh>
    <rPh sb="30" eb="31">
      <t>オコナ</t>
    </rPh>
    <rPh sb="44" eb="46">
      <t>カンケイ</t>
    </rPh>
    <rPh sb="46" eb="48">
      <t>ジギョウ</t>
    </rPh>
    <rPh sb="49" eb="51">
      <t>セカイ</t>
    </rPh>
    <rPh sb="51" eb="53">
      <t>シゼン</t>
    </rPh>
    <rPh sb="53" eb="55">
      <t>イサン</t>
    </rPh>
    <rPh sb="55" eb="57">
      <t>カンケイ</t>
    </rPh>
    <rPh sb="58" eb="60">
      <t>ジギョウ</t>
    </rPh>
    <rPh sb="65" eb="68">
      <t>シッコウリツ</t>
    </rPh>
    <rPh sb="69" eb="71">
      <t>テイチョウ</t>
    </rPh>
    <rPh sb="106" eb="108">
      <t>ヒツヨウ</t>
    </rPh>
    <rPh sb="108" eb="111">
      <t>サイテイゲン</t>
    </rPh>
    <rPh sb="112" eb="114">
      <t>ヨサン</t>
    </rPh>
    <rPh sb="115" eb="117">
      <t>アッシュク</t>
    </rPh>
    <phoneticPr fontId="2"/>
  </si>
  <si>
    <t>・自然環境保全が図られているかを把握するための指標の設定及びその判定結果を踏まえた事業実施期間の弾力的な見直しについて、今後適切に検討してまいりたい。
・平成２８年度予算要求にあたっては、必要最低限の予算に圧縮して要求するとともに、引き続き計画的な執行に努める。</t>
    <rPh sb="1" eb="3">
      <t>シゼン</t>
    </rPh>
    <rPh sb="3" eb="5">
      <t>カンキョウ</t>
    </rPh>
    <rPh sb="5" eb="7">
      <t>ホゼン</t>
    </rPh>
    <rPh sb="8" eb="9">
      <t>ハカ</t>
    </rPh>
    <rPh sb="16" eb="18">
      <t>ハアク</t>
    </rPh>
    <rPh sb="23" eb="25">
      <t>シヒョウ</t>
    </rPh>
    <rPh sb="26" eb="28">
      <t>セッテイ</t>
    </rPh>
    <rPh sb="28" eb="29">
      <t>オヨ</t>
    </rPh>
    <rPh sb="32" eb="34">
      <t>ハンテイ</t>
    </rPh>
    <rPh sb="34" eb="36">
      <t>ケッカ</t>
    </rPh>
    <rPh sb="37" eb="38">
      <t>フ</t>
    </rPh>
    <rPh sb="41" eb="43">
      <t>ジギョウ</t>
    </rPh>
    <rPh sb="43" eb="45">
      <t>ジッシ</t>
    </rPh>
    <rPh sb="45" eb="47">
      <t>キカン</t>
    </rPh>
    <rPh sb="48" eb="51">
      <t>ダンリョクテキ</t>
    </rPh>
    <rPh sb="52" eb="54">
      <t>ミナオ</t>
    </rPh>
    <rPh sb="60" eb="62">
      <t>コンゴ</t>
    </rPh>
    <rPh sb="62" eb="64">
      <t>テキセツ</t>
    </rPh>
    <rPh sb="65" eb="67">
      <t>ケントウ</t>
    </rPh>
    <rPh sb="77" eb="79">
      <t>ヘイセイ</t>
    </rPh>
    <rPh sb="81" eb="83">
      <t>ネンド</t>
    </rPh>
    <rPh sb="83" eb="85">
      <t>ヨサン</t>
    </rPh>
    <rPh sb="85" eb="87">
      <t>ヨウキュウ</t>
    </rPh>
    <rPh sb="94" eb="96">
      <t>ヒツヨウ</t>
    </rPh>
    <rPh sb="96" eb="99">
      <t>サイテイゲン</t>
    </rPh>
    <rPh sb="100" eb="102">
      <t>ヨサン</t>
    </rPh>
    <rPh sb="103" eb="105">
      <t>アッシュク</t>
    </rPh>
    <rPh sb="107" eb="109">
      <t>ヨウキュウ</t>
    </rPh>
    <rPh sb="116" eb="117">
      <t>ヒ</t>
    </rPh>
    <rPh sb="118" eb="119">
      <t>ツヅ</t>
    </rPh>
    <rPh sb="120" eb="123">
      <t>ケイカクテキ</t>
    </rPh>
    <rPh sb="124" eb="126">
      <t>シッコウ</t>
    </rPh>
    <rPh sb="127" eb="128">
      <t>ツト</t>
    </rPh>
    <phoneticPr fontId="2"/>
  </si>
  <si>
    <t>本事業は27年度をもって終了するが、レビュー番号225の事業（外来生物対策費）において外部有識者の所見に確実に対応することとし、適切に外来生物対策を実施していくこと。</t>
    <rPh sb="0" eb="1">
      <t>ホン</t>
    </rPh>
    <rPh sb="1" eb="3">
      <t>ジギョウ</t>
    </rPh>
    <rPh sb="6" eb="8">
      <t>ネンド</t>
    </rPh>
    <rPh sb="12" eb="14">
      <t>シュウリョウ</t>
    </rPh>
    <rPh sb="22" eb="24">
      <t>バンゴウ</t>
    </rPh>
    <rPh sb="28" eb="30">
      <t>ジギョウ</t>
    </rPh>
    <rPh sb="52" eb="54">
      <t>カクジツ</t>
    </rPh>
    <rPh sb="55" eb="57">
      <t>タイオウ</t>
    </rPh>
    <rPh sb="64" eb="66">
      <t>テキセツ</t>
    </rPh>
    <rPh sb="67" eb="69">
      <t>ガイライ</t>
    </rPh>
    <rPh sb="69" eb="71">
      <t>セイブツ</t>
    </rPh>
    <rPh sb="71" eb="73">
      <t>タイサク</t>
    </rPh>
    <rPh sb="74" eb="76">
      <t>ジッシ</t>
    </rPh>
    <phoneticPr fontId="2"/>
  </si>
  <si>
    <t>本事業は27年度をもって終了するが、必要に応じて他の事業費により対策を継続する。また、本事業の成果は今後の対策に活用する。
なお、対象とする外来種の生息状況や捕獲方法については、事業による捕獲数や努力量等を用い、適切に評価を行っていく。</t>
    <phoneticPr fontId="2"/>
  </si>
  <si>
    <t>本事業により得られたデータの利用状況を把握し、より多くの国民に活用されるよう努める。また、効率的な調査を推進するため、手法や体制を適宜見直し、植生図の速やかな更新に努める。</t>
    <rPh sb="0" eb="1">
      <t>ホン</t>
    </rPh>
    <rPh sb="1" eb="3">
      <t>ジギョウ</t>
    </rPh>
    <rPh sb="6" eb="7">
      <t>エ</t>
    </rPh>
    <rPh sb="14" eb="16">
      <t>リヨウ</t>
    </rPh>
    <rPh sb="16" eb="18">
      <t>ジョウキョウ</t>
    </rPh>
    <rPh sb="19" eb="21">
      <t>ハアク</t>
    </rPh>
    <rPh sb="25" eb="26">
      <t>オオ</t>
    </rPh>
    <rPh sb="28" eb="30">
      <t>コクミン</t>
    </rPh>
    <rPh sb="31" eb="33">
      <t>カツヨウ</t>
    </rPh>
    <rPh sb="38" eb="39">
      <t>ツト</t>
    </rPh>
    <rPh sb="45" eb="48">
      <t>コウリツテキ</t>
    </rPh>
    <rPh sb="49" eb="51">
      <t>チョウサ</t>
    </rPh>
    <rPh sb="52" eb="54">
      <t>スイシン</t>
    </rPh>
    <rPh sb="59" eb="61">
      <t>シュホウ</t>
    </rPh>
    <rPh sb="62" eb="64">
      <t>タイセイ</t>
    </rPh>
    <rPh sb="65" eb="67">
      <t>テキギ</t>
    </rPh>
    <rPh sb="67" eb="69">
      <t>ミナオ</t>
    </rPh>
    <rPh sb="71" eb="73">
      <t>ショクセイ</t>
    </rPh>
    <rPh sb="73" eb="74">
      <t>ズ</t>
    </rPh>
    <rPh sb="75" eb="76">
      <t>スミ</t>
    </rPh>
    <rPh sb="79" eb="81">
      <t>コウシン</t>
    </rPh>
    <rPh sb="82" eb="83">
      <t>ツト</t>
    </rPh>
    <phoneticPr fontId="2"/>
  </si>
  <si>
    <t>本事業により得られたデータが有効に活用されているかどうか,公表データのダウンロード数や学術論文での利活用数等の把握を行うことにより適切に把握し、更なる活用を推進するよう努める。これまでの調査の知見を生かし、効率的に行うよう努める。</t>
    <phoneticPr fontId="2"/>
  </si>
  <si>
    <t>より国民が活用しやすい情報提供のあり方について検討すると共に、必要に応じてHPの公表方法等を工夫する。</t>
    <rPh sb="2" eb="4">
      <t>コクミン</t>
    </rPh>
    <rPh sb="5" eb="7">
      <t>カツヨウ</t>
    </rPh>
    <rPh sb="11" eb="13">
      <t>ジョウホウ</t>
    </rPh>
    <rPh sb="13" eb="15">
      <t>テイキョウ</t>
    </rPh>
    <rPh sb="18" eb="19">
      <t>カタ</t>
    </rPh>
    <rPh sb="23" eb="25">
      <t>ケントウ</t>
    </rPh>
    <rPh sb="28" eb="29">
      <t>トモ</t>
    </rPh>
    <rPh sb="31" eb="33">
      <t>ヒツヨウ</t>
    </rPh>
    <rPh sb="34" eb="35">
      <t>オウ</t>
    </rPh>
    <rPh sb="40" eb="42">
      <t>コウヒョウ</t>
    </rPh>
    <rPh sb="42" eb="44">
      <t>ホウホウ</t>
    </rPh>
    <rPh sb="44" eb="45">
      <t>トウ</t>
    </rPh>
    <rPh sb="46" eb="48">
      <t>クフウ</t>
    </rPh>
    <phoneticPr fontId="2"/>
  </si>
  <si>
    <t>・成果目標については、国家戦略に基づいて行われている各主体の施策をとりまとめているものであり、引き続き各方面に働きかけを行いたい。また、今年度は、国家戦略で定めた国別目標に関する中間評価を行うとともに目標の達成に向けた取組の一層の促進を図りたい。
・生物多様性分野の適応策について、生態系を活用した防災減災と合わせて検討するなど、引き続き予算の効率的執行に努めたい。</t>
    <rPh sb="1" eb="3">
      <t>セイカ</t>
    </rPh>
    <rPh sb="3" eb="5">
      <t>モクヒョウ</t>
    </rPh>
    <rPh sb="11" eb="13">
      <t>コッカ</t>
    </rPh>
    <rPh sb="13" eb="15">
      <t>センリャク</t>
    </rPh>
    <rPh sb="16" eb="17">
      <t>モト</t>
    </rPh>
    <rPh sb="20" eb="21">
      <t>オコナ</t>
    </rPh>
    <phoneticPr fontId="2"/>
  </si>
  <si>
    <t>平成22年に愛知県名古屋市で生物多様性条約第10回締約国会議（COP10)が開催された際は、マスコミ等でも大きく取り上げられ認識度が上昇したが、その後は国内で生物多様性に係る大規模なイベントや話題が少なく、認識度が減少したものと推察される。
「生物多様性を意識し、行動につなげていく」ということを国民それぞれが自発的に取り組み、社会全体のうねりに高めていくためには、生物多様性の保全と持続可能な利用の重要性が地方自治体、事業者、国民などにとって常識となり、それぞれの意思決定や行動に反映される「生物多様性の社会における主流化」が重要と再認識している。今年度は国連生物多様性の10年の中間年であることから、国連生物多様性の10年日本委員会（UNDB-J)において中間評価と数値目標を含むロードマップの作成を行い、各セクターの連携等により主流化に向けた取組を一層推進し、「生物多様性」の意味や重要性について、国民全体への浸透が諮ら図られていくよう施策の展開に努めてまいりたい。</t>
    <rPh sb="0" eb="2">
      <t>ヘイセイ</t>
    </rPh>
    <rPh sb="4" eb="5">
      <t>ネン</t>
    </rPh>
    <rPh sb="6" eb="9">
      <t>アイチケン</t>
    </rPh>
    <rPh sb="9" eb="13">
      <t>ナゴヤシ</t>
    </rPh>
    <rPh sb="14" eb="16">
      <t>セイブツ</t>
    </rPh>
    <rPh sb="16" eb="19">
      <t>タヨウセイ</t>
    </rPh>
    <rPh sb="19" eb="21">
      <t>ジョウヤク</t>
    </rPh>
    <rPh sb="21" eb="22">
      <t>ダイ</t>
    </rPh>
    <rPh sb="24" eb="25">
      <t>カイ</t>
    </rPh>
    <rPh sb="25" eb="26">
      <t>シ</t>
    </rPh>
    <rPh sb="26" eb="27">
      <t>ヤク</t>
    </rPh>
    <rPh sb="74" eb="75">
      <t>ゴ</t>
    </rPh>
    <phoneticPr fontId="2"/>
  </si>
  <si>
    <t>特に②について成果目標の達成度が低い理由は、ラムサール条約湿地の登録は、3年に１度開催されるラムサール条約の締約国会議のタイミングで行うため、締約国会議の開催がなかった昨年度までの実績がないことによるが、本年6月に開催された締約国会合にあわせて４湿地の新規登録を行っており、来年度のレビュー時には本年度の実績を報告できる予定。また、③については、成果目標を平成32年度までに５プロジェクトと設定しているところ、これまでに２プロジェクトについて合意・実施しており、追加のプロジェクトについても相手国と調整中であることから、来年度以降に達成度が上昇する予定。</t>
    <phoneticPr fontId="2"/>
  </si>
  <si>
    <t>予算を縮減して要求するとともに、効率的な事業実行を目指す。さらなる目標達成のため、モンゴルにおける事業浸透に向け、現地でシンポジウムを開催するとともに、次期プロジェクト検討を進める。</t>
    <phoneticPr fontId="2"/>
  </si>
  <si>
    <t>・現状のシステムの仕様について、実際に運用する地方環境事務所の職員からのニーズを定期的に収集し、システムの改修への反映を検討することを通じ、国立公園の許認可サービスの向上に繋がるよう努める。
・平成２７年度のシステムの政府共通プラットフォームへの移行後、必要な運用経費について精査することにより、運用経費について適切に縮減に努める。</t>
    <phoneticPr fontId="2"/>
  </si>
  <si>
    <t>成果目標の達成に向け、より効率的な事業の実施方法や効果的な連携のあり方について引き続き検討し、改善に努めたい。</t>
    <phoneticPr fontId="2"/>
  </si>
  <si>
    <t>今後も当該事業の成果を我が国の庭園の管理や日仏の文化交流の推進及び両国の友好関係の向上等に有効に活用していく。</t>
    <phoneticPr fontId="2"/>
  </si>
  <si>
    <t>愛知目標1.4などの達成には事業者が生物多様性の保全と持続可能な利用に取り組むことが重要である。本業務においては、国内外の情報収集を行い、情報提供することで、生物多様性に関する取組を行う事業者数の増加に努めているところであるが、これを図る指標として「にじゅうまるプロジェクト」の登録数のうち主に事業者等によるものの件数を採用することとした。「にじゅうまるプロジェクトの登録数」については、生物多様性国家戦略2012－2020及び環境基本計画において指標として採用しているところ。400件という数字については、現状の増加ペースを倍増させる意欲的な目標として設定しているところ、これが達成されれば、必ずしも愛知目標のすべてが達成できることになるわけでは無いが、目標の達成にあたっては、社会経済の仕組みの中で生物多様性の主流化が図られることが重要であり、事業者の果たす役割は大きく、事業者の取組が非常に重要であると考えている。なお、本目標が適切か否かについては引き続き検討したい。</t>
    <rPh sb="297" eb="298">
      <t>カナラ</t>
    </rPh>
    <rPh sb="413" eb="414">
      <t>ホン</t>
    </rPh>
    <rPh sb="414" eb="416">
      <t>モクヒョウ</t>
    </rPh>
    <rPh sb="427" eb="428">
      <t>ヒ</t>
    </rPh>
    <rPh sb="429" eb="430">
      <t>ツヅ</t>
    </rPh>
    <phoneticPr fontId="2"/>
  </si>
  <si>
    <t>自然環境保全地域については、極力人為を加えず自然の遷移にゆだねることを保全の方針としており、標識の設置や巡視等の保全対策を基本としているが、シカやオニヒトデによる食害などにより、特に危機的な状況が発生している地域については、過去の調査成果等を活用し、効率的かつ具体的な対策に重点的に取り組む。</t>
    <rPh sb="0" eb="2">
      <t>シゼン</t>
    </rPh>
    <rPh sb="2" eb="4">
      <t>カンキョウ</t>
    </rPh>
    <rPh sb="4" eb="6">
      <t>ホゼン</t>
    </rPh>
    <rPh sb="6" eb="8">
      <t>チイキ</t>
    </rPh>
    <rPh sb="14" eb="16">
      <t>キョクリョク</t>
    </rPh>
    <rPh sb="16" eb="18">
      <t>ジンイ</t>
    </rPh>
    <rPh sb="19" eb="20">
      <t>クワ</t>
    </rPh>
    <rPh sb="22" eb="24">
      <t>シゼン</t>
    </rPh>
    <phoneticPr fontId="2"/>
  </si>
  <si>
    <t>成果目標の達成に向け、より効果的に事業を実施するため先進的な支援事業の情報発信等に努めるとともに、平成28年度に施行5年後の見直しについて検討することとしており、その結果を踏まえ目標の再設定についても検討していく。</t>
    <phoneticPr fontId="2"/>
  </si>
  <si>
    <t>今年度末までに、これまでの状況を踏まえ、28年度からの数値目標を検討・設定することとする。</t>
    <rPh sb="0" eb="3">
      <t>コンネンド</t>
    </rPh>
    <rPh sb="3" eb="4">
      <t>マツ</t>
    </rPh>
    <rPh sb="13" eb="15">
      <t>ジョウキョウ</t>
    </rPh>
    <rPh sb="16" eb="17">
      <t>フ</t>
    </rPh>
    <rPh sb="22" eb="24">
      <t>ネンド</t>
    </rPh>
    <rPh sb="27" eb="29">
      <t>スウチ</t>
    </rPh>
    <rPh sb="29" eb="31">
      <t>モクヒョウ</t>
    </rPh>
    <rPh sb="32" eb="34">
      <t>ケントウ</t>
    </rPh>
    <rPh sb="35" eb="37">
      <t>セッテイ</t>
    </rPh>
    <phoneticPr fontId="2"/>
  </si>
  <si>
    <t>里地里山の保全を推進するために、保全事例の分析結果等を、今後、他の事業において活用することとする。</t>
    <rPh sb="0" eb="2">
      <t>サトチ</t>
    </rPh>
    <rPh sb="2" eb="4">
      <t>サトヤマ</t>
    </rPh>
    <rPh sb="5" eb="7">
      <t>ホゼン</t>
    </rPh>
    <rPh sb="8" eb="10">
      <t>スイシン</t>
    </rPh>
    <rPh sb="16" eb="18">
      <t>ホゼン</t>
    </rPh>
    <rPh sb="18" eb="20">
      <t>ジレイ</t>
    </rPh>
    <rPh sb="21" eb="23">
      <t>ブンセキ</t>
    </rPh>
    <rPh sb="23" eb="25">
      <t>ケッカ</t>
    </rPh>
    <rPh sb="25" eb="26">
      <t>トウ</t>
    </rPh>
    <rPh sb="28" eb="30">
      <t>コンゴ</t>
    </rPh>
    <rPh sb="31" eb="32">
      <t>タ</t>
    </rPh>
    <rPh sb="33" eb="35">
      <t>ジギョウ</t>
    </rPh>
    <rPh sb="39" eb="41">
      <t>カツヨウ</t>
    </rPh>
    <phoneticPr fontId="2"/>
  </si>
  <si>
    <t>・平成22年度に実施した「国立・国定公園点検事業」において、新規指定等の候補地が18地域示されたところ。よって、18候補地のうち15候補地の新規指定等を計画的に進めることを目的として、毎年概ね３地域ずつ調査等を本事業にて実施している。この事業メニューにおけるアウトプットは、新規指定等のための調査等の実施であり、そのアウトプットを基に、関係機関等との調整を行い、調整等が整った地域について、新規指定等を進めている。ついては、新規指定等することは、本事業のアウトプットによるアウトカムと考える。
・ご指摘のとおり、不用を生じさせないようにするため、計画的な執行に努める。</t>
    <phoneticPr fontId="2"/>
  </si>
  <si>
    <t>活動指標は、調査や対策案の試行による、計画案の立案及び関係者との合意形成・役割分担を試みた地域数であり、成果目標は当該活動により計画を策定できた地域数である。
生物多様性国家戦略の数値目標にあるとおり、2020年までに想定している地域において適切に計画を策定し、計画に基づき対策を実施することにより、国立公園内の生物多様性の保全を着実に強化できると考えている。</t>
    <phoneticPr fontId="0"/>
  </si>
  <si>
    <t>モニタリングによって得られた自然情報をガイドウォークの内容に活用するとともに、利用者を対象としたアンケート等によりＰＤＣＡサイクルを効果的に回し、プログラムの満足度向上に努める。</t>
    <phoneticPr fontId="2"/>
  </si>
  <si>
    <t>過去の知見を活かし、効率的な執行とモニタリングを進めるとともに、世界遺産地域や自然環境保全地域等の管理にあたって、データの効果的な活用に努める。</t>
    <rPh sb="0" eb="2">
      <t>カコ</t>
    </rPh>
    <rPh sb="3" eb="5">
      <t>チケン</t>
    </rPh>
    <rPh sb="6" eb="7">
      <t>イ</t>
    </rPh>
    <rPh sb="10" eb="13">
      <t>コウリツテキ</t>
    </rPh>
    <rPh sb="14" eb="16">
      <t>シッコウ</t>
    </rPh>
    <rPh sb="24" eb="25">
      <t>スス</t>
    </rPh>
    <rPh sb="32" eb="34">
      <t>セカイ</t>
    </rPh>
    <rPh sb="34" eb="36">
      <t>イサン</t>
    </rPh>
    <rPh sb="36" eb="38">
      <t>チイキ</t>
    </rPh>
    <rPh sb="39" eb="41">
      <t>シゼン</t>
    </rPh>
    <rPh sb="41" eb="43">
      <t>カンキョウ</t>
    </rPh>
    <rPh sb="43" eb="45">
      <t>ホゼン</t>
    </rPh>
    <rPh sb="45" eb="47">
      <t>チイキ</t>
    </rPh>
    <rPh sb="47" eb="48">
      <t>トウ</t>
    </rPh>
    <rPh sb="49" eb="51">
      <t>カンリ</t>
    </rPh>
    <rPh sb="61" eb="64">
      <t>コウカテキ</t>
    </rPh>
    <rPh sb="65" eb="67">
      <t>カツヨウ</t>
    </rPh>
    <rPh sb="68" eb="69">
      <t>ツト</t>
    </rPh>
    <phoneticPr fontId="2"/>
  </si>
  <si>
    <t>・平成26年度にこれまでの「管理計画作成要領」を改定し、新たな「管理運営計画作成要領」を発出した。成果目標はこの新要領に基づく計画の作成数としているため、過年度の成果実績はゼロとなっている。
・地域ごとの工程表の明確化等、成果目標達成に向けた努力は継続してまいりたい。</t>
    <phoneticPr fontId="2"/>
  </si>
  <si>
    <t>世界遺産地域の価値の保全を図るために、平成27年度中の小笠原諸島世界遺産保全管理拠点の整備を確実に実施する。</t>
    <phoneticPr fontId="2"/>
  </si>
  <si>
    <t>買い上げの際に大きな不用を生じさせないよう、買上の要望を適切に踏まえつつ、地元調整等についても着実に進める等、計画的な予算要求と執行に努める。</t>
    <rPh sb="0" eb="1">
      <t>カ</t>
    </rPh>
    <rPh sb="2" eb="3">
      <t>ア</t>
    </rPh>
    <rPh sb="5" eb="6">
      <t>サイ</t>
    </rPh>
    <rPh sb="7" eb="8">
      <t>オオ</t>
    </rPh>
    <rPh sb="10" eb="12">
      <t>フヨウ</t>
    </rPh>
    <rPh sb="13" eb="14">
      <t>ショウ</t>
    </rPh>
    <rPh sb="22" eb="24">
      <t>カイアゲ</t>
    </rPh>
    <rPh sb="25" eb="27">
      <t>ヨウボウ</t>
    </rPh>
    <rPh sb="28" eb="30">
      <t>テキセツ</t>
    </rPh>
    <rPh sb="31" eb="32">
      <t>フ</t>
    </rPh>
    <rPh sb="37" eb="39">
      <t>ジモト</t>
    </rPh>
    <rPh sb="39" eb="41">
      <t>チョウセイ</t>
    </rPh>
    <rPh sb="41" eb="42">
      <t>トウ</t>
    </rPh>
    <rPh sb="47" eb="49">
      <t>チャクジツ</t>
    </rPh>
    <rPh sb="50" eb="51">
      <t>スス</t>
    </rPh>
    <rPh sb="53" eb="54">
      <t>トウ</t>
    </rPh>
    <rPh sb="55" eb="58">
      <t>ケイカクテキ</t>
    </rPh>
    <rPh sb="59" eb="61">
      <t>ヨサン</t>
    </rPh>
    <rPh sb="61" eb="63">
      <t>ヨウキュウ</t>
    </rPh>
    <rPh sb="64" eb="66">
      <t>シッコウ</t>
    </rPh>
    <rPh sb="67" eb="68">
      <t>ツト</t>
    </rPh>
    <phoneticPr fontId="2"/>
  </si>
  <si>
    <t>・成果目標の達成に向けて、より効果的に事業を実施するため、担い手育成、実態調査・検討、捕獲事業の推進等について具体策を検討する。
・鳥インフルエンザ対策の事業については、効率的な執行に努めるとともに、執行状況を精査の上、予算を縮減し必要最小限の要求額とした。</t>
    <phoneticPr fontId="2"/>
  </si>
  <si>
    <t>・成果指標は、本事業の導入により、国立公園の利用者数の増加につながったのかどうかを把握するためのより適切な指標を今後検討していくこととしたい。
・レビューシート中、「国立公園等」「自然公園」「自然公園等」の用語は混在しないよう、「国立公園等」として整理した。
・予算について、今後、計画的な執行により、不用を生じさせないよう適切な執行に努めたい。</t>
    <rPh sb="1" eb="3">
      <t>セイカ</t>
    </rPh>
    <rPh sb="3" eb="5">
      <t>シヒョウ</t>
    </rPh>
    <rPh sb="7" eb="8">
      <t>ホン</t>
    </rPh>
    <rPh sb="8" eb="10">
      <t>ジギョウ</t>
    </rPh>
    <rPh sb="11" eb="13">
      <t>ドウニュウ</t>
    </rPh>
    <rPh sb="17" eb="19">
      <t>コクリツ</t>
    </rPh>
    <rPh sb="19" eb="21">
      <t>コウエン</t>
    </rPh>
    <rPh sb="22" eb="25">
      <t>リヨウシャ</t>
    </rPh>
    <rPh sb="25" eb="26">
      <t>スウ</t>
    </rPh>
    <rPh sb="27" eb="29">
      <t>ゾウカ</t>
    </rPh>
    <rPh sb="41" eb="43">
      <t>ハアク</t>
    </rPh>
    <rPh sb="50" eb="52">
      <t>テキセツ</t>
    </rPh>
    <rPh sb="53" eb="55">
      <t>シヒョウ</t>
    </rPh>
    <rPh sb="56" eb="58">
      <t>コンゴ</t>
    </rPh>
    <rPh sb="58" eb="60">
      <t>ケントウ</t>
    </rPh>
    <rPh sb="80" eb="81">
      <t>チュウ</t>
    </rPh>
    <rPh sb="83" eb="85">
      <t>コクリツ</t>
    </rPh>
    <rPh sb="85" eb="87">
      <t>コウエン</t>
    </rPh>
    <rPh sb="87" eb="88">
      <t>トウ</t>
    </rPh>
    <rPh sb="90" eb="92">
      <t>シゼン</t>
    </rPh>
    <rPh sb="92" eb="94">
      <t>コウエン</t>
    </rPh>
    <rPh sb="96" eb="98">
      <t>シゼン</t>
    </rPh>
    <rPh sb="98" eb="100">
      <t>コウエン</t>
    </rPh>
    <rPh sb="100" eb="101">
      <t>トウ</t>
    </rPh>
    <rPh sb="103" eb="105">
      <t>ヨウゴ</t>
    </rPh>
    <rPh sb="106" eb="108">
      <t>コンザイ</t>
    </rPh>
    <rPh sb="115" eb="117">
      <t>コクリツ</t>
    </rPh>
    <rPh sb="117" eb="120">
      <t>コウエントウ</t>
    </rPh>
    <rPh sb="124" eb="126">
      <t>セイリ</t>
    </rPh>
    <rPh sb="131" eb="133">
      <t>ヨサン</t>
    </rPh>
    <rPh sb="138" eb="140">
      <t>コンゴ</t>
    </rPh>
    <rPh sb="141" eb="144">
      <t>ケイカクテキ</t>
    </rPh>
    <rPh sb="145" eb="147">
      <t>シッコウ</t>
    </rPh>
    <rPh sb="151" eb="153">
      <t>フヨウ</t>
    </rPh>
    <rPh sb="154" eb="155">
      <t>ショウ</t>
    </rPh>
    <rPh sb="162" eb="164">
      <t>テキセツ</t>
    </rPh>
    <rPh sb="165" eb="167">
      <t>シッコウ</t>
    </rPh>
    <rPh sb="168" eb="169">
      <t>ツト</t>
    </rPh>
    <phoneticPr fontId="2"/>
  </si>
  <si>
    <t>ワシントン条約の科学当局としての役割を適切に担うとともに、国際希少野生動植物種の国内取引の管理に資するために、これまでの調査の知見・成果を活かした効果的かつ効率的な執行に努める。</t>
    <phoneticPr fontId="2"/>
  </si>
  <si>
    <t>これまでの中国側との調整状況及び執行実績を踏まえて、要求額を精査のうえ縮減した。</t>
    <phoneticPr fontId="2"/>
  </si>
  <si>
    <t>標本調査によるデータ収集については、現状のデータ収集方法の見直し等を行い、引き続きより効果的かつ効率的なデータ収集の実施に努める。
水鳥の研修については、研修内容が受講者のニーズに合っているかアンケート調査等を実施して検討を行い、必要に応じて研修内容の見直し等を実施する。
事業の目的・必要性等を踏まえた適切な成果目標の設定等を検討する。</t>
    <phoneticPr fontId="2"/>
  </si>
  <si>
    <t>ご指摘を踏まえ、多くの事業者が参加できるように事業内容や公告期間の見直しを行うなど、引き続き調達手法の改善を図りたい。</t>
    <phoneticPr fontId="2"/>
  </si>
  <si>
    <t>侵略性の高い国外由来の外来種の特定は、平成27年3月末に実施したところである。そのため、現時点では目標達成度が低い状況にあるが、現在、これらの中から特定外来生物へ指定することが、対策としてより効果的である種を選定する作業を行っている。今後、目標達成のための具体策や、より適切な目標等について検討を進める。</t>
    <phoneticPr fontId="2"/>
  </si>
  <si>
    <t>鳥インフルエンザを他の地域に蔓延させないような成果指標の検討に努めるが、野鳥における鳥インフルエンザの発生と、他の地域での発生の有無との関連性について評価することは科学的にも極めて困難である。
定期的に事業内容を見直すための仕組みを検討する。</t>
    <phoneticPr fontId="2"/>
  </si>
  <si>
    <t>引き続き関係省庁との連携を密にして、役割分担を含め効率的に事業を推進するとともに、ホームページ（Ｊ－ＢＣＨ）を活用し、国民へのわかりやすい情報の提供に努める。</t>
    <phoneticPr fontId="2"/>
  </si>
  <si>
    <t>引き続き事業者に対して、積極的な協力を頂けるよう働きかけを行ってゆく</t>
    <phoneticPr fontId="2"/>
  </si>
  <si>
    <t>引き続き事業者に対して、積極的な協力を頂けるよう働きかけを行ってゆく。また、予算執行効率化の観点から調達手法の改善することについては、可能な限り効率化の観点から、引き続き入札による調達等の実施に努める。</t>
    <phoneticPr fontId="2"/>
  </si>
  <si>
    <t>奄美大島のマングースは、当初約30匹の侵入から、20年程度で推定で約１万頭までに増加し事実もあり、たとえ少数まで減少した場合にも根絶を達成しなければ、再度急激に増加し、これら地域の絶滅危惧種及び天然記念物への捕食被害が再び起きると想定される。
そのため、被害を防止するには根絶を目指す必要があることから、マングース防除事業については、沖縄北部地域・奄美大島ともに、非常に広大な面積（沖縄北部地域：約300k㎡、奄美大島：約710.5k㎡）を事業対象地として、平成34年までの根絶を目標として防除実施計画を策定の上、実施している。
当該事業は、防除対象が移動する外来のほ乳類であること、作業エリアが森林であることから、対象地域全域に捕獲罠を設置する必要がある。根絶に近い状態のエリアでは、柵等の設置により他エリアからマングースが侵入しないよう移動を阻害しているが、効果を維持するためには侵入有無を確認するためのモニタリングも実施する必要がある。現時点では、これらの事業実施により、捕獲数が減り、計画どおり外来種の生息密度が低下していることが確認されており、根絶に近い状態を作り出すことに成功している地域もある。
外来種防除については、一般的な努力量を維持しつつ、対象となる外来種の駆除数が減少することをもって生態学的にも評価されている。
そのため、捕獲数が減少してきている事をもって、作業量を減らすことは妥当ではなく、捕獲罠は従来どおりの数を設置する必要があることから、現状どおりとすることが適切であるが、引き続き、当該事業の妥当性をより一層示せるよう適切な指標について検討していく。</t>
    <phoneticPr fontId="2"/>
  </si>
  <si>
    <t>引き続き事業者に対して、積極的な協力を頂けるよう働きかけを行っていく。</t>
    <rPh sb="0" eb="1">
      <t>ヒ</t>
    </rPh>
    <rPh sb="2" eb="3">
      <t>ツヅ</t>
    </rPh>
    <rPh sb="4" eb="7">
      <t>ジギョウシャ</t>
    </rPh>
    <rPh sb="8" eb="9">
      <t>タイ</t>
    </rPh>
    <rPh sb="12" eb="15">
      <t>セッキョクテキ</t>
    </rPh>
    <rPh sb="16" eb="18">
      <t>キョウリョク</t>
    </rPh>
    <rPh sb="19" eb="20">
      <t>イタダ</t>
    </rPh>
    <rPh sb="24" eb="25">
      <t>ハタラ</t>
    </rPh>
    <rPh sb="29" eb="30">
      <t>オコナ</t>
    </rPh>
    <phoneticPr fontId="2"/>
  </si>
  <si>
    <t>・当該事業については、平成26年１月の中央環境審議会による答申のあった鳥獣の保護及び狩猟の適正化につき講ずべき措置を踏まえ、国会での様々な審議を経て創設された事業である。今後、事業実施状況やその評価結果を踏まえ、効果的効率的に事業が推進されるよう、都道府県への指導や必要な見直しを行う。
・事業を実施していない都道府県等については、ニホンジカ又はイノシシの生息数が少ない場合や、27年度において他省庁の事業や県単事業との調整ができなかった場合等である。特にニホンジカの捕獲等については、個別に早期事業実施の必要性について情報提供し、28年度以降の事業実施を促進していく所存である。</t>
    <phoneticPr fontId="2"/>
  </si>
  <si>
    <t>本事業の対象センターは、絶滅危惧種の飼育繁殖及び調査研究、世界的に重要な湿地及びそこに生息する水鳥等の保全、世界自然遺産地域の自然環境保全の拠点施設であり、あわせてこれらに関する普及啓発を行っている。施設が有する複合的な目的についてより適切に評価できるアウトカムについて再度検討する。
また、保護増殖事業、普及啓発等の拠点となる施設が安全かつ適切に利用できるよう、その機能を維持していくことが本事業の目的であり、保護増殖事業、普及啓発等の具体的な事業との関連も踏まえて、今後の方向性について検討する。</t>
    <rPh sb="12" eb="14">
      <t>ゼツメツ</t>
    </rPh>
    <rPh sb="14" eb="17">
      <t>キグシュ</t>
    </rPh>
    <rPh sb="18" eb="20">
      <t>シイク</t>
    </rPh>
    <rPh sb="20" eb="22">
      <t>ハンショク</t>
    </rPh>
    <rPh sb="22" eb="23">
      <t>オヨ</t>
    </rPh>
    <rPh sb="24" eb="26">
      <t>チョウサ</t>
    </rPh>
    <rPh sb="26" eb="28">
      <t>ケンキュウ</t>
    </rPh>
    <rPh sb="29" eb="32">
      <t>セカイテキ</t>
    </rPh>
    <rPh sb="33" eb="35">
      <t>ジュウヨウ</t>
    </rPh>
    <rPh sb="36" eb="38">
      <t>シッチ</t>
    </rPh>
    <rPh sb="38" eb="39">
      <t>オヨ</t>
    </rPh>
    <rPh sb="43" eb="45">
      <t>セイソク</t>
    </rPh>
    <rPh sb="47" eb="48">
      <t>ミズ</t>
    </rPh>
    <rPh sb="48" eb="49">
      <t>トリ</t>
    </rPh>
    <rPh sb="49" eb="50">
      <t>トウ</t>
    </rPh>
    <rPh sb="51" eb="53">
      <t>ホゼン</t>
    </rPh>
    <rPh sb="54" eb="56">
      <t>セカイ</t>
    </rPh>
    <rPh sb="56" eb="58">
      <t>シゼン</t>
    </rPh>
    <rPh sb="58" eb="60">
      <t>イサン</t>
    </rPh>
    <rPh sb="60" eb="62">
      <t>チイキ</t>
    </rPh>
    <rPh sb="63" eb="65">
      <t>シゼン</t>
    </rPh>
    <rPh sb="65" eb="67">
      <t>カンキョウ</t>
    </rPh>
    <rPh sb="67" eb="69">
      <t>ホゼン</t>
    </rPh>
    <rPh sb="70" eb="72">
      <t>キョテン</t>
    </rPh>
    <rPh sb="72" eb="74">
      <t>シセツ</t>
    </rPh>
    <rPh sb="86" eb="87">
      <t>カン</t>
    </rPh>
    <rPh sb="89" eb="91">
      <t>フキュウ</t>
    </rPh>
    <rPh sb="91" eb="93">
      <t>ケイハツ</t>
    </rPh>
    <rPh sb="94" eb="95">
      <t>オコナ</t>
    </rPh>
    <rPh sb="100" eb="102">
      <t>シセツ</t>
    </rPh>
    <rPh sb="103" eb="104">
      <t>ユウ</t>
    </rPh>
    <rPh sb="106" eb="109">
      <t>フクゴウテキ</t>
    </rPh>
    <rPh sb="110" eb="112">
      <t>モクテキ</t>
    </rPh>
    <rPh sb="118" eb="120">
      <t>テキセツ</t>
    </rPh>
    <rPh sb="121" eb="123">
      <t>ヒョウカ</t>
    </rPh>
    <rPh sb="135" eb="137">
      <t>サイド</t>
    </rPh>
    <rPh sb="137" eb="139">
      <t>ケントウ</t>
    </rPh>
    <rPh sb="146" eb="148">
      <t>ホゴ</t>
    </rPh>
    <rPh sb="148" eb="150">
      <t>ゾウショク</t>
    </rPh>
    <rPh sb="150" eb="152">
      <t>ジギョウ</t>
    </rPh>
    <rPh sb="153" eb="155">
      <t>フキュウ</t>
    </rPh>
    <rPh sb="155" eb="157">
      <t>ケイハツ</t>
    </rPh>
    <rPh sb="157" eb="158">
      <t>トウ</t>
    </rPh>
    <rPh sb="159" eb="161">
      <t>キョテン</t>
    </rPh>
    <rPh sb="164" eb="166">
      <t>シセツ</t>
    </rPh>
    <rPh sb="167" eb="169">
      <t>アンゼン</t>
    </rPh>
    <rPh sb="171" eb="173">
      <t>テキセツ</t>
    </rPh>
    <rPh sb="174" eb="176">
      <t>リヨウ</t>
    </rPh>
    <rPh sb="184" eb="186">
      <t>キノウ</t>
    </rPh>
    <rPh sb="187" eb="189">
      <t>イジ</t>
    </rPh>
    <rPh sb="196" eb="197">
      <t>ホン</t>
    </rPh>
    <rPh sb="197" eb="199">
      <t>ジギョウ</t>
    </rPh>
    <rPh sb="200" eb="202">
      <t>モクテキ</t>
    </rPh>
    <rPh sb="206" eb="208">
      <t>ホゴ</t>
    </rPh>
    <rPh sb="208" eb="210">
      <t>ゾウショク</t>
    </rPh>
    <rPh sb="210" eb="212">
      <t>ジギョウ</t>
    </rPh>
    <rPh sb="213" eb="215">
      <t>フキュウ</t>
    </rPh>
    <rPh sb="215" eb="217">
      <t>ケイハツ</t>
    </rPh>
    <rPh sb="217" eb="218">
      <t>トウ</t>
    </rPh>
    <rPh sb="219" eb="222">
      <t>グタイテキ</t>
    </rPh>
    <rPh sb="223" eb="225">
      <t>ジギョウ</t>
    </rPh>
    <rPh sb="227" eb="229">
      <t>カンレン</t>
    </rPh>
    <rPh sb="230" eb="231">
      <t>フ</t>
    </rPh>
    <rPh sb="235" eb="237">
      <t>コンゴ</t>
    </rPh>
    <rPh sb="238" eb="241">
      <t>ホウコウセイ</t>
    </rPh>
    <rPh sb="245" eb="247">
      <t>ケントウ</t>
    </rPh>
    <phoneticPr fontId="2"/>
  </si>
  <si>
    <t xml:space="preserve">改正動物愛護管理法附則に基づく各種調査研究等の実施など業務の増加が見込まれるが、支出状況を精査し、関係団体との連絡調整経費を縮減した。そのうえで、改正法附則に基づく調査研究に係る一部予算を重点化し、必要最小限度の要求額とした。
</t>
    <phoneticPr fontId="2"/>
  </si>
  <si>
    <t>行政事業レビュー推進チームの所見を踏まえ、ペットフード法施行から10年後の平成31年度を目標年度として記載した。</t>
    <phoneticPr fontId="2"/>
  </si>
  <si>
    <t>施設整備の計画・構想を有する自治体との連絡・調整を密に行い、更なる執行率の向上に努める。</t>
    <phoneticPr fontId="2"/>
  </si>
  <si>
    <t>終生飼養や逸走防止などの飼い主の責務について普及啓発することで、危険な動物の逸走及び遺棄を防止し、人身事故を予防することに繫がる。平成26年度の一般市民アンケートでは、40％の人が動物の愛護及び管理に関する法律においてペットを最後まで責任を持って飼うよう定められていることを認知していた。</t>
    <phoneticPr fontId="2"/>
  </si>
  <si>
    <t>本事業によって得られた科学的知見を基に、温泉資源の保護等を図り、温泉法の許認可等へ活かす。加えて、地熱発電等の適切な導入に役立てるべく有効活用する。</t>
    <rPh sb="0" eb="1">
      <t>ホン</t>
    </rPh>
    <rPh sb="1" eb="3">
      <t>ジギョウ</t>
    </rPh>
    <rPh sb="7" eb="8">
      <t>エ</t>
    </rPh>
    <rPh sb="11" eb="14">
      <t>カガクテキ</t>
    </rPh>
    <rPh sb="14" eb="16">
      <t>チケン</t>
    </rPh>
    <rPh sb="17" eb="18">
      <t>モト</t>
    </rPh>
    <rPh sb="20" eb="22">
      <t>オンセン</t>
    </rPh>
    <rPh sb="22" eb="24">
      <t>シゲン</t>
    </rPh>
    <rPh sb="25" eb="27">
      <t>ホゴ</t>
    </rPh>
    <rPh sb="27" eb="28">
      <t>トウ</t>
    </rPh>
    <rPh sb="29" eb="30">
      <t>ハカ</t>
    </rPh>
    <rPh sb="32" eb="35">
      <t>オンセンホウ</t>
    </rPh>
    <rPh sb="36" eb="39">
      <t>キョニンカ</t>
    </rPh>
    <rPh sb="39" eb="40">
      <t>トウ</t>
    </rPh>
    <rPh sb="41" eb="42">
      <t>イ</t>
    </rPh>
    <rPh sb="45" eb="46">
      <t>クワ</t>
    </rPh>
    <rPh sb="49" eb="51">
      <t>チネツ</t>
    </rPh>
    <rPh sb="51" eb="53">
      <t>ハツデン</t>
    </rPh>
    <rPh sb="53" eb="54">
      <t>トウ</t>
    </rPh>
    <rPh sb="55" eb="57">
      <t>テキセツ</t>
    </rPh>
    <rPh sb="58" eb="60">
      <t>ドウニュウ</t>
    </rPh>
    <rPh sb="61" eb="63">
      <t>ヤクダ</t>
    </rPh>
    <rPh sb="67" eb="69">
      <t>ユウコウ</t>
    </rPh>
    <rPh sb="69" eb="71">
      <t>カツヨウ</t>
    </rPh>
    <phoneticPr fontId="2"/>
  </si>
  <si>
    <t>・施設の老朽化対策や地域振興等に加え、訪日外国人の急増に伴う国際化対応や野生鳥獣の生息地保全など、国に求められる整備ニーズに対応した魅力ある公園の整備に努める。
・不用額の縮減を図るため、引き続き予算の早期執行に努める。
・定型的な業務に一般競争入札を拡大するなど、入札参加者の事務負担の軽減（提出書類の）により入札参加者を増やす取り組みを進めており、調達手法の改善（一者応札の抑制の取組等）に向けてより一層の効率的な執行に努める。</t>
    <phoneticPr fontId="2"/>
  </si>
  <si>
    <t>引き続き参加者数の把握に努めるとともに、行事の参加を通して、自然環境保全への理解がどの程度進んだのかを調査するための仕組みを構築するために、その方法等について検討を行う。</t>
    <phoneticPr fontId="2"/>
  </si>
  <si>
    <t>本事業の成果を活用し、平成27年度予算においては「日本の国立公園と世界遺産を活かした地域活性化推進費」において、外国人旅行者に対する情報発信のための取り組みを進めているところ。さらに、平成28年度概算要求においては、外国人向けエコツアーガイドの人材育成や、地域の受入体制整備などを推進する予算を要求。</t>
    <rPh sb="0" eb="1">
      <t>ホン</t>
    </rPh>
    <rPh sb="1" eb="3">
      <t>ジギョウ</t>
    </rPh>
    <rPh sb="4" eb="6">
      <t>セイカ</t>
    </rPh>
    <rPh sb="7" eb="9">
      <t>カツヨウ</t>
    </rPh>
    <rPh sb="11" eb="13">
      <t>ヘイセイ</t>
    </rPh>
    <rPh sb="15" eb="17">
      <t>ネンド</t>
    </rPh>
    <rPh sb="17" eb="19">
      <t>ヨサン</t>
    </rPh>
    <rPh sb="25" eb="27">
      <t>ニホン</t>
    </rPh>
    <rPh sb="28" eb="30">
      <t>コクリツ</t>
    </rPh>
    <rPh sb="30" eb="32">
      <t>コウエン</t>
    </rPh>
    <rPh sb="33" eb="35">
      <t>セカイ</t>
    </rPh>
    <rPh sb="35" eb="37">
      <t>イサン</t>
    </rPh>
    <rPh sb="38" eb="39">
      <t>イ</t>
    </rPh>
    <rPh sb="42" eb="44">
      <t>チイキ</t>
    </rPh>
    <rPh sb="44" eb="46">
      <t>カッセイ</t>
    </rPh>
    <rPh sb="46" eb="47">
      <t>カ</t>
    </rPh>
    <rPh sb="47" eb="50">
      <t>スイシンヒ</t>
    </rPh>
    <rPh sb="56" eb="59">
      <t>ガイコクジン</t>
    </rPh>
    <rPh sb="59" eb="62">
      <t>リョコウシャ</t>
    </rPh>
    <rPh sb="63" eb="64">
      <t>タイ</t>
    </rPh>
    <rPh sb="66" eb="68">
      <t>ジョウホウ</t>
    </rPh>
    <rPh sb="68" eb="70">
      <t>ハッシン</t>
    </rPh>
    <rPh sb="74" eb="75">
      <t>ト</t>
    </rPh>
    <rPh sb="76" eb="77">
      <t>ク</t>
    </rPh>
    <rPh sb="79" eb="80">
      <t>スス</t>
    </rPh>
    <rPh sb="92" eb="94">
      <t>ヘイセイ</t>
    </rPh>
    <rPh sb="96" eb="98">
      <t>ネンド</t>
    </rPh>
    <rPh sb="98" eb="100">
      <t>ガイサン</t>
    </rPh>
    <rPh sb="100" eb="102">
      <t>ヨウキュウ</t>
    </rPh>
    <rPh sb="108" eb="111">
      <t>ガイコクジン</t>
    </rPh>
    <rPh sb="111" eb="112">
      <t>ム</t>
    </rPh>
    <rPh sb="122" eb="124">
      <t>ジンザイ</t>
    </rPh>
    <rPh sb="124" eb="126">
      <t>イクセイ</t>
    </rPh>
    <rPh sb="128" eb="130">
      <t>チイキ</t>
    </rPh>
    <rPh sb="131" eb="133">
      <t>ウケイ</t>
    </rPh>
    <rPh sb="133" eb="135">
      <t>タイセイ</t>
    </rPh>
    <rPh sb="135" eb="137">
      <t>セイビ</t>
    </rPh>
    <rPh sb="140" eb="142">
      <t>スイシン</t>
    </rPh>
    <rPh sb="144" eb="146">
      <t>ヨサン</t>
    </rPh>
    <rPh sb="147" eb="149">
      <t>ヨウキュウ</t>
    </rPh>
    <phoneticPr fontId="2"/>
  </si>
  <si>
    <t>現状通り</t>
    <phoneticPr fontId="2"/>
  </si>
  <si>
    <t>一般競争入札を原則としつつ、業務等の性質に応じた調達方法により支出先を選定し、競争性を確保することで効率的な執行に努める。</t>
    <phoneticPr fontId="2"/>
  </si>
  <si>
    <t>・成果目標の達成度が低いことに対し、昨年度開催した有識者会議において、全体構想作成・認定の意義や利点が広く理解されることが必要との指摘があった。今後は、エコツーリズム推進に意欲のある自体への説明会を開催するなどにより、全体構想作成のメリット等について周知を図ることととし、平成27年度以降、毎年実績を上げられるよう努めたい。
・モデル事業については、平成24年度からエコツーリズムの先進事例や知見の収集に努めてきたが、一定の成果を上げたため、平成27年度を持って終了し、今後は先進事例の全国的な展開を図って参りたい。</t>
    <rPh sb="1" eb="3">
      <t>セイカ</t>
    </rPh>
    <rPh sb="3" eb="5">
      <t>モクヒョウ</t>
    </rPh>
    <rPh sb="6" eb="9">
      <t>タッセイド</t>
    </rPh>
    <rPh sb="10" eb="11">
      <t>ヒク</t>
    </rPh>
    <rPh sb="15" eb="16">
      <t>タイ</t>
    </rPh>
    <rPh sb="18" eb="20">
      <t>サクネン</t>
    </rPh>
    <rPh sb="20" eb="21">
      <t>ド</t>
    </rPh>
    <rPh sb="21" eb="23">
      <t>カイサイ</t>
    </rPh>
    <rPh sb="25" eb="28">
      <t>ユウシキシャ</t>
    </rPh>
    <rPh sb="28" eb="30">
      <t>カイギ</t>
    </rPh>
    <rPh sb="35" eb="37">
      <t>ゼンタイ</t>
    </rPh>
    <rPh sb="37" eb="39">
      <t>コウソウ</t>
    </rPh>
    <rPh sb="39" eb="41">
      <t>サクセイ</t>
    </rPh>
    <rPh sb="42" eb="44">
      <t>ニンテイ</t>
    </rPh>
    <rPh sb="45" eb="47">
      <t>イギ</t>
    </rPh>
    <rPh sb="48" eb="50">
      <t>リテン</t>
    </rPh>
    <rPh sb="51" eb="52">
      <t>ヒロ</t>
    </rPh>
    <rPh sb="53" eb="55">
      <t>リカイ</t>
    </rPh>
    <rPh sb="61" eb="63">
      <t>ヒツヨウ</t>
    </rPh>
    <rPh sb="65" eb="67">
      <t>シテキ</t>
    </rPh>
    <rPh sb="72" eb="74">
      <t>コンゴ</t>
    </rPh>
    <rPh sb="83" eb="85">
      <t>スイシン</t>
    </rPh>
    <rPh sb="86" eb="88">
      <t>イヨク</t>
    </rPh>
    <rPh sb="147" eb="149">
      <t>ジッセキ</t>
    </rPh>
    <rPh sb="150" eb="151">
      <t>ア</t>
    </rPh>
    <phoneticPr fontId="2"/>
  </si>
  <si>
    <t>これまでの調査の知見を生かし、効率的な執行に努めること。</t>
    <rPh sb="5" eb="7">
      <t>チョウサ</t>
    </rPh>
    <rPh sb="8" eb="10">
      <t>チケン</t>
    </rPh>
    <rPh sb="11" eb="12">
      <t>イ</t>
    </rPh>
    <rPh sb="15" eb="18">
      <t>コウリツテキ</t>
    </rPh>
    <rPh sb="19" eb="21">
      <t>シッコウ</t>
    </rPh>
    <rPh sb="22" eb="23">
      <t>ツト</t>
    </rPh>
    <phoneticPr fontId="2"/>
  </si>
  <si>
    <t>不用が生じており、また成果目標についても既に達成済みであることから、28年度の予算要求に当たっては予算を縮減すること。</t>
    <rPh sb="0" eb="2">
      <t>フヨウ</t>
    </rPh>
    <rPh sb="3" eb="4">
      <t>ショウ</t>
    </rPh>
    <rPh sb="11" eb="13">
      <t>セイカ</t>
    </rPh>
    <rPh sb="13" eb="15">
      <t>モクヒョウ</t>
    </rPh>
    <rPh sb="20" eb="21">
      <t>スデ</t>
    </rPh>
    <rPh sb="22" eb="24">
      <t>タッセイ</t>
    </rPh>
    <rPh sb="24" eb="25">
      <t>ズ</t>
    </rPh>
    <rPh sb="36" eb="38">
      <t>ネンド</t>
    </rPh>
    <rPh sb="39" eb="41">
      <t>ヨサン</t>
    </rPh>
    <rPh sb="41" eb="43">
      <t>ヨウキュウ</t>
    </rPh>
    <rPh sb="44" eb="45">
      <t>ア</t>
    </rPh>
    <rPh sb="49" eb="51">
      <t>ヨサン</t>
    </rPh>
    <rPh sb="52" eb="54">
      <t>シュクゲン</t>
    </rPh>
    <phoneticPr fontId="2"/>
  </si>
  <si>
    <t>・標本調査によるデータ収集については、引き続きより効果的かつ効率的なデータ収集の実施に努めること。また、水鳥の研修については、研修内容が受講者のニーズに合っているか検討を行い、必要に応じて研修内容の見直し等を実施すること。
・成果目標の達成度が既に１００％を超えており、あらためて事業の目的・必要性等を踏まえた適切な成果目標の設定等を検討すること。</t>
    <rPh sb="1" eb="3">
      <t>ヒョウホン</t>
    </rPh>
    <rPh sb="3" eb="5">
      <t>チョウサ</t>
    </rPh>
    <rPh sb="11" eb="13">
      <t>シュウシュウ</t>
    </rPh>
    <rPh sb="19" eb="20">
      <t>ヒ</t>
    </rPh>
    <rPh sb="21" eb="22">
      <t>ツヅ</t>
    </rPh>
    <rPh sb="25" eb="28">
      <t>コウカテキ</t>
    </rPh>
    <rPh sb="30" eb="32">
      <t>コウリツ</t>
    </rPh>
    <rPh sb="32" eb="33">
      <t>テキ</t>
    </rPh>
    <rPh sb="37" eb="39">
      <t>シュウシュウ</t>
    </rPh>
    <rPh sb="40" eb="42">
      <t>ジッシ</t>
    </rPh>
    <rPh sb="43" eb="44">
      <t>ツト</t>
    </rPh>
    <rPh sb="52" eb="53">
      <t>ミズ</t>
    </rPh>
    <rPh sb="53" eb="54">
      <t>ドリ</t>
    </rPh>
    <rPh sb="55" eb="57">
      <t>ケンシュウ</t>
    </rPh>
    <rPh sb="63" eb="65">
      <t>ケンシュウ</t>
    </rPh>
    <rPh sb="65" eb="67">
      <t>ナイヨウ</t>
    </rPh>
    <rPh sb="68" eb="71">
      <t>ジュコウシャ</t>
    </rPh>
    <rPh sb="76" eb="77">
      <t>ア</t>
    </rPh>
    <rPh sb="82" eb="84">
      <t>ケントウ</t>
    </rPh>
    <rPh sb="85" eb="86">
      <t>オコナ</t>
    </rPh>
    <rPh sb="88" eb="90">
      <t>ヒツヨウ</t>
    </rPh>
    <rPh sb="91" eb="92">
      <t>オウ</t>
    </rPh>
    <rPh sb="94" eb="96">
      <t>ケンシュウ</t>
    </rPh>
    <rPh sb="96" eb="98">
      <t>ナイヨウ</t>
    </rPh>
    <rPh sb="99" eb="101">
      <t>ミナオ</t>
    </rPh>
    <rPh sb="102" eb="103">
      <t>ナド</t>
    </rPh>
    <rPh sb="104" eb="106">
      <t>ジッシ</t>
    </rPh>
    <rPh sb="122" eb="123">
      <t>スデ</t>
    </rPh>
    <rPh sb="143" eb="145">
      <t>モクテキ</t>
    </rPh>
    <rPh sb="149" eb="150">
      <t>トウ</t>
    </rPh>
    <rPh sb="151" eb="152">
      <t>フ</t>
    </rPh>
    <rPh sb="165" eb="166">
      <t>トウ</t>
    </rPh>
    <rPh sb="167" eb="169">
      <t>ケントウ</t>
    </rPh>
    <phoneticPr fontId="2"/>
  </si>
  <si>
    <t>より一層の予算執行効率化の観点から調達手法の改善（一者応札の抑制の取組等）を図ること。</t>
    <phoneticPr fontId="0"/>
  </si>
  <si>
    <t>成果目標の達成度が極端に低いため、早急に原因を分析した上で、目標達成のための具体策や工程表を明確にする等、成果目標達成に向けた改善策を明示すこと。また、必要に応じて、より適切な目標・指標及び中期的な目標年限と目標値についても検討すること。</t>
    <rPh sb="93" eb="94">
      <t>オヨ</t>
    </rPh>
    <phoneticPr fontId="2"/>
  </si>
  <si>
    <t>外部有識者の所見に確実に対応し、鳥インフルエンザを他の地域に蔓延させないような、成果指標を検討するとともに、定期的に事業内容を見直すための仕組みを検討すること。</t>
    <rPh sb="0" eb="2">
      <t>ガイブ</t>
    </rPh>
    <rPh sb="2" eb="5">
      <t>ユウシキシャ</t>
    </rPh>
    <rPh sb="6" eb="8">
      <t>ショケン</t>
    </rPh>
    <rPh sb="9" eb="11">
      <t>カクジツ</t>
    </rPh>
    <rPh sb="12" eb="14">
      <t>タイオウ</t>
    </rPh>
    <rPh sb="16" eb="17">
      <t>トリ</t>
    </rPh>
    <rPh sb="25" eb="26">
      <t>ホカ</t>
    </rPh>
    <rPh sb="27" eb="29">
      <t>チイキ</t>
    </rPh>
    <rPh sb="30" eb="32">
      <t>マンエン</t>
    </rPh>
    <rPh sb="40" eb="42">
      <t>セイカ</t>
    </rPh>
    <rPh sb="42" eb="44">
      <t>シヒョウ</t>
    </rPh>
    <rPh sb="45" eb="47">
      <t>ケントウ</t>
    </rPh>
    <rPh sb="54" eb="57">
      <t>テイキテキ</t>
    </rPh>
    <rPh sb="58" eb="60">
      <t>ジギョウ</t>
    </rPh>
    <rPh sb="60" eb="62">
      <t>ナイヨウ</t>
    </rPh>
    <rPh sb="63" eb="65">
      <t>ミナオ</t>
    </rPh>
    <rPh sb="69" eb="71">
      <t>シク</t>
    </rPh>
    <rPh sb="73" eb="75">
      <t>ケントウ</t>
    </rPh>
    <phoneticPr fontId="2"/>
  </si>
  <si>
    <t>農水省と連携している部分については、適正に役割分担するとともに、共有できる情報については共有し合い、お互いの事業に活用すること。また、収集した情報については、国民のニーズに即した、よりわかりやすい情報提供に努めること。</t>
    <rPh sb="0" eb="3">
      <t>ノウスイショウ</t>
    </rPh>
    <rPh sb="4" eb="6">
      <t>レンケイ</t>
    </rPh>
    <rPh sb="10" eb="12">
      <t>ブブン</t>
    </rPh>
    <rPh sb="18" eb="20">
      <t>テキセイ</t>
    </rPh>
    <rPh sb="21" eb="23">
      <t>ヤクワリ</t>
    </rPh>
    <rPh sb="23" eb="25">
      <t>ブンタン</t>
    </rPh>
    <rPh sb="32" eb="34">
      <t>キョウユウ</t>
    </rPh>
    <rPh sb="37" eb="39">
      <t>ジョウホウ</t>
    </rPh>
    <rPh sb="44" eb="46">
      <t>キョウユウ</t>
    </rPh>
    <rPh sb="47" eb="48">
      <t>ア</t>
    </rPh>
    <rPh sb="51" eb="52">
      <t>タガ</t>
    </rPh>
    <rPh sb="54" eb="56">
      <t>ジギョウ</t>
    </rPh>
    <rPh sb="57" eb="59">
      <t>カツヨウ</t>
    </rPh>
    <rPh sb="67" eb="69">
      <t>シュウシュウ</t>
    </rPh>
    <rPh sb="71" eb="73">
      <t>ジョウホウ</t>
    </rPh>
    <rPh sb="79" eb="81">
      <t>コクミン</t>
    </rPh>
    <rPh sb="86" eb="87">
      <t>ソク</t>
    </rPh>
    <rPh sb="98" eb="100">
      <t>ジョウホウ</t>
    </rPh>
    <rPh sb="100" eb="102">
      <t>テイキョウ</t>
    </rPh>
    <rPh sb="103" eb="104">
      <t>ツト</t>
    </rPh>
    <phoneticPr fontId="2"/>
  </si>
  <si>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t>
    <rPh sb="104" eb="105">
      <t>ツト</t>
    </rPh>
    <phoneticPr fontId="2"/>
  </si>
  <si>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t>
    <phoneticPr fontId="2"/>
  </si>
  <si>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
また、より一層の予算執行効率化の観点から調達手法の改善（入札による調達等）を図ること。</t>
    <rPh sb="139" eb="141">
      <t>ニュウサツ</t>
    </rPh>
    <rPh sb="144" eb="146">
      <t>チョウタツ</t>
    </rPh>
    <phoneticPr fontId="2"/>
  </si>
  <si>
    <r>
      <t>外部有識者の所見に確実に対応し、支出内容の妥当性について明確に説明</t>
    </r>
    <r>
      <rPr>
        <strike/>
        <sz val="9"/>
        <color theme="1"/>
        <rFont val="ＭＳ ゴシック"/>
        <family val="3"/>
        <charset val="128"/>
      </rPr>
      <t>化</t>
    </r>
    <r>
      <rPr>
        <sz val="9"/>
        <color theme="1"/>
        <rFont val="ＭＳ ゴシック"/>
        <family val="3"/>
        <charset val="128"/>
      </rPr>
      <t>するとともに、中間的な目標年度の設定、事業の妥当性や今後の事業継続の有無等を適切に検討すること。</t>
    </r>
    <rPh sb="0" eb="2">
      <t>ガイブ</t>
    </rPh>
    <rPh sb="2" eb="5">
      <t>ユウシキシャ</t>
    </rPh>
    <rPh sb="6" eb="8">
      <t>ショケン</t>
    </rPh>
    <rPh sb="9" eb="11">
      <t>カクジツ</t>
    </rPh>
    <rPh sb="12" eb="14">
      <t>タイオウ</t>
    </rPh>
    <rPh sb="16" eb="18">
      <t>シシュツ</t>
    </rPh>
    <rPh sb="18" eb="20">
      <t>ナイヨウ</t>
    </rPh>
    <rPh sb="21" eb="24">
      <t>ダトウセイ</t>
    </rPh>
    <rPh sb="41" eb="44">
      <t>チュウカンテキ</t>
    </rPh>
    <rPh sb="45" eb="47">
      <t>モクヒョウ</t>
    </rPh>
    <rPh sb="47" eb="49">
      <t>ネンド</t>
    </rPh>
    <rPh sb="50" eb="52">
      <t>セッテイ</t>
    </rPh>
    <rPh sb="53" eb="55">
      <t>ジギョウ</t>
    </rPh>
    <rPh sb="56" eb="59">
      <t>ダトウセイ</t>
    </rPh>
    <rPh sb="60" eb="62">
      <t>コンゴ</t>
    </rPh>
    <rPh sb="63" eb="65">
      <t>ジギョウ</t>
    </rPh>
    <rPh sb="65" eb="67">
      <t>ケイゾク</t>
    </rPh>
    <rPh sb="68" eb="70">
      <t>ウム</t>
    </rPh>
    <rPh sb="70" eb="71">
      <t>ナド</t>
    </rPh>
    <rPh sb="72" eb="74">
      <t>テキセツ</t>
    </rPh>
    <rPh sb="75" eb="77">
      <t>ケントウ</t>
    </rPh>
    <phoneticPr fontId="2"/>
  </si>
  <si>
    <t>外部有識者の所見に確実に対応し、より適切なアウトカムについて再検討するとともに、自己点検を受けた改善の方向性についても、当該センターの事業目的である絶滅危惧種保全のための普及啓発等の推進にどれだけ本事業が寄与するのか等の観点から再度検討し直すこと。</t>
    <rPh sb="0" eb="2">
      <t>ガイブ</t>
    </rPh>
    <rPh sb="2" eb="5">
      <t>ユウシキシャ</t>
    </rPh>
    <rPh sb="6" eb="8">
      <t>ショケン</t>
    </rPh>
    <rPh sb="9" eb="11">
      <t>カクジツ</t>
    </rPh>
    <rPh sb="12" eb="14">
      <t>タイオウ</t>
    </rPh>
    <rPh sb="18" eb="20">
      <t>テキセツ</t>
    </rPh>
    <rPh sb="30" eb="33">
      <t>サイケントウ</t>
    </rPh>
    <rPh sb="40" eb="42">
      <t>ジコ</t>
    </rPh>
    <rPh sb="42" eb="44">
      <t>テンケン</t>
    </rPh>
    <rPh sb="45" eb="46">
      <t>ウ</t>
    </rPh>
    <rPh sb="48" eb="50">
      <t>カイゼン</t>
    </rPh>
    <rPh sb="51" eb="54">
      <t>ホウコウセイ</t>
    </rPh>
    <rPh sb="60" eb="62">
      <t>トウガイ</t>
    </rPh>
    <rPh sb="67" eb="69">
      <t>ジギョウ</t>
    </rPh>
    <rPh sb="69" eb="71">
      <t>モクテキ</t>
    </rPh>
    <rPh sb="74" eb="76">
      <t>ゼツメツ</t>
    </rPh>
    <rPh sb="76" eb="79">
      <t>キグシュ</t>
    </rPh>
    <rPh sb="79" eb="81">
      <t>ホゼン</t>
    </rPh>
    <rPh sb="85" eb="87">
      <t>フキュウ</t>
    </rPh>
    <rPh sb="87" eb="89">
      <t>ケイハツ</t>
    </rPh>
    <rPh sb="89" eb="90">
      <t>ナド</t>
    </rPh>
    <rPh sb="91" eb="93">
      <t>スイシン</t>
    </rPh>
    <rPh sb="98" eb="99">
      <t>ホン</t>
    </rPh>
    <rPh sb="99" eb="101">
      <t>ジギョウ</t>
    </rPh>
    <rPh sb="102" eb="104">
      <t>キヨ</t>
    </rPh>
    <rPh sb="108" eb="109">
      <t>ナド</t>
    </rPh>
    <rPh sb="110" eb="112">
      <t>カンテン</t>
    </rPh>
    <rPh sb="114" eb="116">
      <t>サイド</t>
    </rPh>
    <rPh sb="116" eb="118">
      <t>ケントウ</t>
    </rPh>
    <rPh sb="119" eb="120">
      <t>ナオ</t>
    </rPh>
    <phoneticPr fontId="2"/>
  </si>
  <si>
    <t>外部有識者の所見に確実に対応し、必要な説明及び見直しを適切に実施すること。特に、２点目の指摘については、本事業の執行状況とも関わる問題であり、事業を実施しない県が生じる原因等を分析し、より効果的な事業実施となるよう十分検討すること。</t>
    <rPh sb="0" eb="2">
      <t>ガイブ</t>
    </rPh>
    <rPh sb="2" eb="5">
      <t>ユウシキシャ</t>
    </rPh>
    <rPh sb="6" eb="8">
      <t>ショケン</t>
    </rPh>
    <rPh sb="9" eb="11">
      <t>カクジツ</t>
    </rPh>
    <rPh sb="12" eb="14">
      <t>タイオウ</t>
    </rPh>
    <rPh sb="37" eb="38">
      <t>トク</t>
    </rPh>
    <rPh sb="41" eb="43">
      <t>テンメ</t>
    </rPh>
    <rPh sb="44" eb="46">
      <t>シテキ</t>
    </rPh>
    <rPh sb="52" eb="53">
      <t>ホン</t>
    </rPh>
    <rPh sb="53" eb="55">
      <t>ジギョウ</t>
    </rPh>
    <rPh sb="56" eb="58">
      <t>シッコウ</t>
    </rPh>
    <rPh sb="58" eb="60">
      <t>ジョウキョウ</t>
    </rPh>
    <rPh sb="62" eb="63">
      <t>カカ</t>
    </rPh>
    <rPh sb="65" eb="67">
      <t>モンダイ</t>
    </rPh>
    <rPh sb="71" eb="73">
      <t>ジギョウ</t>
    </rPh>
    <rPh sb="74" eb="76">
      <t>ジッシ</t>
    </rPh>
    <rPh sb="79" eb="80">
      <t>ケン</t>
    </rPh>
    <rPh sb="81" eb="82">
      <t>ショウ</t>
    </rPh>
    <rPh sb="84" eb="86">
      <t>ゲンイン</t>
    </rPh>
    <rPh sb="86" eb="87">
      <t>ナド</t>
    </rPh>
    <rPh sb="88" eb="90">
      <t>ブンセキ</t>
    </rPh>
    <rPh sb="94" eb="97">
      <t>コウカテキ</t>
    </rPh>
    <rPh sb="98" eb="100">
      <t>ジギョウ</t>
    </rPh>
    <rPh sb="100" eb="102">
      <t>ジッシ</t>
    </rPh>
    <rPh sb="107" eb="109">
      <t>ジュウブン</t>
    </rPh>
    <rPh sb="109" eb="111">
      <t>ケントウ</t>
    </rPh>
    <phoneticPr fontId="2"/>
  </si>
  <si>
    <t>継続的に実施してきた関係団体との連絡調整経費については、これまで実施してきた知見を生かし、効率的な執行に努めるとともに、28年度予算要求にあたっては予算を縮減すること。</t>
    <rPh sb="0" eb="2">
      <t>ケイゾク</t>
    </rPh>
    <rPh sb="2" eb="3">
      <t>テキ</t>
    </rPh>
    <rPh sb="4" eb="6">
      <t>ジッシ</t>
    </rPh>
    <rPh sb="10" eb="12">
      <t>カンケイ</t>
    </rPh>
    <rPh sb="12" eb="14">
      <t>ダンタイ</t>
    </rPh>
    <rPh sb="16" eb="18">
      <t>レンラク</t>
    </rPh>
    <rPh sb="18" eb="20">
      <t>チョウセイ</t>
    </rPh>
    <rPh sb="20" eb="22">
      <t>ケイヒ</t>
    </rPh>
    <rPh sb="32" eb="34">
      <t>ジッシ</t>
    </rPh>
    <rPh sb="38" eb="40">
      <t>チケン</t>
    </rPh>
    <rPh sb="41" eb="42">
      <t>イ</t>
    </rPh>
    <rPh sb="45" eb="48">
      <t>コウリツテキ</t>
    </rPh>
    <rPh sb="49" eb="51">
      <t>シッコウ</t>
    </rPh>
    <rPh sb="52" eb="53">
      <t>ツト</t>
    </rPh>
    <rPh sb="62" eb="64">
      <t>ネンド</t>
    </rPh>
    <rPh sb="64" eb="66">
      <t>ヨサン</t>
    </rPh>
    <rPh sb="66" eb="68">
      <t>ヨウキュウ</t>
    </rPh>
    <rPh sb="74" eb="76">
      <t>ヨサン</t>
    </rPh>
    <rPh sb="77" eb="79">
      <t>シュクゲン</t>
    </rPh>
    <phoneticPr fontId="2"/>
  </si>
  <si>
    <t>本事業の成果目標である法律の認知度30％をいつまでに達成するのかが不明確であるため、目標年度を明確に設定すること。</t>
    <phoneticPr fontId="0"/>
  </si>
  <si>
    <t>外部有識者の所見を踏まえ、更なる執行率の向上に努めること。</t>
    <phoneticPr fontId="0"/>
  </si>
  <si>
    <t>普及啓発事業による動物愛護管理の普及が、本事業のアウトカム達成にどのように寄与するのか説明するとともに、普及啓発が現状どのくらい進んでいるのか明らかにすること。</t>
    <phoneticPr fontId="0"/>
  </si>
  <si>
    <t>・成果目標の達成度が極端に低いため、早急に原因を分析した上で、目標達成のための具体策や工程表を明確にする等、成果目標達成に向けた改善策を明示すこと。また、必要に応じて、より適切な目標・指標についても検討すること。
・モデル事業については、これまで実施してきたモデル事業により一定の知見の蓄積が得られているため、本事業は廃止し、その成果の水平展開を図ること。</t>
    <rPh sb="99" eb="101">
      <t>ケントウ</t>
    </rPh>
    <rPh sb="111" eb="113">
      <t>ジギョウ</t>
    </rPh>
    <rPh sb="123" eb="125">
      <t>ジッシ</t>
    </rPh>
    <rPh sb="132" eb="134">
      <t>ジギョウ</t>
    </rPh>
    <rPh sb="137" eb="139">
      <t>イッテイ</t>
    </rPh>
    <rPh sb="140" eb="142">
      <t>チケン</t>
    </rPh>
    <rPh sb="143" eb="145">
      <t>チクセキ</t>
    </rPh>
    <rPh sb="146" eb="147">
      <t>エ</t>
    </rPh>
    <rPh sb="155" eb="156">
      <t>ホン</t>
    </rPh>
    <rPh sb="156" eb="158">
      <t>ジギョウ</t>
    </rPh>
    <rPh sb="159" eb="161">
      <t>ハイシ</t>
    </rPh>
    <rPh sb="165" eb="167">
      <t>セイカ</t>
    </rPh>
    <rPh sb="168" eb="170">
      <t>スイヘイ</t>
    </rPh>
    <rPh sb="170" eb="172">
      <t>テンカイ</t>
    </rPh>
    <rPh sb="173" eb="174">
      <t>ハカ</t>
    </rPh>
    <phoneticPr fontId="2"/>
  </si>
  <si>
    <t>本事業によって得られた科学的知見は、温泉法に基づく許認可だけでなく、地熱・地中熱発電の適切な導入にも活用できるものであるため、有効活用すること。</t>
    <rPh sb="0" eb="1">
      <t>ホン</t>
    </rPh>
    <rPh sb="1" eb="3">
      <t>ジギョウ</t>
    </rPh>
    <rPh sb="7" eb="8">
      <t>エ</t>
    </rPh>
    <rPh sb="11" eb="14">
      <t>カガクテキ</t>
    </rPh>
    <rPh sb="14" eb="16">
      <t>チケン</t>
    </rPh>
    <rPh sb="18" eb="21">
      <t>オンセンホウ</t>
    </rPh>
    <rPh sb="22" eb="23">
      <t>モト</t>
    </rPh>
    <rPh sb="25" eb="28">
      <t>キョニンカ</t>
    </rPh>
    <rPh sb="34" eb="36">
      <t>チネツ</t>
    </rPh>
    <rPh sb="37" eb="39">
      <t>チチュウ</t>
    </rPh>
    <rPh sb="39" eb="40">
      <t>ネツ</t>
    </rPh>
    <rPh sb="40" eb="42">
      <t>ハツデン</t>
    </rPh>
    <rPh sb="43" eb="45">
      <t>テキセツ</t>
    </rPh>
    <rPh sb="46" eb="48">
      <t>ドウニュウ</t>
    </rPh>
    <rPh sb="50" eb="52">
      <t>カツヨウ</t>
    </rPh>
    <rPh sb="63" eb="65">
      <t>ユウコウ</t>
    </rPh>
    <rPh sb="65" eb="67">
      <t>カツヨウ</t>
    </rPh>
    <phoneticPr fontId="2"/>
  </si>
  <si>
    <t>・より多くの国民に国立公園及び国民公園が利用されるよう、魅力ある公園の整備に努めること。
・例年一定の不用が生じていることから、計画的な執行により、不用を生じさせないようにすること。
・より一層の予算執行効率化の観点から調達手法の改善（一者応札の抑制の取組等）を図ること。</t>
    <rPh sb="3" eb="4">
      <t>オオ</t>
    </rPh>
    <rPh sb="6" eb="8">
      <t>コクミン</t>
    </rPh>
    <rPh sb="9" eb="11">
      <t>コクリツ</t>
    </rPh>
    <rPh sb="11" eb="13">
      <t>コウエン</t>
    </rPh>
    <rPh sb="13" eb="14">
      <t>オヨ</t>
    </rPh>
    <rPh sb="15" eb="17">
      <t>コクミン</t>
    </rPh>
    <rPh sb="17" eb="19">
      <t>コウエン</t>
    </rPh>
    <rPh sb="20" eb="22">
      <t>リヨウ</t>
    </rPh>
    <rPh sb="28" eb="30">
      <t>ミリョク</t>
    </rPh>
    <rPh sb="32" eb="34">
      <t>コウエン</t>
    </rPh>
    <rPh sb="35" eb="37">
      <t>セイビ</t>
    </rPh>
    <rPh sb="38" eb="39">
      <t>ツト</t>
    </rPh>
    <phoneticPr fontId="2"/>
  </si>
  <si>
    <t>本事業により実施された行事の参加者数を把握するだけでなく、行事の参加を通して、本事業の目的である自然環境保全への理解の深化がどのくらい進んだのか把握する仕組みを構築すること。</t>
    <rPh sb="0" eb="1">
      <t>ホン</t>
    </rPh>
    <rPh sb="1" eb="3">
      <t>ジギョウ</t>
    </rPh>
    <rPh sb="6" eb="8">
      <t>ジッシ</t>
    </rPh>
    <rPh sb="11" eb="13">
      <t>ギョウジ</t>
    </rPh>
    <rPh sb="14" eb="17">
      <t>サンカシャ</t>
    </rPh>
    <rPh sb="17" eb="18">
      <t>スウ</t>
    </rPh>
    <rPh sb="19" eb="21">
      <t>ハアク</t>
    </rPh>
    <rPh sb="29" eb="31">
      <t>ギョウジ</t>
    </rPh>
    <rPh sb="32" eb="34">
      <t>サンカ</t>
    </rPh>
    <rPh sb="35" eb="36">
      <t>トオ</t>
    </rPh>
    <rPh sb="39" eb="40">
      <t>ホン</t>
    </rPh>
    <rPh sb="40" eb="42">
      <t>ジギョウ</t>
    </rPh>
    <rPh sb="43" eb="45">
      <t>モクテキ</t>
    </rPh>
    <rPh sb="48" eb="50">
      <t>シゼン</t>
    </rPh>
    <rPh sb="50" eb="52">
      <t>カンキョウ</t>
    </rPh>
    <rPh sb="52" eb="54">
      <t>ホゼン</t>
    </rPh>
    <rPh sb="56" eb="58">
      <t>リカイ</t>
    </rPh>
    <rPh sb="59" eb="61">
      <t>シンカ</t>
    </rPh>
    <rPh sb="67" eb="68">
      <t>スス</t>
    </rPh>
    <rPh sb="72" eb="74">
      <t>ハアク</t>
    </rPh>
    <rPh sb="76" eb="78">
      <t>シク</t>
    </rPh>
    <rPh sb="80" eb="82">
      <t>コウチク</t>
    </rPh>
    <phoneticPr fontId="2"/>
  </si>
  <si>
    <t>外部有識者の所見を踏まえ、執行においては競争性のある契約を行うことで効率的な執行に努めること。</t>
    <rPh sb="0" eb="2">
      <t>ガイブ</t>
    </rPh>
    <rPh sb="2" eb="4">
      <t>ユウシキ</t>
    </rPh>
    <rPh sb="4" eb="5">
      <t>シャ</t>
    </rPh>
    <rPh sb="6" eb="8">
      <t>ショケン</t>
    </rPh>
    <rPh sb="9" eb="10">
      <t>フ</t>
    </rPh>
    <rPh sb="13" eb="15">
      <t>シッコウ</t>
    </rPh>
    <rPh sb="20" eb="23">
      <t>キョウソウセイ</t>
    </rPh>
    <rPh sb="26" eb="28">
      <t>ケイヤク</t>
    </rPh>
    <rPh sb="29" eb="30">
      <t>オコナ</t>
    </rPh>
    <rPh sb="34" eb="36">
      <t>コウリツ</t>
    </rPh>
    <rPh sb="36" eb="37">
      <t>テキ</t>
    </rPh>
    <rPh sb="38" eb="40">
      <t>シッコウ</t>
    </rPh>
    <rPh sb="41" eb="42">
      <t>ツト</t>
    </rPh>
    <phoneticPr fontId="2"/>
  </si>
  <si>
    <t>着実な継続を期待する。</t>
    <phoneticPr fontId="0"/>
  </si>
  <si>
    <t>・既存のシステムの運用等に係る経費については、執行状況を勘案し、28年度予算要求にあたっては予算を縮減すること。
・サイバーセキュリティ対策は、現下の重要課題であり、２８年度に予定されている次期システムへの更新にあたっても、費用対効果を十分勘案しつつ、必要な対策を実現できるよう計画的に検討を進め、対策強化に万全を期すこと。</t>
    <phoneticPr fontId="0"/>
  </si>
  <si>
    <t>　既存のシステムの運用等に係る経費については、システムの運営内容を見直すとともに、執行状況を踏まえ、これまでの運用等に係る経費の一部を縮減した。
　また、平成28年度の次期システムへの更新においては、サイバーセキュリティの抜本的な強化を重点課題と位置づけた上で、更新後の運用経費の縮減も視野に入れた予算を要求している。</t>
    <phoneticPr fontId="0"/>
  </si>
  <si>
    <t>エコライフフェアなどの広報活動は一方的にすぎるのではないか。
最近のネットワークの発達を考えるならば、もう少し工夫して、双方向の広報活動を組み合わせることも考えてもよいのではないか。</t>
    <phoneticPr fontId="0"/>
  </si>
  <si>
    <t>　外部有識者の所見を踏まえ、インターネット等の媒体を活用した広報活動を検討すること。</t>
    <rPh sb="1" eb="3">
      <t>ガイブ</t>
    </rPh>
    <rPh sb="3" eb="6">
      <t>ユウシキシャ</t>
    </rPh>
    <rPh sb="7" eb="9">
      <t>ショケン</t>
    </rPh>
    <rPh sb="10" eb="11">
      <t>フ</t>
    </rPh>
    <rPh sb="21" eb="22">
      <t>ナド</t>
    </rPh>
    <rPh sb="23" eb="25">
      <t>バイタイ</t>
    </rPh>
    <rPh sb="26" eb="28">
      <t>カツヨウ</t>
    </rPh>
    <rPh sb="30" eb="32">
      <t>コウホウ</t>
    </rPh>
    <rPh sb="32" eb="34">
      <t>カツドウ</t>
    </rPh>
    <rPh sb="35" eb="37">
      <t>ケントウ</t>
    </rPh>
    <phoneticPr fontId="2"/>
  </si>
  <si>
    <t xml:space="preserve">　インターネットを活用した広報としては、環境省広報誌｢エコジン｣を二ヶ月に一度、一般入門向けの電子書籍として国民に情報を発信している。
　また、環境省公式Twitterにおいて、環境に関わるお知らせ等を週に5－6回の頻度で一般に広く周知している。
　エコライフ・フェアについては、公式HPにおいて、イベント来場者が今後の生活で実践できるエコを宣言していただくページがあり、イベントに参加できなかった国民に対しても、各人の環境への意識を広く共有することができ、環境について考えるきっかけを作ることで、来場者数以上の広がりを持たせる工夫をしている。
　また、イベント自体においては、一方的な広報とならないよう体験型のブースやワークショップを多く取り入れ、来場者に体験していただくなど、より一層参加型の企画を展開していく。
</t>
    <rPh sb="9" eb="11">
      <t>カツヨウ</t>
    </rPh>
    <rPh sb="13" eb="15">
      <t>コウホウ</t>
    </rPh>
    <rPh sb="101" eb="102">
      <t>シュウ</t>
    </rPh>
    <rPh sb="106" eb="107">
      <t>カイ</t>
    </rPh>
    <rPh sb="108" eb="110">
      <t>ヒンド</t>
    </rPh>
    <rPh sb="207" eb="209">
      <t>カクジン</t>
    </rPh>
    <rPh sb="210" eb="212">
      <t>カンキョウ</t>
    </rPh>
    <rPh sb="214" eb="216">
      <t>イシキ</t>
    </rPh>
    <rPh sb="217" eb="218">
      <t>ヒロ</t>
    </rPh>
    <rPh sb="219" eb="221">
      <t>キョウユウ</t>
    </rPh>
    <rPh sb="281" eb="283">
      <t>ジタイ</t>
    </rPh>
    <rPh sb="289" eb="292">
      <t>イッポウテキ</t>
    </rPh>
    <rPh sb="293" eb="295">
      <t>コウホウ</t>
    </rPh>
    <rPh sb="342" eb="344">
      <t>イッソウ</t>
    </rPh>
    <rPh sb="344" eb="347">
      <t>サンカガタ</t>
    </rPh>
    <rPh sb="348" eb="350">
      <t>キカク</t>
    </rPh>
    <rPh sb="351" eb="353">
      <t>テンカイ</t>
    </rPh>
    <phoneticPr fontId="2"/>
  </si>
  <si>
    <t>執行状況を勘案し、28年度予算要求にあたっては予算を縮減すること。</t>
    <rPh sb="0" eb="2">
      <t>シッコウ</t>
    </rPh>
    <rPh sb="2" eb="4">
      <t>ジョウキョウ</t>
    </rPh>
    <rPh sb="5" eb="7">
      <t>カンアン</t>
    </rPh>
    <rPh sb="11" eb="13">
      <t>ネンド</t>
    </rPh>
    <rPh sb="13" eb="15">
      <t>ヨサン</t>
    </rPh>
    <rPh sb="15" eb="17">
      <t>ヨウキュウ</t>
    </rPh>
    <rPh sb="23" eb="25">
      <t>ヨサン</t>
    </rPh>
    <rPh sb="26" eb="28">
      <t>シュクゲン</t>
    </rPh>
    <phoneticPr fontId="2"/>
  </si>
  <si>
    <t>レビューチームの所見を踏まえ、情報収集に係る人件費等を圧縮し、概算要求額を縮減した。</t>
    <rPh sb="8" eb="10">
      <t>ショケン</t>
    </rPh>
    <rPh sb="11" eb="12">
      <t>フ</t>
    </rPh>
    <rPh sb="15" eb="17">
      <t>ジョウホウ</t>
    </rPh>
    <rPh sb="17" eb="19">
      <t>シュウシュウ</t>
    </rPh>
    <rPh sb="20" eb="21">
      <t>カカ</t>
    </rPh>
    <rPh sb="22" eb="25">
      <t>ジンケンヒ</t>
    </rPh>
    <rPh sb="25" eb="26">
      <t>ナド</t>
    </rPh>
    <rPh sb="27" eb="29">
      <t>アッシュク</t>
    </rPh>
    <rPh sb="31" eb="33">
      <t>ガイサン</t>
    </rPh>
    <rPh sb="33" eb="35">
      <t>ヨウキュウ</t>
    </rPh>
    <rPh sb="35" eb="36">
      <t>ガク</t>
    </rPh>
    <rPh sb="37" eb="39">
      <t>シュクゲン</t>
    </rPh>
    <phoneticPr fontId="2"/>
  </si>
  <si>
    <t>不可避の事業であり、着実に実施されるべきである。</t>
    <rPh sb="0" eb="3">
      <t>フカヒ</t>
    </rPh>
    <rPh sb="4" eb="6">
      <t>ジギョウ</t>
    </rPh>
    <rPh sb="10" eb="12">
      <t>チャクジツ</t>
    </rPh>
    <rPh sb="13" eb="15">
      <t>ジッシ</t>
    </rPh>
    <phoneticPr fontId="2"/>
  </si>
  <si>
    <t>　外部有識者の所見のとおり着実に事業を実施すること。</t>
    <rPh sb="1" eb="3">
      <t>ガイブ</t>
    </rPh>
    <rPh sb="3" eb="6">
      <t>ユウシキシャ</t>
    </rPh>
    <rPh sb="7" eb="9">
      <t>ショケン</t>
    </rPh>
    <rPh sb="13" eb="15">
      <t>チャクジツ</t>
    </rPh>
    <rPh sb="16" eb="18">
      <t>ジギョウ</t>
    </rPh>
    <rPh sb="19" eb="21">
      <t>ジッシ</t>
    </rPh>
    <phoneticPr fontId="2"/>
  </si>
  <si>
    <t>行政事業レビュー推進チームの所見を踏まえ、厚生労働省と連携し着実に事業を実施していく。</t>
    <rPh sb="21" eb="23">
      <t>コウセイ</t>
    </rPh>
    <rPh sb="23" eb="26">
      <t>ロウドウショウ</t>
    </rPh>
    <rPh sb="27" eb="29">
      <t>レンケイ</t>
    </rPh>
    <rPh sb="30" eb="32">
      <t>チャクジツ</t>
    </rPh>
    <rPh sb="31" eb="32">
      <t>アツギ</t>
    </rPh>
    <rPh sb="33" eb="35">
      <t>ジギョウ</t>
    </rPh>
    <rPh sb="36" eb="38">
      <t>ジッシ</t>
    </rPh>
    <phoneticPr fontId="2"/>
  </si>
  <si>
    <t>これまで実施してきた鳥獣の生息状況調査等の知見を生かし、効率的な執行に努めること。</t>
    <phoneticPr fontId="2"/>
  </si>
  <si>
    <t>＜公開プロセスの結果＞
○評価結果
　事業内容の一部改善
　（事業全体の抜本的改善：１人、事業内容の一部改善：５人）
○とりまとめコメント
　アウトカムがガイドラインの普及率１００％というのは不適切であり、見直す必要がある。例えば、このガイドラインによる再生可能エネルギー導入量の予測値や、ガイドラインにインセンティブを与えてそれに従って事業化された事業数などを成果指標として示すべきではないか。</t>
    <phoneticPr fontId="0"/>
  </si>
  <si>
    <t>アウトカムがガイドラインの普及率１００％というのは不適切であり、見直す必要がある。例えば、このガイドラインによる再生可能エネルギー導入量の予測値や、ガイドラインにインセンティブを与えてそれに従って事業化された事業数などを成果指標として示すべきではないか。</t>
    <phoneticPr fontId="2"/>
  </si>
  <si>
    <t>　「アウトカムがガイドラインの普及率１００％というのは不適切」「再生可能エネルギーを推進する目標とすることを考えるべき」といった所見を踏まえ、各事業についてアウトカムを以下の通り修正した。
（１）希少猛禽類に対する効果的なバードストライク防止策に係るガイドラインづくりについては、「風力発電施設における希少猛禽類に対する効果的なバードストライク防止策ガイドラインの普及率」としていたが、外部有識者の所見を踏まえ、「風力発電施設の稼働基数に対する、環境省に報告されたバードストライク発生件数の減少割合」に改善した。
（２）国立公園の風致景観等への支障軽減策に係るガイドラインづくりについても、所見を踏まえ、再生可能エネルギーを推進する目標となるよう、成果指標として「ガイドラインに適合した自然環境に配慮した優良な再生可能エネルギー導入事例数」と設定し、また、太陽光発電施設については、不適切な開発が適切に抑制されているかを把握するため、成果指標として「太陽光発電施設に係る年間総相談件数のうち、自然環境に配慮しない相談件数の割合」と設定し、事業の効果をより定量的に把握するよう改善した。
（３）温泉資源への影響軽減策のガイドラインづくりについては、地熱発電の導入量を成果指標とし、ガイドラインに沿った都道府県の許可判断や地熱開発を推進することとした。なお、ガイドラインは公開プロセスでの指摘を踏まえ、成果実績等の状況を勘案し適宜見直しや改善を図っていくこととしたい。</t>
    <phoneticPr fontId="2"/>
  </si>
  <si>
    <t>・不正請求に関しては、本調査の実施及びその結果を自治体等に還元することで、未然に防止することを目的としている。
・ご指摘を踏まえ成果指標の見直しをおこなった。</t>
    <rPh sb="61" eb="62">
      <t>フ</t>
    </rPh>
    <phoneticPr fontId="2"/>
  </si>
  <si>
    <t>予算の執行率は今後高まる見通しはあるのか。事業趣旨にあった計画が当初見込みを下回りそうな場合、今後、予算額削減も検討するべきではないか。</t>
    <rPh sb="0" eb="2">
      <t>ヨサン</t>
    </rPh>
    <rPh sb="3" eb="6">
      <t>シッコウリツ</t>
    </rPh>
    <rPh sb="7" eb="9">
      <t>コンゴ</t>
    </rPh>
    <rPh sb="9" eb="10">
      <t>タカ</t>
    </rPh>
    <rPh sb="12" eb="14">
      <t>ミトオ</t>
    </rPh>
    <rPh sb="21" eb="23">
      <t>ジギョウ</t>
    </rPh>
    <rPh sb="23" eb="25">
      <t>シュシ</t>
    </rPh>
    <rPh sb="29" eb="31">
      <t>ケイカク</t>
    </rPh>
    <rPh sb="32" eb="34">
      <t>トウショ</t>
    </rPh>
    <rPh sb="34" eb="36">
      <t>ミコ</t>
    </rPh>
    <rPh sb="38" eb="40">
      <t>シタマワ</t>
    </rPh>
    <rPh sb="44" eb="46">
      <t>バアイ</t>
    </rPh>
    <rPh sb="47" eb="49">
      <t>コンゴ</t>
    </rPh>
    <rPh sb="50" eb="52">
      <t>ヨサン</t>
    </rPh>
    <rPh sb="52" eb="53">
      <t>ガク</t>
    </rPh>
    <rPh sb="53" eb="55">
      <t>サクゲン</t>
    </rPh>
    <rPh sb="56" eb="58">
      <t>ケントウ</t>
    </rPh>
    <phoneticPr fontId="2"/>
  </si>
  <si>
    <t>低炭素機器のリースを行いうるリース業者はある程度絞れるはずであるから、全リース事業者を母数として達成度を算出することは適切とはいえない。</t>
    <rPh sb="0" eb="3">
      <t>テイタンソ</t>
    </rPh>
    <rPh sb="3" eb="5">
      <t>キキ</t>
    </rPh>
    <rPh sb="10" eb="11">
      <t>オコナ</t>
    </rPh>
    <rPh sb="17" eb="19">
      <t>ギョウシャ</t>
    </rPh>
    <rPh sb="22" eb="24">
      <t>テイド</t>
    </rPh>
    <rPh sb="24" eb="25">
      <t>シボ</t>
    </rPh>
    <rPh sb="35" eb="36">
      <t>ゼン</t>
    </rPh>
    <rPh sb="39" eb="42">
      <t>ジギョウシャ</t>
    </rPh>
    <rPh sb="43" eb="45">
      <t>ボスウ</t>
    </rPh>
    <rPh sb="48" eb="51">
      <t>タッセイド</t>
    </rPh>
    <rPh sb="52" eb="54">
      <t>サンシュツ</t>
    </rPh>
    <rPh sb="59" eb="61">
      <t>テキセツ</t>
    </rPh>
    <phoneticPr fontId="2"/>
  </si>
  <si>
    <t>外部有識者点検対象外</t>
    <phoneticPr fontId="2"/>
  </si>
  <si>
    <r>
      <t xml:space="preserve">・防災拠点等に再生可能エネルギーを導入することは、災害に強い地域づくりを進めるためには大変重要な事業である。当該事業は平成２７年度で終結とのことであるが、防災拠点の整備が進んでいないのであれば、事業内容を見直し、更に推進する必要がある。
・アウトカムがＣＯ２の削減量となっているが、ＣＯ２の削減量も必要ではあるが、整備が必要とされる防災拠点に対し、どの程度導入されたかを成果とすることも必要である。
</t>
    </r>
    <r>
      <rPr>
        <sz val="9"/>
        <rFont val="ＭＳ ゴシック"/>
        <family val="3"/>
        <charset val="128"/>
      </rPr>
      <t>・「事業の効率性」の「評価に関する説明」の中に、「実施要領において定めており、妥当」という説明の箇所があるが、なぜ実施要領でそのように定めたのかの理由を明確にすべきである。</t>
    </r>
    <phoneticPr fontId="2"/>
  </si>
  <si>
    <t>・地域において低炭素社会を実現するためには、具体的な対策や施策を盛り込んだ実行計画の策定を支援する当該事業は大変重要な事業である。実行計画未策定自治体に対しては、集中講座の実施等の事業も必要であるが、市町村首長会議を通じた働きかけなど多様な機会を設けて働きかけをする必要がある。
・アウトプットとして集中講座の開催回数が記載されているが、開催回数も必要であるが、未策定自治体の職員の参加率などを確認することも必要である。
・民間事業者への委託の落札率が全て４０～６０％代と低い状況である。競争入札であっても低すぎるのではないか。当初設計が妥当であったかどうかを検証する必要がある。</t>
    <phoneticPr fontId="2"/>
  </si>
  <si>
    <t>外部有識者の所見を踏まえ、予算の節減を検討すること。
また、中間段階での支出状況や事業効果、事業の進捗を定期的に確認しつつ計画的に実施すること。</t>
    <rPh sb="0" eb="2">
      <t>ガイブ</t>
    </rPh>
    <rPh sb="2" eb="5">
      <t>ユウシキシャ</t>
    </rPh>
    <rPh sb="6" eb="8">
      <t>ショケン</t>
    </rPh>
    <rPh sb="9" eb="10">
      <t>フ</t>
    </rPh>
    <rPh sb="13" eb="15">
      <t>ヨサン</t>
    </rPh>
    <rPh sb="16" eb="18">
      <t>セツゲン</t>
    </rPh>
    <rPh sb="19" eb="21">
      <t>ケントウ</t>
    </rPh>
    <rPh sb="30" eb="32">
      <t>チュウカン</t>
    </rPh>
    <rPh sb="32" eb="34">
      <t>ダンカイ</t>
    </rPh>
    <rPh sb="36" eb="38">
      <t>シシュツ</t>
    </rPh>
    <rPh sb="38" eb="40">
      <t>ジョウキョウ</t>
    </rPh>
    <rPh sb="41" eb="43">
      <t>ジギョウ</t>
    </rPh>
    <rPh sb="43" eb="45">
      <t>コウカ</t>
    </rPh>
    <rPh sb="46" eb="48">
      <t>ジギョウ</t>
    </rPh>
    <rPh sb="49" eb="51">
      <t>シンチョク</t>
    </rPh>
    <rPh sb="52" eb="55">
      <t>テイキテキ</t>
    </rPh>
    <rPh sb="56" eb="58">
      <t>カクニン</t>
    </rPh>
    <rPh sb="61" eb="64">
      <t>ケイカクテキ</t>
    </rPh>
    <rPh sb="65" eb="67">
      <t>ジッシ</t>
    </rPh>
    <phoneticPr fontId="2"/>
  </si>
  <si>
    <t>・外部有識者の所見に適切に対応すること。
・引き続き、定期的に補助金交付状況、事業費等の報告内容を確認し、適正な予算執行に努めること。</t>
    <rPh sb="1" eb="3">
      <t>ガイブ</t>
    </rPh>
    <rPh sb="3" eb="6">
      <t>ユウシキシャ</t>
    </rPh>
    <rPh sb="7" eb="9">
      <t>ショケン</t>
    </rPh>
    <rPh sb="10" eb="12">
      <t>テキセツ</t>
    </rPh>
    <rPh sb="13" eb="15">
      <t>タイオウ</t>
    </rPh>
    <rPh sb="22" eb="23">
      <t>ヒ</t>
    </rPh>
    <rPh sb="24" eb="25">
      <t>ツヅ</t>
    </rPh>
    <rPh sb="27" eb="30">
      <t>テイキテキ</t>
    </rPh>
    <rPh sb="31" eb="34">
      <t>ホジョキン</t>
    </rPh>
    <rPh sb="34" eb="36">
      <t>コウフ</t>
    </rPh>
    <rPh sb="36" eb="38">
      <t>ジョウキョウ</t>
    </rPh>
    <rPh sb="39" eb="42">
      <t>ジギョウヒ</t>
    </rPh>
    <rPh sb="42" eb="43">
      <t>トウ</t>
    </rPh>
    <rPh sb="44" eb="46">
      <t>ホウコク</t>
    </rPh>
    <rPh sb="46" eb="48">
      <t>ナイヨウ</t>
    </rPh>
    <rPh sb="49" eb="51">
      <t>カクニン</t>
    </rPh>
    <rPh sb="53" eb="55">
      <t>テキセイ</t>
    </rPh>
    <rPh sb="56" eb="58">
      <t>ヨサン</t>
    </rPh>
    <rPh sb="58" eb="60">
      <t>シッコウ</t>
    </rPh>
    <rPh sb="61" eb="62">
      <t>ツト</t>
    </rPh>
    <phoneticPr fontId="2"/>
  </si>
  <si>
    <t>本事業で得た知見や成果を有効に利用すること。</t>
    <rPh sb="6" eb="8">
      <t>チケン</t>
    </rPh>
    <phoneticPr fontId="2"/>
  </si>
  <si>
    <t>外部有識者の所見に確実に対応すること。また、２８年度概算要求にあたり、防災拠点等への再生可能エネルギー導入推進事業の今後の対応方針を検討した上で、適切な要求とすること。</t>
    <rPh sb="0" eb="2">
      <t>ガイブ</t>
    </rPh>
    <rPh sb="2" eb="5">
      <t>ユウシキシャ</t>
    </rPh>
    <rPh sb="6" eb="8">
      <t>ショケン</t>
    </rPh>
    <rPh sb="9" eb="11">
      <t>カクジツ</t>
    </rPh>
    <rPh sb="12" eb="14">
      <t>タイオウ</t>
    </rPh>
    <rPh sb="24" eb="26">
      <t>ネンド</t>
    </rPh>
    <rPh sb="26" eb="28">
      <t>ガイサン</t>
    </rPh>
    <rPh sb="28" eb="30">
      <t>ヨウキュウ</t>
    </rPh>
    <rPh sb="53" eb="55">
      <t>スイシン</t>
    </rPh>
    <rPh sb="55" eb="57">
      <t>ジギョウ</t>
    </rPh>
    <rPh sb="58" eb="60">
      <t>コンゴ</t>
    </rPh>
    <rPh sb="61" eb="63">
      <t>タイオウ</t>
    </rPh>
    <rPh sb="63" eb="65">
      <t>ホウシン</t>
    </rPh>
    <rPh sb="66" eb="68">
      <t>ケントウ</t>
    </rPh>
    <rPh sb="70" eb="71">
      <t>ウエ</t>
    </rPh>
    <rPh sb="73" eb="75">
      <t>テキセツ</t>
    </rPh>
    <rPh sb="76" eb="78">
      <t>ヨウキュウ</t>
    </rPh>
    <phoneticPr fontId="2"/>
  </si>
  <si>
    <t>・環境金融の拡大に向けた利子補給事業へ統合することにより効率的に業務を行うこと。
・成果目標の達成度が極端に低いため、早急に原因を究明した上で、目標達成のための工程表を明確にする等、成果目標達成に向けた改善策を具体的に示すこと。</t>
    <rPh sb="19" eb="21">
      <t>トウゴウ</t>
    </rPh>
    <rPh sb="28" eb="31">
      <t>コウリツテキ</t>
    </rPh>
    <rPh sb="32" eb="34">
      <t>ギョウム</t>
    </rPh>
    <rPh sb="35" eb="36">
      <t>オコナ</t>
    </rPh>
    <phoneticPr fontId="2"/>
  </si>
  <si>
    <t>・支出実績等を勘案し、予算を節減すべき。
・アウトカムの情報整備モデル地区環境情報の情報提供数の達成度が極端に低いため、早急に原因を究明した上で、目標達成のための工程表を明確にする等、成果目標達成に向けた改善策を具体的に示すこと。</t>
    <rPh sb="1" eb="3">
      <t>シシュツ</t>
    </rPh>
    <rPh sb="3" eb="5">
      <t>ジッセキ</t>
    </rPh>
    <rPh sb="5" eb="6">
      <t>トウ</t>
    </rPh>
    <rPh sb="7" eb="9">
      <t>カンアン</t>
    </rPh>
    <rPh sb="11" eb="13">
      <t>ヨサン</t>
    </rPh>
    <rPh sb="14" eb="16">
      <t>セツゲン</t>
    </rPh>
    <rPh sb="28" eb="30">
      <t>ジョウホウ</t>
    </rPh>
    <rPh sb="30" eb="32">
      <t>セイビ</t>
    </rPh>
    <rPh sb="35" eb="37">
      <t>チク</t>
    </rPh>
    <rPh sb="37" eb="39">
      <t>カンキョウ</t>
    </rPh>
    <rPh sb="39" eb="41">
      <t>ジョウホウ</t>
    </rPh>
    <rPh sb="42" eb="44">
      <t>ジョウホウ</t>
    </rPh>
    <rPh sb="44" eb="46">
      <t>テイキョウ</t>
    </rPh>
    <rPh sb="46" eb="47">
      <t>スウ</t>
    </rPh>
    <rPh sb="73" eb="75">
      <t>モクヒョウ</t>
    </rPh>
    <rPh sb="75" eb="77">
      <t>タッセイ</t>
    </rPh>
    <rPh sb="81" eb="84">
      <t>コウテイヒョウ</t>
    </rPh>
    <rPh sb="85" eb="87">
      <t>メイカク</t>
    </rPh>
    <rPh sb="90" eb="91">
      <t>トウ</t>
    </rPh>
    <rPh sb="99" eb="100">
      <t>ム</t>
    </rPh>
    <rPh sb="102" eb="105">
      <t>カイゼンサク</t>
    </rPh>
    <rPh sb="106" eb="109">
      <t>グタイテキ</t>
    </rPh>
    <rPh sb="110" eb="111">
      <t>シメ</t>
    </rPh>
    <phoneticPr fontId="2"/>
  </si>
  <si>
    <t>・引き続き業務の効率化を図りつつ、環境省において事業の進捗管理を行うこと。
・成果目標の達成度が極端に低いため、早急に原因を究明した上で、目標達成のための工程表を明確にする等、成果目標達成に向けた改善策を具体的に示すこと。</t>
    <rPh sb="1" eb="2">
      <t>ヒ</t>
    </rPh>
    <rPh sb="3" eb="4">
      <t>ツヅ</t>
    </rPh>
    <rPh sb="5" eb="7">
      <t>ギョウム</t>
    </rPh>
    <rPh sb="8" eb="11">
      <t>コウリツカ</t>
    </rPh>
    <rPh sb="12" eb="13">
      <t>ハカ</t>
    </rPh>
    <rPh sb="17" eb="20">
      <t>カンキョウショウ</t>
    </rPh>
    <rPh sb="24" eb="26">
      <t>ジギョウ</t>
    </rPh>
    <rPh sb="27" eb="29">
      <t>シンチョク</t>
    </rPh>
    <rPh sb="29" eb="31">
      <t>カンリ</t>
    </rPh>
    <rPh sb="32" eb="33">
      <t>オコナ</t>
    </rPh>
    <phoneticPr fontId="2"/>
  </si>
  <si>
    <t>成果目標の達成に向け１件でも多く出資決定が行えるよう効率的に業務を行い、地域における低炭素化プロジェクトへの投資促進に努めること。</t>
    <rPh sb="11" eb="12">
      <t>ケン</t>
    </rPh>
    <rPh sb="14" eb="15">
      <t>オオ</t>
    </rPh>
    <rPh sb="16" eb="18">
      <t>シュッシ</t>
    </rPh>
    <rPh sb="18" eb="20">
      <t>ケッテイ</t>
    </rPh>
    <rPh sb="21" eb="22">
      <t>オコナ</t>
    </rPh>
    <rPh sb="26" eb="29">
      <t>コウリツテキ</t>
    </rPh>
    <rPh sb="30" eb="32">
      <t>ギョウム</t>
    </rPh>
    <rPh sb="33" eb="34">
      <t>オコナ</t>
    </rPh>
    <rPh sb="36" eb="38">
      <t>チイキ</t>
    </rPh>
    <rPh sb="42" eb="45">
      <t>テイタンソ</t>
    </rPh>
    <rPh sb="45" eb="46">
      <t>カ</t>
    </rPh>
    <rPh sb="54" eb="56">
      <t>トウシ</t>
    </rPh>
    <rPh sb="56" eb="58">
      <t>ソクシン</t>
    </rPh>
    <rPh sb="59" eb="60">
      <t>ツト</t>
    </rPh>
    <phoneticPr fontId="2"/>
  </si>
  <si>
    <t>25年度、26年度において、成果目標が達成できていないことから、早急に原因を究明して、成果目標を達成するための改善策を具体的に示すこと。</t>
    <rPh sb="2" eb="3">
      <t>ネン</t>
    </rPh>
    <rPh sb="3" eb="4">
      <t>ド</t>
    </rPh>
    <rPh sb="32" eb="34">
      <t>ソウキュウ</t>
    </rPh>
    <rPh sb="55" eb="58">
      <t>カイゼンサク</t>
    </rPh>
    <rPh sb="59" eb="62">
      <t>グタイテキ</t>
    </rPh>
    <rPh sb="63" eb="64">
      <t>シメ</t>
    </rPh>
    <phoneticPr fontId="2"/>
  </si>
  <si>
    <t>・外部有識者の所見に確実に対応すること。
・また、成果目標未達成の現状を踏まえ、目標達成のための具体的な改善策を示すこと。</t>
    <rPh sb="1" eb="3">
      <t>ガイブ</t>
    </rPh>
    <rPh sb="3" eb="6">
      <t>ユウシキシャ</t>
    </rPh>
    <rPh sb="7" eb="9">
      <t>ショケン</t>
    </rPh>
    <rPh sb="10" eb="12">
      <t>カクジツ</t>
    </rPh>
    <rPh sb="13" eb="15">
      <t>タイオウ</t>
    </rPh>
    <rPh sb="25" eb="27">
      <t>セイカ</t>
    </rPh>
    <rPh sb="27" eb="29">
      <t>モクヒョウ</t>
    </rPh>
    <rPh sb="29" eb="32">
      <t>ミタッセイ</t>
    </rPh>
    <rPh sb="33" eb="35">
      <t>ゲンジョウ</t>
    </rPh>
    <rPh sb="36" eb="37">
      <t>フ</t>
    </rPh>
    <rPh sb="40" eb="42">
      <t>モクヒョウ</t>
    </rPh>
    <rPh sb="42" eb="44">
      <t>タッセイ</t>
    </rPh>
    <rPh sb="48" eb="51">
      <t>グタイテキ</t>
    </rPh>
    <rPh sb="52" eb="55">
      <t>カイゼンサク</t>
    </rPh>
    <rPh sb="56" eb="57">
      <t>シメ</t>
    </rPh>
    <phoneticPr fontId="2"/>
  </si>
  <si>
    <t>本事業については、温暖化対策事業全体の拡充強化に伴い、平成28年度は、平成26年度及び平成27年度に実施した再エネ・省エネ設備導入に係る事業化計画の策定・FS調査支援案件の設備導入等の継続分のみを支援することとした。継続分についても中間段階での支出状況や事業効果、事業の進捗を定期的に確認しつつ計画的に実施してまいりたい。</t>
    <rPh sb="0" eb="1">
      <t>ホン</t>
    </rPh>
    <rPh sb="1" eb="3">
      <t>ジギョウ</t>
    </rPh>
    <rPh sb="9" eb="12">
      <t>オンダンカ</t>
    </rPh>
    <rPh sb="12" eb="14">
      <t>タイサク</t>
    </rPh>
    <rPh sb="14" eb="16">
      <t>ジギョウ</t>
    </rPh>
    <rPh sb="16" eb="18">
      <t>ゼンタイ</t>
    </rPh>
    <rPh sb="19" eb="21">
      <t>カクジュウ</t>
    </rPh>
    <rPh sb="21" eb="23">
      <t>キョウカ</t>
    </rPh>
    <rPh sb="24" eb="25">
      <t>トモナ</t>
    </rPh>
    <rPh sb="27" eb="29">
      <t>ヘイセイ</t>
    </rPh>
    <rPh sb="31" eb="33">
      <t>ネンド</t>
    </rPh>
    <rPh sb="35" eb="37">
      <t>ヘイセイ</t>
    </rPh>
    <rPh sb="39" eb="41">
      <t>ネンド</t>
    </rPh>
    <rPh sb="41" eb="42">
      <t>オヨ</t>
    </rPh>
    <rPh sb="43" eb="45">
      <t>ヘイセイ</t>
    </rPh>
    <rPh sb="47" eb="49">
      <t>ネンド</t>
    </rPh>
    <rPh sb="50" eb="52">
      <t>ジッシ</t>
    </rPh>
    <rPh sb="54" eb="55">
      <t>サイ</t>
    </rPh>
    <rPh sb="58" eb="59">
      <t>ショウ</t>
    </rPh>
    <rPh sb="61" eb="63">
      <t>セツビ</t>
    </rPh>
    <rPh sb="63" eb="65">
      <t>ドウニュウ</t>
    </rPh>
    <rPh sb="66" eb="67">
      <t>カカ</t>
    </rPh>
    <rPh sb="68" eb="71">
      <t>ジギョウカ</t>
    </rPh>
    <rPh sb="71" eb="73">
      <t>ケイカク</t>
    </rPh>
    <rPh sb="74" eb="76">
      <t>サクテイ</t>
    </rPh>
    <rPh sb="79" eb="81">
      <t>チョウサ</t>
    </rPh>
    <rPh sb="81" eb="83">
      <t>シエン</t>
    </rPh>
    <rPh sb="83" eb="85">
      <t>アンケン</t>
    </rPh>
    <rPh sb="86" eb="88">
      <t>セツビ</t>
    </rPh>
    <rPh sb="88" eb="90">
      <t>ドウニュウ</t>
    </rPh>
    <rPh sb="90" eb="91">
      <t>トウ</t>
    </rPh>
    <rPh sb="92" eb="94">
      <t>ケイゾク</t>
    </rPh>
    <rPh sb="94" eb="95">
      <t>ブン</t>
    </rPh>
    <rPh sb="98" eb="100">
      <t>シエン</t>
    </rPh>
    <rPh sb="108" eb="110">
      <t>ケイゾク</t>
    </rPh>
    <rPh sb="110" eb="111">
      <t>ブン</t>
    </rPh>
    <rPh sb="116" eb="118">
      <t>チュウカン</t>
    </rPh>
    <rPh sb="118" eb="120">
      <t>ダンカイ</t>
    </rPh>
    <rPh sb="122" eb="124">
      <t>シシュツ</t>
    </rPh>
    <rPh sb="124" eb="126">
      <t>ジョウキョウ</t>
    </rPh>
    <rPh sb="127" eb="129">
      <t>ジギョウ</t>
    </rPh>
    <rPh sb="129" eb="131">
      <t>コウカ</t>
    </rPh>
    <rPh sb="132" eb="134">
      <t>ジギョウ</t>
    </rPh>
    <rPh sb="135" eb="137">
      <t>シンチョク</t>
    </rPh>
    <rPh sb="138" eb="141">
      <t>テイキテキ</t>
    </rPh>
    <rPh sb="142" eb="144">
      <t>カクニン</t>
    </rPh>
    <rPh sb="147" eb="150">
      <t>ケイカクテキ</t>
    </rPh>
    <rPh sb="151" eb="153">
      <t>ジッシ</t>
    </rPh>
    <phoneticPr fontId="2"/>
  </si>
  <si>
    <t>・引き続き、定期的に補助金交付状況、事業費等の報告内容を確認し、適正な予算執行に努める。
・御指摘を踏まえ、業界団体に確認したところ、低炭素機器のリースを取扱えないリース会社を特定することは困難との見解であったことから、引き続き現状の達成度算出方法を採用することとしたい。</t>
    <rPh sb="46" eb="47">
      <t>ゴ</t>
    </rPh>
    <rPh sb="54" eb="56">
      <t>ギョウカイ</t>
    </rPh>
    <rPh sb="56" eb="58">
      <t>ダンタイ</t>
    </rPh>
    <rPh sb="59" eb="61">
      <t>カクニン</t>
    </rPh>
    <rPh sb="67" eb="70">
      <t>テイタンソ</t>
    </rPh>
    <rPh sb="70" eb="72">
      <t>キキ</t>
    </rPh>
    <rPh sb="77" eb="79">
      <t>トリアツカ</t>
    </rPh>
    <rPh sb="85" eb="87">
      <t>カイシャ</t>
    </rPh>
    <rPh sb="88" eb="90">
      <t>トクテイ</t>
    </rPh>
    <rPh sb="95" eb="97">
      <t>コンナン</t>
    </rPh>
    <rPh sb="99" eb="101">
      <t>ケンカイ</t>
    </rPh>
    <rPh sb="110" eb="111">
      <t>ヒ</t>
    </rPh>
    <rPh sb="112" eb="113">
      <t>ツヅ</t>
    </rPh>
    <rPh sb="114" eb="116">
      <t>ゲンジョウ</t>
    </rPh>
    <rPh sb="117" eb="120">
      <t>タッセイド</t>
    </rPh>
    <rPh sb="120" eb="122">
      <t>サンシュツ</t>
    </rPh>
    <rPh sb="122" eb="124">
      <t>ホウホウ</t>
    </rPh>
    <rPh sb="125" eb="127">
      <t>サイヨウ</t>
    </rPh>
    <phoneticPr fontId="2"/>
  </si>
  <si>
    <t>本事業で得た知見や成果は本年度以降の事業や計画に活用しているところ。</t>
    <rPh sb="0" eb="1">
      <t>ホン</t>
    </rPh>
    <rPh sb="1" eb="3">
      <t>ジギョウ</t>
    </rPh>
    <rPh sb="4" eb="5">
      <t>エ</t>
    </rPh>
    <rPh sb="6" eb="8">
      <t>チケン</t>
    </rPh>
    <rPh sb="9" eb="11">
      <t>セイカ</t>
    </rPh>
    <rPh sb="12" eb="15">
      <t>ホンネンド</t>
    </rPh>
    <rPh sb="15" eb="17">
      <t>イコウ</t>
    </rPh>
    <rPh sb="18" eb="20">
      <t>ジギョウ</t>
    </rPh>
    <rPh sb="21" eb="23">
      <t>ケイカク</t>
    </rPh>
    <rPh sb="24" eb="26">
      <t>カツヨウ</t>
    </rPh>
    <phoneticPr fontId="2"/>
  </si>
  <si>
    <t>・防災拠点等への再生可能エネルギー等導入推進事業としては、平成27年度までで、おおむね全国の都道府県への支援が完了するため、予定通り平成27年度限りで終了とする。
・別途、実施要領において、防災拠点における再生可能エネルギーの普及率を把握することとしている。
・地方公共団体と民間事業者とで政策的必要性に応じて交付率を設定している。</t>
    <rPh sb="62" eb="64">
      <t>ヨテイ</t>
    </rPh>
    <rPh sb="64" eb="65">
      <t>ドオ</t>
    </rPh>
    <rPh sb="75" eb="77">
      <t>シュウリョウ</t>
    </rPh>
    <rPh sb="131" eb="133">
      <t>チホウ</t>
    </rPh>
    <rPh sb="133" eb="135">
      <t>コウキョウ</t>
    </rPh>
    <rPh sb="135" eb="137">
      <t>ダンタイ</t>
    </rPh>
    <rPh sb="138" eb="140">
      <t>ミンカン</t>
    </rPh>
    <rPh sb="140" eb="143">
      <t>ジギョウシャ</t>
    </rPh>
    <rPh sb="145" eb="148">
      <t>セイサクテキ</t>
    </rPh>
    <rPh sb="148" eb="151">
      <t>ヒツヨウセイ</t>
    </rPh>
    <rPh sb="152" eb="153">
      <t>オウ</t>
    </rPh>
    <rPh sb="155" eb="158">
      <t>コウフリツ</t>
    </rPh>
    <rPh sb="159" eb="161">
      <t>セッテイ</t>
    </rPh>
    <phoneticPr fontId="2"/>
  </si>
  <si>
    <t>・平成24年度行政事業レビューの結果を踏まえ、同年度をもって新規採択を終了し、段階的に廃止することとしている。既採択分の利子補給については、環境金融の拡大に向けた利子補給事業（環境配慮型融資促進利子補給事業）へ統合し、効率的に業務を行っている。</t>
    <rPh sb="1" eb="3">
      <t>ヘイセイ</t>
    </rPh>
    <rPh sb="5" eb="7">
      <t>ネンド</t>
    </rPh>
    <rPh sb="7" eb="9">
      <t>ギョウセイ</t>
    </rPh>
    <rPh sb="9" eb="11">
      <t>ジギョウ</t>
    </rPh>
    <rPh sb="16" eb="18">
      <t>ケッカ</t>
    </rPh>
    <rPh sb="19" eb="20">
      <t>フ</t>
    </rPh>
    <rPh sb="23" eb="25">
      <t>ドウネン</t>
    </rPh>
    <rPh sb="25" eb="26">
      <t>ド</t>
    </rPh>
    <rPh sb="30" eb="32">
      <t>シンキ</t>
    </rPh>
    <rPh sb="32" eb="34">
      <t>サイタク</t>
    </rPh>
    <rPh sb="35" eb="37">
      <t>シュウリョウ</t>
    </rPh>
    <rPh sb="39" eb="42">
      <t>ダンカイテキ</t>
    </rPh>
    <rPh sb="43" eb="45">
      <t>ハイシ</t>
    </rPh>
    <rPh sb="55" eb="56">
      <t>キ</t>
    </rPh>
    <rPh sb="56" eb="58">
      <t>サイタク</t>
    </rPh>
    <rPh sb="58" eb="59">
      <t>ブン</t>
    </rPh>
    <rPh sb="60" eb="62">
      <t>リシ</t>
    </rPh>
    <rPh sb="105" eb="107">
      <t>トウゴウ</t>
    </rPh>
    <phoneticPr fontId="2"/>
  </si>
  <si>
    <t>・支出実績等を勘案し、予算を縮減した。
・重要種の生息状況等の情報提供は、昨年度末から対応を開始したため昨年度実績が少ないが、既に本年度（7月末現在）において、延べ15件（19地区）の提供実績となっており、引き続き、情報提供数の拡大が図られる見込み。</t>
    <rPh sb="14" eb="16">
      <t>シュクゲン</t>
    </rPh>
    <rPh sb="21" eb="23">
      <t>ジュウヨウ</t>
    </rPh>
    <rPh sb="23" eb="24">
      <t>シュ</t>
    </rPh>
    <rPh sb="25" eb="27">
      <t>セイソク</t>
    </rPh>
    <rPh sb="27" eb="29">
      <t>ジョウキョウ</t>
    </rPh>
    <rPh sb="29" eb="30">
      <t>トウ</t>
    </rPh>
    <rPh sb="31" eb="33">
      <t>ジョウホウ</t>
    </rPh>
    <rPh sb="43" eb="45">
      <t>タイオウ</t>
    </rPh>
    <rPh sb="46" eb="48">
      <t>カイシ</t>
    </rPh>
    <rPh sb="52" eb="54">
      <t>サクネン</t>
    </rPh>
    <rPh sb="54" eb="55">
      <t>ド</t>
    </rPh>
    <rPh sb="55" eb="57">
      <t>ジッセキ</t>
    </rPh>
    <rPh sb="58" eb="59">
      <t>スク</t>
    </rPh>
    <rPh sb="63" eb="64">
      <t>スデ</t>
    </rPh>
    <rPh sb="65" eb="68">
      <t>ホンネンド</t>
    </rPh>
    <rPh sb="70" eb="71">
      <t>ガツ</t>
    </rPh>
    <rPh sb="71" eb="72">
      <t>マツ</t>
    </rPh>
    <rPh sb="72" eb="74">
      <t>ゲンザイ</t>
    </rPh>
    <rPh sb="80" eb="81">
      <t>ノ</t>
    </rPh>
    <rPh sb="84" eb="85">
      <t>ケン</t>
    </rPh>
    <rPh sb="88" eb="90">
      <t>チク</t>
    </rPh>
    <rPh sb="92" eb="94">
      <t>テイキョウ</t>
    </rPh>
    <rPh sb="94" eb="96">
      <t>ジッセキ</t>
    </rPh>
    <rPh sb="103" eb="104">
      <t>ヒ</t>
    </rPh>
    <rPh sb="105" eb="106">
      <t>ツヅ</t>
    </rPh>
    <rPh sb="108" eb="110">
      <t>ジョウホウ</t>
    </rPh>
    <rPh sb="110" eb="112">
      <t>テイキョウ</t>
    </rPh>
    <rPh sb="112" eb="113">
      <t>スウ</t>
    </rPh>
    <rPh sb="114" eb="116">
      <t>カクダイ</t>
    </rPh>
    <rPh sb="117" eb="118">
      <t>ハカ</t>
    </rPh>
    <rPh sb="121" eb="123">
      <t>ミコ</t>
    </rPh>
    <phoneticPr fontId="2"/>
  </si>
  <si>
    <t>成果目標には、すべてのプラントが稼働した際のCO2削減効果を掲げている。平成26年度の達成度が低い理由は、平成27年度に導入を予定している設備があるためであり、成果目標に向けた進捗は概ね事業計画に沿ったものとなっている。本事業の成果目標達成に向け、受託事業者の実証状況を定期的に把握し、改善が必要な際は有識者の意見を求めるなどの対策を講じ、事業を推進する。</t>
    <phoneticPr fontId="2"/>
  </si>
  <si>
    <t>成果目標の達成に向け１件でも多く出資決定が行えるよう効率的に業務を行い、地域における低炭素化プロジェクトへの投資促進に努める。</t>
  </si>
  <si>
    <t>（１）環境配慮型融資促進利子補給事業
環境配慮型融資の取組が停滞している地域金融機関の取組の裾野拡大を図るため、平成27年度から、一定の実績を有する金融機関がアレンジャー行となり、参加行に対して環境配慮型融資に係る知見の提供等を行うシンジケートローンを対象とする等の改善を講じている。
（２）環境リスク調査融資促進利子補給事業
平成27年度から、地域金融機関における環境リスク調査融資の取組向上や取組の一般化等を図るため、環境リスク調査融資の基本的枠組みや手続き等を示した「環境リスク調査融資に関する指針」を策定し、当該指針に基づいて行われる融資を本事業の対象とする等の改善を講じている。</t>
    <rPh sb="286" eb="288">
      <t>カイゼン</t>
    </rPh>
    <phoneticPr fontId="2"/>
  </si>
  <si>
    <t>・実行計画未策定自治体に対しては、多様な機会を捉えて、実行計画策定の必要性を働きかけるとともに、自治体職員を対象とした集中講座においては未策定自治体の参加状況の把握のみならず、アンケート調査を実施するなどにより様々な分析を行い、実行計画策定率の向上に寄与するよう努める。
・前年度の入札実績を検証するとともに、その検証結果を踏まえた予定価格の積算を行うように努める。
・また、来年度予算措置として、実行計画の策定について、自治体に対する財政的な支援を検討している。</t>
    <phoneticPr fontId="2"/>
  </si>
  <si>
    <t>業務内容の効率化を図りつつ、地方公共団体におけるグリーン購入の推進に努めること。</t>
    <rPh sb="29" eb="30">
      <t>ニュウ</t>
    </rPh>
    <rPh sb="31" eb="33">
      <t>スイシン</t>
    </rPh>
    <phoneticPr fontId="2"/>
  </si>
  <si>
    <t>・現在の成果目標を既に達成していることから他の成果目標を検討すること。
・より一層の予算執行効率化の観点から調達手法の改善（一者応札の抑制の取組等）を図るべき。</t>
    <rPh sb="1" eb="3">
      <t>ゲンザイ</t>
    </rPh>
    <phoneticPr fontId="2"/>
  </si>
  <si>
    <t>・業務内容の効率化を図りつつ、地方公共団体における環境配慮契約の取組の推進に努めること。
・より一層の予算執行効率化の観点から調達手法の改善（一者応札の抑制の取組等）を図るべき。</t>
    <rPh sb="25" eb="27">
      <t>カンキョウ</t>
    </rPh>
    <rPh sb="27" eb="29">
      <t>ハイリョ</t>
    </rPh>
    <rPh sb="29" eb="31">
      <t>ケイヤク</t>
    </rPh>
    <rPh sb="32" eb="34">
      <t>トリクミ</t>
    </rPh>
    <rPh sb="35" eb="37">
      <t>スイシン</t>
    </rPh>
    <phoneticPr fontId="2"/>
  </si>
  <si>
    <t xml:space="preserve">
・より一層の予算執行効率化の観点から調達手法の改善（一者応札の抑制の取組等）を図るべき。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68" eb="70">
      <t>イチブ</t>
    </rPh>
    <phoneticPr fontId="2"/>
  </si>
  <si>
    <t>・支出実績を勘案し、予算の効率化を図れる事業は、予算を効率化し、優先度の高い事業を重点化するなど各事業の配分額を見直すべき。
・より一層の予算執行効率化の観点から調達手法の改善（一者応札の抑制の取組等）を図るべき。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130" eb="132">
      <t>イチブ</t>
    </rPh>
    <phoneticPr fontId="2"/>
  </si>
  <si>
    <t>業務内容の効率化を図りつつ、地方公共団体におけるグリーン購入の推進に努める。</t>
    <phoneticPr fontId="2"/>
  </si>
  <si>
    <t>平成28年度要求より、「東京オリンピック・パラリンピックにおけるグリーン購入促進検討事業」を統合</t>
    <rPh sb="0" eb="2">
      <t>ヘイセイ</t>
    </rPh>
    <rPh sb="4" eb="6">
      <t>ネンド</t>
    </rPh>
    <rPh sb="6" eb="8">
      <t>ヨウキュウ</t>
    </rPh>
    <rPh sb="12" eb="14">
      <t>トウキョウ</t>
    </rPh>
    <rPh sb="36" eb="38">
      <t>コウニュウ</t>
    </rPh>
    <rPh sb="38" eb="40">
      <t>ソクシン</t>
    </rPh>
    <rPh sb="40" eb="42">
      <t>ケントウ</t>
    </rPh>
    <rPh sb="42" eb="44">
      <t>ジギョウ</t>
    </rPh>
    <rPh sb="46" eb="48">
      <t>トウゴウ</t>
    </rPh>
    <phoneticPr fontId="2"/>
  </si>
  <si>
    <r>
      <t>・現在の成果目標のあり方について、環境の負荷低減に資する製品・サービスの普及への貢献実績の反映を念頭に、目標の設定方法を含めて検討を行う。
・１者応札を回避するための方策として、</t>
    </r>
    <r>
      <rPr>
        <sz val="9"/>
        <rFont val="ＭＳ ゴシック"/>
        <family val="3"/>
        <charset val="128"/>
      </rPr>
      <t>公告期間を延長するなど工夫を図る。</t>
    </r>
    <rPh sb="1" eb="3">
      <t>ゲンザイ</t>
    </rPh>
    <rPh sb="4" eb="6">
      <t>セイカ</t>
    </rPh>
    <rPh sb="6" eb="8">
      <t>モクヒョウ</t>
    </rPh>
    <rPh sb="11" eb="12">
      <t>カタ</t>
    </rPh>
    <rPh sb="17" eb="19">
      <t>カンキョウ</t>
    </rPh>
    <rPh sb="20" eb="22">
      <t>フカ</t>
    </rPh>
    <rPh sb="22" eb="24">
      <t>テイゲン</t>
    </rPh>
    <rPh sb="25" eb="26">
      <t>シ</t>
    </rPh>
    <rPh sb="28" eb="30">
      <t>セイヒン</t>
    </rPh>
    <rPh sb="36" eb="38">
      <t>フキュウ</t>
    </rPh>
    <rPh sb="40" eb="42">
      <t>コウケン</t>
    </rPh>
    <rPh sb="42" eb="44">
      <t>ジッセキ</t>
    </rPh>
    <rPh sb="45" eb="47">
      <t>ハンエイ</t>
    </rPh>
    <rPh sb="48" eb="50">
      <t>ネントウ</t>
    </rPh>
    <rPh sb="52" eb="54">
      <t>モクヒョウ</t>
    </rPh>
    <rPh sb="55" eb="57">
      <t>セッテイ</t>
    </rPh>
    <rPh sb="57" eb="59">
      <t>ホウホウ</t>
    </rPh>
    <rPh sb="60" eb="61">
      <t>フク</t>
    </rPh>
    <rPh sb="63" eb="65">
      <t>ケントウ</t>
    </rPh>
    <rPh sb="66" eb="67">
      <t>オコナ</t>
    </rPh>
    <phoneticPr fontId="2"/>
  </si>
  <si>
    <r>
      <t>・業務内容の効率化を図りつつ、地方公共団体における環境配慮契約の取組の推進に努める。
・１者応札を回避するための方策として、</t>
    </r>
    <r>
      <rPr>
        <sz val="9"/>
        <rFont val="ＭＳ ゴシック"/>
        <family val="3"/>
        <charset val="128"/>
      </rPr>
      <t>公告期間を延長するなど工夫を図る。</t>
    </r>
    <phoneticPr fontId="2"/>
  </si>
  <si>
    <t>・１者応札を回避するための方策として、公告期間を延長するなど工夫を図る。
・請負事業者に対し、行政事業レビューの趣旨を十分に説明し、回答を得られるよう努力する。</t>
    <rPh sb="38" eb="40">
      <t>ウケオイ</t>
    </rPh>
    <rPh sb="40" eb="43">
      <t>ジギョウシャ</t>
    </rPh>
    <rPh sb="44" eb="45">
      <t>タイ</t>
    </rPh>
    <rPh sb="47" eb="49">
      <t>ギョウセイ</t>
    </rPh>
    <rPh sb="49" eb="51">
      <t>ジギョウ</t>
    </rPh>
    <rPh sb="56" eb="58">
      <t>シュシ</t>
    </rPh>
    <rPh sb="59" eb="61">
      <t>ジュウブン</t>
    </rPh>
    <rPh sb="62" eb="64">
      <t>セツメイ</t>
    </rPh>
    <rPh sb="66" eb="68">
      <t>カイトウ</t>
    </rPh>
    <rPh sb="69" eb="70">
      <t>エ</t>
    </rPh>
    <rPh sb="75" eb="77">
      <t>ドリョク</t>
    </rPh>
    <phoneticPr fontId="2"/>
  </si>
  <si>
    <r>
      <t>・支出実績を勘案し、予算の効率化を図れる事業は予算を効率化し、優先度の高い事業を重点化するなど各事業の配分額を見直すよう努める。
・１者応札を回避するための方策として、</t>
    </r>
    <r>
      <rPr>
        <sz val="9"/>
        <color theme="1"/>
        <rFont val="ＭＳ ゴシック"/>
        <family val="3"/>
        <charset val="128"/>
      </rPr>
      <t>公告期間を延長するなど工夫を図る。
・請負事業者に対し、行政事業レビューの趣旨を十分に説明し、回答を得られるよう努力する。</t>
    </r>
    <rPh sb="1" eb="3">
      <t>シシュツ</t>
    </rPh>
    <rPh sb="3" eb="5">
      <t>ジッセキ</t>
    </rPh>
    <rPh sb="6" eb="8">
      <t>カンアン</t>
    </rPh>
    <rPh sb="10" eb="12">
      <t>ヨサン</t>
    </rPh>
    <rPh sb="13" eb="16">
      <t>コウリツカ</t>
    </rPh>
    <rPh sb="17" eb="18">
      <t>ハカ</t>
    </rPh>
    <rPh sb="20" eb="22">
      <t>ジギョウ</t>
    </rPh>
    <rPh sb="23" eb="25">
      <t>ヨサン</t>
    </rPh>
    <rPh sb="26" eb="29">
      <t>コウリツカ</t>
    </rPh>
    <rPh sb="31" eb="34">
      <t>ユウセンド</t>
    </rPh>
    <rPh sb="35" eb="36">
      <t>タカ</t>
    </rPh>
    <rPh sb="37" eb="39">
      <t>ジギョウ</t>
    </rPh>
    <rPh sb="40" eb="42">
      <t>ジュウテン</t>
    </rPh>
    <rPh sb="42" eb="43">
      <t>カ</t>
    </rPh>
    <rPh sb="47" eb="50">
      <t>カクジギョウ</t>
    </rPh>
    <rPh sb="51" eb="54">
      <t>ハイブンガク</t>
    </rPh>
    <rPh sb="55" eb="57">
      <t>ミナオ</t>
    </rPh>
    <rPh sb="60" eb="61">
      <t>ツト</t>
    </rPh>
    <rPh sb="103" eb="105">
      <t>ウケオイ</t>
    </rPh>
    <rPh sb="105" eb="108">
      <t>ジギョウシャ</t>
    </rPh>
    <rPh sb="109" eb="110">
      <t>タイ</t>
    </rPh>
    <rPh sb="112" eb="114">
      <t>ギョウセイ</t>
    </rPh>
    <rPh sb="114" eb="116">
      <t>ジギョウ</t>
    </rPh>
    <rPh sb="121" eb="123">
      <t>シュシ</t>
    </rPh>
    <rPh sb="124" eb="126">
      <t>ジュウブン</t>
    </rPh>
    <rPh sb="127" eb="129">
      <t>セツメイ</t>
    </rPh>
    <rPh sb="131" eb="133">
      <t>カイトウ</t>
    </rPh>
    <rPh sb="134" eb="135">
      <t>エ</t>
    </rPh>
    <rPh sb="140" eb="142">
      <t>ドリョク</t>
    </rPh>
    <phoneticPr fontId="2"/>
  </si>
  <si>
    <t>引き続き、公害防止対策事業計画が定められている地域数がの減少していくよう、同意協議時の現地調査等を適切に行う。</t>
    <phoneticPr fontId="2"/>
  </si>
  <si>
    <t>引き続き、公害防止計画が定められている地域数が減少していくよう、同意協議時の現地調査等を適切に行うこと。</t>
    <rPh sb="0" eb="1">
      <t>ヒ</t>
    </rPh>
    <rPh sb="2" eb="3">
      <t>ツヅ</t>
    </rPh>
    <rPh sb="5" eb="7">
      <t>コウガイ</t>
    </rPh>
    <rPh sb="7" eb="9">
      <t>ボウシ</t>
    </rPh>
    <rPh sb="9" eb="11">
      <t>ケイカク</t>
    </rPh>
    <rPh sb="12" eb="13">
      <t>サダ</t>
    </rPh>
    <rPh sb="19" eb="21">
      <t>チイキ</t>
    </rPh>
    <rPh sb="21" eb="22">
      <t>スウ</t>
    </rPh>
    <rPh sb="23" eb="25">
      <t>ゲンショウ</t>
    </rPh>
    <rPh sb="32" eb="34">
      <t>ドウイ</t>
    </rPh>
    <rPh sb="34" eb="36">
      <t>キョウギ</t>
    </rPh>
    <rPh sb="36" eb="37">
      <t>ジ</t>
    </rPh>
    <rPh sb="38" eb="40">
      <t>ゲンチ</t>
    </rPh>
    <rPh sb="40" eb="42">
      <t>チョウサ</t>
    </rPh>
    <rPh sb="42" eb="43">
      <t>トウ</t>
    </rPh>
    <rPh sb="44" eb="46">
      <t>テキセツ</t>
    </rPh>
    <rPh sb="47" eb="48">
      <t>オコナ</t>
    </rPh>
    <phoneticPr fontId="2"/>
  </si>
  <si>
    <t>・現在の成果目標を既に達成していることから、他の成果目標を検討すること。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ゲンザイ</t>
    </rPh>
    <rPh sb="4" eb="6">
      <t>セイカ</t>
    </rPh>
    <rPh sb="6" eb="8">
      <t>モクヒョウ</t>
    </rPh>
    <rPh sb="9" eb="10">
      <t>スデ</t>
    </rPh>
    <rPh sb="11" eb="13">
      <t>タッセイ</t>
    </rPh>
    <rPh sb="22" eb="23">
      <t>ホカ</t>
    </rPh>
    <rPh sb="24" eb="26">
      <t>セイカ</t>
    </rPh>
    <rPh sb="26" eb="28">
      <t>モクヒョウ</t>
    </rPh>
    <rPh sb="29" eb="31">
      <t>ケントウ</t>
    </rPh>
    <phoneticPr fontId="2"/>
  </si>
  <si>
    <t>・外部有識者の所見を踏まえ、新規のステークホルダーの参加を呼びかける取組についても検討すること。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1">
      <t>フ</t>
    </rPh>
    <rPh sb="14" eb="16">
      <t>シンキ</t>
    </rPh>
    <rPh sb="26" eb="28">
      <t>サンカ</t>
    </rPh>
    <rPh sb="29" eb="30">
      <t>ヨ</t>
    </rPh>
    <rPh sb="34" eb="36">
      <t>トリクミ</t>
    </rPh>
    <rPh sb="41" eb="43">
      <t>ケントウ</t>
    </rPh>
    <rPh sb="71" eb="73">
      <t>イチブ</t>
    </rPh>
    <phoneticPr fontId="2"/>
  </si>
  <si>
    <t>当該事業は環境問題の協働の取組を地域において根付かせるためには大変重要な事業である。それぞれの地域において各パ－トナーシップオフィスを核に環境問題に対する協働の取組が根付いてきているが、限られたステークホルダーだけの取組とならないよう、新規のステークホルダーの参加を呼びかける取組も必要である。</t>
    <phoneticPr fontId="2"/>
  </si>
  <si>
    <t>・目標値の見直しを含め、成果目標について検討を行う。
・１者応札を回避するための方策として、公告期間を延長するなど工夫を図る。
・請負事業者に対し行政事業レビューの趣旨を十分に説明し、回答を得られるよう努力する。</t>
    <rPh sb="1" eb="3">
      <t>モクヒョウ</t>
    </rPh>
    <rPh sb="3" eb="4">
      <t>チ</t>
    </rPh>
    <rPh sb="5" eb="7">
      <t>ミナオ</t>
    </rPh>
    <rPh sb="9" eb="10">
      <t>フク</t>
    </rPh>
    <rPh sb="12" eb="14">
      <t>セイカ</t>
    </rPh>
    <rPh sb="14" eb="16">
      <t>モクヒョウ</t>
    </rPh>
    <rPh sb="20" eb="22">
      <t>ケントウ</t>
    </rPh>
    <rPh sb="23" eb="24">
      <t>オコナ</t>
    </rPh>
    <phoneticPr fontId="2"/>
  </si>
  <si>
    <t>事業の進捗状況を踏まえ、新規のステークホルダーの参加を呼びかける取組について検討を行う。
・請負事業者に対し行政事業レビューの趣旨を十分に説明し、回答を得られるよう努力する。</t>
    <rPh sb="0" eb="2">
      <t>ジギョウ</t>
    </rPh>
    <rPh sb="3" eb="5">
      <t>シンチョク</t>
    </rPh>
    <rPh sb="5" eb="7">
      <t>ジョウキョウ</t>
    </rPh>
    <rPh sb="8" eb="9">
      <t>フ</t>
    </rPh>
    <rPh sb="12" eb="14">
      <t>シンキ</t>
    </rPh>
    <rPh sb="24" eb="26">
      <t>サンカ</t>
    </rPh>
    <rPh sb="27" eb="28">
      <t>ヨ</t>
    </rPh>
    <rPh sb="32" eb="34">
      <t>トリクミ</t>
    </rPh>
    <rPh sb="38" eb="40">
      <t>ケントウ</t>
    </rPh>
    <rPh sb="41" eb="42">
      <t>オコナ</t>
    </rPh>
    <phoneticPr fontId="2"/>
  </si>
  <si>
    <t>国連大学に対してのコミットメントの程度が明確に示されるべきである。また、拠出金に対する監査なども不十分なのではないか。とりわけ、成果が変動していることについての説明が不十分。</t>
    <rPh sb="0" eb="2">
      <t>コクレン</t>
    </rPh>
    <rPh sb="2" eb="4">
      <t>ダイガク</t>
    </rPh>
    <rPh sb="5" eb="6">
      <t>タイ</t>
    </rPh>
    <rPh sb="17" eb="19">
      <t>テイド</t>
    </rPh>
    <rPh sb="20" eb="22">
      <t>メイカク</t>
    </rPh>
    <rPh sb="23" eb="24">
      <t>シメ</t>
    </rPh>
    <rPh sb="36" eb="39">
      <t>キョシュツキン</t>
    </rPh>
    <rPh sb="40" eb="41">
      <t>タイ</t>
    </rPh>
    <rPh sb="43" eb="45">
      <t>カンサ</t>
    </rPh>
    <rPh sb="48" eb="51">
      <t>フジュウブン</t>
    </rPh>
    <rPh sb="64" eb="66">
      <t>セイカ</t>
    </rPh>
    <rPh sb="67" eb="69">
      <t>ヘンドウ</t>
    </rPh>
    <rPh sb="80" eb="82">
      <t>セツメイ</t>
    </rPh>
    <rPh sb="83" eb="86">
      <t>フジュウブン</t>
    </rPh>
    <phoneticPr fontId="2"/>
  </si>
  <si>
    <t>情報の提供者の側だけに注力しているように思われる。情報の受け手の側、例えば、PTAや消費者団体等にどのようなアプローチをしているのか不明である。していないならば問題がある。</t>
    <rPh sb="0" eb="2">
      <t>ジョウホウ</t>
    </rPh>
    <rPh sb="3" eb="6">
      <t>テイキョウシャ</t>
    </rPh>
    <rPh sb="7" eb="8">
      <t>ガワ</t>
    </rPh>
    <rPh sb="11" eb="13">
      <t>チュウリョク</t>
    </rPh>
    <rPh sb="20" eb="21">
      <t>オモ</t>
    </rPh>
    <rPh sb="25" eb="27">
      <t>ジョウホウ</t>
    </rPh>
    <rPh sb="28" eb="29">
      <t>ウ</t>
    </rPh>
    <rPh sb="30" eb="31">
      <t>テ</t>
    </rPh>
    <rPh sb="32" eb="33">
      <t>ガワ</t>
    </rPh>
    <rPh sb="34" eb="35">
      <t>タト</t>
    </rPh>
    <rPh sb="42" eb="45">
      <t>ショウヒシャ</t>
    </rPh>
    <rPh sb="45" eb="47">
      <t>ダンタイ</t>
    </rPh>
    <rPh sb="47" eb="48">
      <t>トウ</t>
    </rPh>
    <rPh sb="66" eb="68">
      <t>フメイ</t>
    </rPh>
    <rPh sb="80" eb="82">
      <t>モンダイ</t>
    </rPh>
    <phoneticPr fontId="2"/>
  </si>
  <si>
    <t>・外部有識者の所見に確実に対応すること。
・拠出先の活動を把握して評価を行い、改善等の申入れを行うなど、より効果的な執行に努めること。</t>
    <phoneticPr fontId="2"/>
  </si>
  <si>
    <t>・外部有識者の所見に確実に対応すること。
・支出実績を勘案し、予算の効率化を図れる事業は、予算を効率化し、優先度の高い事業を重点化するなど各事業の配分額を見直すべき。
・ESDに関するユネスコ世界会議の検討結果を踏まえ、引き続き環境教育・環境保全活動の推進に努めること。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34" eb="37">
      <t>コウリツカ</t>
    </rPh>
    <rPh sb="89" eb="90">
      <t>カン</t>
    </rPh>
    <rPh sb="96" eb="98">
      <t>セカイ</t>
    </rPh>
    <rPh sb="98" eb="100">
      <t>カイギ</t>
    </rPh>
    <rPh sb="101" eb="103">
      <t>ケントウ</t>
    </rPh>
    <rPh sb="103" eb="105">
      <t>ケッカ</t>
    </rPh>
    <rPh sb="106" eb="107">
      <t>フ</t>
    </rPh>
    <rPh sb="110" eb="111">
      <t>ヒ</t>
    </rPh>
    <rPh sb="112" eb="113">
      <t>ツヅ</t>
    </rPh>
    <rPh sb="114" eb="116">
      <t>カンキョウ</t>
    </rPh>
    <rPh sb="116" eb="118">
      <t>キョウイク</t>
    </rPh>
    <rPh sb="119" eb="121">
      <t>カンキョウ</t>
    </rPh>
    <rPh sb="121" eb="123">
      <t>ホゼン</t>
    </rPh>
    <rPh sb="123" eb="125">
      <t>カツドウ</t>
    </rPh>
    <rPh sb="126" eb="128">
      <t>スイシン</t>
    </rPh>
    <rPh sb="129" eb="130">
      <t>ツト</t>
    </rPh>
    <rPh sb="158" eb="160">
      <t>イチブ</t>
    </rPh>
    <phoneticPr fontId="2"/>
  </si>
  <si>
    <t>・外部有識者の所見に確実に対応すること。
・本事業で得た成果を広く発信し、事業の成果を有効に利用すること。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phoneticPr fontId="2"/>
  </si>
  <si>
    <t>・本事業で得た成果を広く発信し、事業の成果を有効に利用する。
・請負事業者に対し行政事業レビューの趣旨を十分に説明し、回答を得られるよう努力する。</t>
    <phoneticPr fontId="2"/>
  </si>
  <si>
    <t>前年度中に翌年度の事業概要を把握するとともに、定期的な会議等に出席し事業の進捗状況を確認するなど適時適切に状況把握を行い、必要に応じて改善の申し入れを行っている。また、毎年度、拠出金の使途の報告を受け、内容をチェックしている。
なお、当該拠出金は拠点数の増と併せて拠点としての質の向上も目指しており、26年度においては例年に比して拠点の設置が減となったもの。</t>
    <rPh sb="0" eb="3">
      <t>ゼンネンド</t>
    </rPh>
    <rPh sb="3" eb="4">
      <t>チュウ</t>
    </rPh>
    <rPh sb="5" eb="8">
      <t>ヨクネンド</t>
    </rPh>
    <rPh sb="9" eb="13">
      <t>ジギョウガイヨウ</t>
    </rPh>
    <rPh sb="14" eb="16">
      <t>ハアク</t>
    </rPh>
    <rPh sb="23" eb="26">
      <t>テイキテキ</t>
    </rPh>
    <rPh sb="27" eb="29">
      <t>カイギ</t>
    </rPh>
    <rPh sb="29" eb="30">
      <t>トウ</t>
    </rPh>
    <rPh sb="31" eb="33">
      <t>シュッセキ</t>
    </rPh>
    <rPh sb="34" eb="36">
      <t>ジギョウ</t>
    </rPh>
    <rPh sb="37" eb="39">
      <t>シンチョク</t>
    </rPh>
    <rPh sb="39" eb="41">
      <t>ジョウキョウ</t>
    </rPh>
    <rPh sb="42" eb="44">
      <t>カクニン</t>
    </rPh>
    <rPh sb="48" eb="50">
      <t>テキジ</t>
    </rPh>
    <rPh sb="50" eb="52">
      <t>テキセツ</t>
    </rPh>
    <rPh sb="53" eb="55">
      <t>ジョウキョウ</t>
    </rPh>
    <rPh sb="55" eb="57">
      <t>ハアク</t>
    </rPh>
    <rPh sb="58" eb="59">
      <t>オコナ</t>
    </rPh>
    <rPh sb="61" eb="63">
      <t>ヒツヨウ</t>
    </rPh>
    <rPh sb="64" eb="65">
      <t>オウ</t>
    </rPh>
    <rPh sb="67" eb="69">
      <t>カイゼン</t>
    </rPh>
    <rPh sb="70" eb="71">
      <t>モウ</t>
    </rPh>
    <rPh sb="72" eb="73">
      <t>イ</t>
    </rPh>
    <rPh sb="75" eb="76">
      <t>オコナ</t>
    </rPh>
    <rPh sb="84" eb="87">
      <t>マイネンド</t>
    </rPh>
    <rPh sb="88" eb="91">
      <t>キョシュツキン</t>
    </rPh>
    <rPh sb="92" eb="94">
      <t>シト</t>
    </rPh>
    <rPh sb="95" eb="97">
      <t>ホウコク</t>
    </rPh>
    <rPh sb="98" eb="99">
      <t>ウ</t>
    </rPh>
    <rPh sb="101" eb="103">
      <t>ナイヨウ</t>
    </rPh>
    <rPh sb="117" eb="119">
      <t>トウガイ</t>
    </rPh>
    <rPh sb="119" eb="122">
      <t>キョシュツキン</t>
    </rPh>
    <rPh sb="123" eb="125">
      <t>キョテン</t>
    </rPh>
    <rPh sb="125" eb="126">
      <t>スウ</t>
    </rPh>
    <rPh sb="127" eb="128">
      <t>ゾウ</t>
    </rPh>
    <rPh sb="129" eb="130">
      <t>アワ</t>
    </rPh>
    <rPh sb="132" eb="134">
      <t>キョテン</t>
    </rPh>
    <rPh sb="138" eb="139">
      <t>シツ</t>
    </rPh>
    <rPh sb="140" eb="142">
      <t>コウジョウ</t>
    </rPh>
    <rPh sb="143" eb="145">
      <t>メザ</t>
    </rPh>
    <rPh sb="152" eb="154">
      <t>ネンド</t>
    </rPh>
    <rPh sb="159" eb="161">
      <t>レイネン</t>
    </rPh>
    <rPh sb="162" eb="163">
      <t>ヒ</t>
    </rPh>
    <rPh sb="165" eb="167">
      <t>キョテン</t>
    </rPh>
    <rPh sb="168" eb="170">
      <t>セッチ</t>
    </rPh>
    <rPh sb="171" eb="172">
      <t>ゲン</t>
    </rPh>
    <phoneticPr fontId="2"/>
  </si>
  <si>
    <t>本事業で得た成果を広く発信し、事業の成果を有効に利用する。</t>
    <phoneticPr fontId="2"/>
  </si>
  <si>
    <t>・本事業で得た知見については、ＨＰへの掲載等による情報共有を図ることにより全国の同様の地域でこれらの調査結果が有効に活用できるようにする。
・１者応札を回避するための方策として、公告期間を延長するなど工夫を図る。
・請負事業者に対し行政事業レビューの趣旨を十分に説明し、回答を得られるよう努力する。</t>
    <rPh sb="19" eb="21">
      <t>ケイサイ</t>
    </rPh>
    <rPh sb="21" eb="22">
      <t>トウ</t>
    </rPh>
    <rPh sb="25" eb="27">
      <t>ジョウホウ</t>
    </rPh>
    <rPh sb="27" eb="29">
      <t>キョウユウ</t>
    </rPh>
    <rPh sb="30" eb="31">
      <t>ハカ</t>
    </rPh>
    <phoneticPr fontId="2"/>
  </si>
  <si>
    <r>
      <t>・関係者と調整した結果、招聘人数が当初より少ない人数となったが、国際会議に当たって必要なサイドイベント・広報等の充実のための費用</t>
    </r>
    <r>
      <rPr>
        <strike/>
        <sz val="9"/>
        <rFont val="ＭＳ ゴシック"/>
        <family val="3"/>
        <charset val="128"/>
      </rPr>
      <t>事</t>
    </r>
    <r>
      <rPr>
        <sz val="9"/>
        <rFont val="ＭＳ ゴシック"/>
        <family val="3"/>
        <charset val="128"/>
      </rPr>
      <t>業に充てることとした。
・本事業で得た成果を「国連ESDの10年」の継承プログラムであるグローバル・アクション・プログラムに係る事業に有効に利用する。</t>
    </r>
    <rPh sb="1" eb="4">
      <t>カンケイシャ</t>
    </rPh>
    <rPh sb="5" eb="7">
      <t>チョウセイ</t>
    </rPh>
    <rPh sb="9" eb="11">
      <t>ケッカ</t>
    </rPh>
    <rPh sb="12" eb="14">
      <t>ショウヘイ</t>
    </rPh>
    <rPh sb="14" eb="16">
      <t>ニンズウ</t>
    </rPh>
    <rPh sb="17" eb="19">
      <t>トウショ</t>
    </rPh>
    <rPh sb="21" eb="22">
      <t>スク</t>
    </rPh>
    <rPh sb="24" eb="26">
      <t>ニンズウ</t>
    </rPh>
    <rPh sb="32" eb="34">
      <t>コクサイ</t>
    </rPh>
    <rPh sb="34" eb="36">
      <t>カイギ</t>
    </rPh>
    <rPh sb="37" eb="38">
      <t>ア</t>
    </rPh>
    <rPh sb="41" eb="43">
      <t>ヒツヨウ</t>
    </rPh>
    <rPh sb="52" eb="54">
      <t>コウホウ</t>
    </rPh>
    <rPh sb="54" eb="55">
      <t>トウ</t>
    </rPh>
    <rPh sb="56" eb="58">
      <t>ジュウジツ</t>
    </rPh>
    <rPh sb="62" eb="64">
      <t>ヒヨウ</t>
    </rPh>
    <rPh sb="64" eb="66">
      <t>ジギョウ</t>
    </rPh>
    <rPh sb="67" eb="68">
      <t>ア</t>
    </rPh>
    <phoneticPr fontId="2"/>
  </si>
  <si>
    <t>本事業で得た成果を広く発信し、事業の成果を有効に利用すること。</t>
    <phoneticPr fontId="2"/>
  </si>
  <si>
    <t>・本事業で得た知見については、全国の同様の地域でこれらの調査結果が有効に活用できるようにすること。
・より一層の予算執行効率化の観点から調達手法の改善（競争契約の導入の取組等）を図るべき。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76" eb="78">
      <t>キョウソウ</t>
    </rPh>
    <rPh sb="78" eb="80">
      <t>ケイヤク</t>
    </rPh>
    <rPh sb="81" eb="83">
      <t>ドウニュウ</t>
    </rPh>
    <rPh sb="117" eb="119">
      <t>イチブ</t>
    </rPh>
    <phoneticPr fontId="2"/>
  </si>
  <si>
    <t>・外部有識者の所見に確実に対応すること。
・本事業で得た成果を広く発信し、事業の成果を有効に利用すること。</t>
    <rPh sb="1" eb="3">
      <t>ガイブ</t>
    </rPh>
    <rPh sb="3" eb="6">
      <t>ユウシキシャ</t>
    </rPh>
    <rPh sb="7" eb="9">
      <t>ショケン</t>
    </rPh>
    <rPh sb="10" eb="12">
      <t>カクジツ</t>
    </rPh>
    <rPh sb="13" eb="15">
      <t>タイオウ</t>
    </rPh>
    <phoneticPr fontId="2"/>
  </si>
  <si>
    <t>実証事業の終了段階のアウトカムとしては実施に向けた計画が出されるべきではないか。</t>
    <rPh sb="0" eb="2">
      <t>ジッショウ</t>
    </rPh>
    <rPh sb="2" eb="4">
      <t>ジギョウ</t>
    </rPh>
    <rPh sb="5" eb="7">
      <t>シュウリョウ</t>
    </rPh>
    <rPh sb="7" eb="9">
      <t>ダンカイ</t>
    </rPh>
    <rPh sb="19" eb="21">
      <t>ジッシ</t>
    </rPh>
    <rPh sb="22" eb="23">
      <t>ム</t>
    </rPh>
    <rPh sb="25" eb="27">
      <t>ケイカク</t>
    </rPh>
    <rPh sb="28" eb="29">
      <t>ダ</t>
    </rPh>
    <phoneticPr fontId="2"/>
  </si>
  <si>
    <t>目標値と招へい人数に大きなかい離がみられるが、招へい人数が目標の25％にとどまったのはなぜか。また、招へい人数と予算の執行率（94％）のバランスはどうなっているのか。もしも目標近くの人数が参加した場合、予算は大きく不足した可能性はないのか。予算の見積もり、目標人数との関係がわかりにくい。</t>
    <phoneticPr fontId="2"/>
  </si>
  <si>
    <t>・外部有識者の所見に確実に対応すること。
・本事業で得た成果を「国連ESDの10年」の継承プログラムであるグローバル・アクション・プログラムに係る事業に有効に利用すること。</t>
    <rPh sb="43" eb="45">
      <t>ケイショウ</t>
    </rPh>
    <rPh sb="71" eb="72">
      <t>カカ</t>
    </rPh>
    <rPh sb="73" eb="75">
      <t>ジギョウ</t>
    </rPh>
    <rPh sb="76" eb="78">
      <t>ユウコウ</t>
    </rPh>
    <rPh sb="79" eb="81">
      <t>リヨウ</t>
    </rPh>
    <phoneticPr fontId="2"/>
  </si>
  <si>
    <t>外部有識者点検対象外</t>
    <phoneticPr fontId="2"/>
  </si>
  <si>
    <t>１．好取組の表彰は確かに一定の効果は期待できるが、「環境や社会に良い暮らし」というのは、いかにも漠然として焦点が絞り切れていない。
２．実際の受賞案件も、ほかでも受賞しているような事例が目につく。それぞれ素晴らしい取り組みであるが、授与者、受賞者といった関係者以外への社会的インパクトや波及効果がどこまであるか、疑問。
３．JCCCAの低炭素杯、生物多様性関連の他の表彰制度などとも重複する。
４．こうした一般的な啓発目的の表彰ではなく、具体的な個別重点政策とリンクさせ、その促進につながるような、ピンポイントの表彰制度の方がよいのではないか。</t>
    <phoneticPr fontId="2"/>
  </si>
  <si>
    <t>・引き続き業務内容の効率化を図りつつ、環境白書の普及啓発に取り組み、国民の環境保全意識の向上等に努めること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2">
      <t>ヒ</t>
    </rPh>
    <rPh sb="3" eb="4">
      <t>ツヅ</t>
    </rPh>
    <rPh sb="19" eb="21">
      <t>カンキョウ</t>
    </rPh>
    <rPh sb="21" eb="23">
      <t>ハクショ</t>
    </rPh>
    <rPh sb="24" eb="26">
      <t>フキュウ</t>
    </rPh>
    <rPh sb="26" eb="28">
      <t>ケイハツ</t>
    </rPh>
    <rPh sb="29" eb="30">
      <t>ト</t>
    </rPh>
    <rPh sb="31" eb="32">
      <t>ク</t>
    </rPh>
    <rPh sb="34" eb="36">
      <t>コクミン</t>
    </rPh>
    <rPh sb="37" eb="39">
      <t>カンキョウ</t>
    </rPh>
    <rPh sb="39" eb="41">
      <t>ホゼン</t>
    </rPh>
    <rPh sb="41" eb="43">
      <t>イシキ</t>
    </rPh>
    <rPh sb="44" eb="46">
      <t>コウジョウ</t>
    </rPh>
    <rPh sb="46" eb="47">
      <t>トウ</t>
    </rPh>
    <rPh sb="48" eb="49">
      <t>ツト</t>
    </rPh>
    <phoneticPr fontId="2"/>
  </si>
  <si>
    <t>・引き続き業務内容の効率化を図りつつ、環境保全経費データの集計・解析を効率良く行うこと。
・より一層の予算執行効率化の観点から調達手法の改善（一者応札の抑制の取組等）を図るべき。</t>
    <rPh sb="1" eb="2">
      <t>ヒ</t>
    </rPh>
    <rPh sb="3" eb="4">
      <t>ツヅ</t>
    </rPh>
    <rPh sb="19" eb="21">
      <t>カンキョウ</t>
    </rPh>
    <rPh sb="21" eb="23">
      <t>ホゼン</t>
    </rPh>
    <rPh sb="23" eb="25">
      <t>ケイヒ</t>
    </rPh>
    <rPh sb="29" eb="31">
      <t>シュウケイ</t>
    </rPh>
    <rPh sb="32" eb="34">
      <t>カイセキ</t>
    </rPh>
    <rPh sb="35" eb="37">
      <t>コウリツ</t>
    </rPh>
    <rPh sb="37" eb="38">
      <t>ヨ</t>
    </rPh>
    <rPh sb="39" eb="40">
      <t>オコナ</t>
    </rPh>
    <phoneticPr fontId="2"/>
  </si>
  <si>
    <t>・環境分野分析用産業連関表（環境IO）について、平成28年度までに作成できるよう効率的に実施すること。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カンキョウ</t>
    </rPh>
    <rPh sb="3" eb="5">
      <t>ブンヤ</t>
    </rPh>
    <rPh sb="5" eb="7">
      <t>ブンセキ</t>
    </rPh>
    <rPh sb="7" eb="8">
      <t>ヨウ</t>
    </rPh>
    <rPh sb="8" eb="10">
      <t>サンギョウ</t>
    </rPh>
    <rPh sb="10" eb="12">
      <t>レンカン</t>
    </rPh>
    <rPh sb="12" eb="13">
      <t>ヒョウ</t>
    </rPh>
    <rPh sb="14" eb="16">
      <t>カンキョウ</t>
    </rPh>
    <rPh sb="24" eb="26">
      <t>ヘイセイ</t>
    </rPh>
    <rPh sb="28" eb="30">
      <t>ネンド</t>
    </rPh>
    <rPh sb="33" eb="35">
      <t>サクセイ</t>
    </rPh>
    <rPh sb="40" eb="43">
      <t>コウリツテキ</t>
    </rPh>
    <rPh sb="44" eb="46">
      <t>ジッシ</t>
    </rPh>
    <phoneticPr fontId="2"/>
  </si>
  <si>
    <t>・現在の成果目標を既に達成していることから、他の成果目標を検討すること。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2"/>
  </si>
  <si>
    <t>・外部有識者の所見に確実に対応すること。
・本事業の成果は、「低炭素・循環・自然共生」を達成する持続可能な社会の実現に向けたライフスタイル検討・実証等事業において、有効に利用すること。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2">
      <t>カクジツ</t>
    </rPh>
    <rPh sb="13" eb="15">
      <t>タイオウ</t>
    </rPh>
    <rPh sb="22" eb="23">
      <t>ホン</t>
    </rPh>
    <rPh sb="23" eb="25">
      <t>ジギョウ</t>
    </rPh>
    <rPh sb="26" eb="28">
      <t>セイカ</t>
    </rPh>
    <rPh sb="82" eb="84">
      <t>ユウコウ</t>
    </rPh>
    <rPh sb="85" eb="87">
      <t>リヨウ</t>
    </rPh>
    <phoneticPr fontId="2"/>
  </si>
  <si>
    <t>・引き続き業務内容の効率化を図りつつ、環境白書の普及啓発に取り組み、国民の環境保全意識の向上等に努める。
・請負事業者に対し、行政事業レビューの趣旨を十分に説明し、回答を得られるよう努める。</t>
    <rPh sb="54" eb="56">
      <t>ウケオイ</t>
    </rPh>
    <rPh sb="56" eb="59">
      <t>ジギョウシャ</t>
    </rPh>
    <rPh sb="60" eb="61">
      <t>タイ</t>
    </rPh>
    <rPh sb="63" eb="65">
      <t>ギョウセイ</t>
    </rPh>
    <rPh sb="65" eb="67">
      <t>ジギョウ</t>
    </rPh>
    <rPh sb="72" eb="74">
      <t>シュシ</t>
    </rPh>
    <rPh sb="75" eb="77">
      <t>ジュウブン</t>
    </rPh>
    <rPh sb="78" eb="80">
      <t>セツメイ</t>
    </rPh>
    <rPh sb="82" eb="84">
      <t>カイトウ</t>
    </rPh>
    <rPh sb="85" eb="86">
      <t>エ</t>
    </rPh>
    <rPh sb="91" eb="92">
      <t>ツト</t>
    </rPh>
    <phoneticPr fontId="2"/>
  </si>
  <si>
    <t>・引き続き業務内容の効率化を図りつつ、環境保全経費データの集計・解析を効率良く行う。
・１者応札を回避するための方策として、公告期間を延長するなど工夫を図る。</t>
    <phoneticPr fontId="2"/>
  </si>
  <si>
    <t>・環境分野分析用産業連関表（環境IO）について、平成28年度までに作成できるよう効率的に実施する。
・１者応札を回避するための方策として、公告期間を延長するなど工夫を図る。
・請負事業者に対し、行政事業レビューの趣旨を十分に説明し、回答を得られるよう努める。</t>
    <phoneticPr fontId="2"/>
  </si>
  <si>
    <t>・本事業は継続的に目標達成することが重要であるため、引き続き目標達成できるよう努める。
・１者応札を回避するための方策として、公告期間を延長するなど工夫を図る。
・請負事業者に対し、行政事業レビューの趣旨を十分に説明し、回答を得られるよう努める。</t>
    <phoneticPr fontId="2"/>
  </si>
  <si>
    <t>・第四次環境基本計画で目標として掲げられている「低炭素・循環・自然共生の統合的達成」、「環境・経済・社会の統合的向上」を実現するには分野横断的な視点での取組が重要である。これまで低炭素に着目した事業など、分野ごとの取組は進められてきたが、分野横断的な総合的な視点での取組は十分とは言えない状況である。このため、 本事業では、環境基本計画が掲げる目標実現に向け、統合的・横断的取組を支援するものであり、各分野別に行われている焦点を絞った他の、ピンポイントの表彰制度とは重複していないと考えている。今後もこのような目的に照らし、適切に運用してまいりたい。
・また、従来より他賞の受賞歴の把握に努めてきたところであるが、平成27年度の事業から、取組の募集時に、過去の受賞実績として、各種大臣賞や地方公共団体等の受賞歴の記載を求めており、表彰の実効性向上に努めているところ。
・本事業の成果は、「低炭素・循環・自然共生」を達成する持続可能な社会の実現に向けたライフスタイル検討・実証等事業において、有効に利用する。
・１者応札を回避するための方策として、公告期間を延長するなど工夫を図る。
・請負事業者に対し、行政事業レビューの趣旨を十分に説明し、回答を得られるよう努める。</t>
    <rPh sb="200" eb="203">
      <t>カクブンヤ</t>
    </rPh>
    <rPh sb="203" eb="204">
      <t>ベツ</t>
    </rPh>
    <rPh sb="205" eb="206">
      <t>オコナ</t>
    </rPh>
    <rPh sb="211" eb="213">
      <t>ショウテン</t>
    </rPh>
    <rPh sb="214" eb="215">
      <t>シボ</t>
    </rPh>
    <rPh sb="217" eb="218">
      <t>ホカ</t>
    </rPh>
    <rPh sb="227" eb="229">
      <t>ヒョウショウ</t>
    </rPh>
    <rPh sb="229" eb="231">
      <t>セイド</t>
    </rPh>
    <rPh sb="233" eb="235">
      <t>チョウフク</t>
    </rPh>
    <rPh sb="241" eb="242">
      <t>カンガ</t>
    </rPh>
    <rPh sb="247" eb="249">
      <t>コンゴ</t>
    </rPh>
    <rPh sb="255" eb="257">
      <t>モクテキ</t>
    </rPh>
    <rPh sb="258" eb="259">
      <t>テ</t>
    </rPh>
    <rPh sb="262" eb="264">
      <t>テキセツ</t>
    </rPh>
    <rPh sb="265" eb="267">
      <t>ウンヨウ</t>
    </rPh>
    <rPh sb="280" eb="282">
      <t>ジュウライ</t>
    </rPh>
    <rPh sb="287" eb="290">
      <t>ジュショウレキ</t>
    </rPh>
    <rPh sb="291" eb="293">
      <t>ハアク</t>
    </rPh>
    <rPh sb="294" eb="295">
      <t>ツト</t>
    </rPh>
    <rPh sb="365" eb="367">
      <t>ヒョウショウ</t>
    </rPh>
    <rPh sb="368" eb="371">
      <t>ジッコウセイ</t>
    </rPh>
    <rPh sb="371" eb="373">
      <t>コウジョウ</t>
    </rPh>
    <rPh sb="374" eb="375">
      <t>ツト</t>
    </rPh>
    <phoneticPr fontId="2"/>
  </si>
  <si>
    <t>・成果目標未達成の現状を踏まえ、目標達成のための改善策を明確に示し、成果実績の向上に努めること。
・より一層の予算執行効率化の観点から調達手法の改善（一者応札の抑制の取組等）を図るべき。
・費目、使途の内訳について、請負契約を理由に全一部未提出となっているが、これでは支出の透明性を確保することができず問題であるため、国として、行政事業レビューの趣旨を十分説明し、事業者より使途の内訳の回答を得られるよう努力すべき。</t>
    <rPh sb="1" eb="3">
      <t>セイカ</t>
    </rPh>
    <rPh sb="3" eb="5">
      <t>モクヒョウ</t>
    </rPh>
    <rPh sb="5" eb="8">
      <t>ミタッセイ</t>
    </rPh>
    <rPh sb="9" eb="11">
      <t>ゲンジョウ</t>
    </rPh>
    <rPh sb="12" eb="13">
      <t>フ</t>
    </rPh>
    <rPh sb="16" eb="18">
      <t>モクヒョウ</t>
    </rPh>
    <rPh sb="18" eb="20">
      <t>タッセイ</t>
    </rPh>
    <rPh sb="24" eb="27">
      <t>カイゼンサク</t>
    </rPh>
    <rPh sb="28" eb="30">
      <t>メイカク</t>
    </rPh>
    <rPh sb="31" eb="32">
      <t>シメ</t>
    </rPh>
    <rPh sb="34" eb="36">
      <t>セイカ</t>
    </rPh>
    <rPh sb="36" eb="38">
      <t>ジッセキ</t>
    </rPh>
    <rPh sb="39" eb="41">
      <t>コウジョウ</t>
    </rPh>
    <rPh sb="42" eb="43">
      <t>ツト</t>
    </rPh>
    <rPh sb="117" eb="119">
      <t>イチブ</t>
    </rPh>
    <phoneticPr fontId="2"/>
  </si>
  <si>
    <t>・公表したアセス関係のガイド等が十分普及・使用されるよう、ユーザーにとって利用し易い仕組み（他の関係部局との連携の仕組みを含む）を検討すること。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コウヒョウ</t>
    </rPh>
    <rPh sb="16" eb="18">
      <t>ジュウブン</t>
    </rPh>
    <rPh sb="18" eb="20">
      <t>フキュウ</t>
    </rPh>
    <rPh sb="21" eb="23">
      <t>シヨウ</t>
    </rPh>
    <rPh sb="37" eb="39">
      <t>リヨウ</t>
    </rPh>
    <rPh sb="40" eb="41">
      <t>ヤス</t>
    </rPh>
    <rPh sb="42" eb="44">
      <t>シク</t>
    </rPh>
    <rPh sb="46" eb="47">
      <t>タ</t>
    </rPh>
    <rPh sb="48" eb="50">
      <t>カンケイ</t>
    </rPh>
    <rPh sb="50" eb="52">
      <t>ブキョク</t>
    </rPh>
    <rPh sb="54" eb="56">
      <t>レンケイ</t>
    </rPh>
    <rPh sb="57" eb="59">
      <t>シク</t>
    </rPh>
    <rPh sb="61" eb="62">
      <t>フク</t>
    </rPh>
    <phoneticPr fontId="2"/>
  </si>
  <si>
    <t>・成果目標未達成の現状を踏まえ、目標達成のための改善策を明確に示し、成果実績の向上に努めること。
・支出実績を勘案し、予算の効率化を図れる事業は、予算を効率化し、優先度の高い事業を重点化するなど各事業の配分額を見直すべき。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2"/>
  </si>
  <si>
    <t>・審査案件が増えているが、業務内容の効率化を図りつつ実施すること。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シンサ</t>
    </rPh>
    <rPh sb="3" eb="5">
      <t>アンケン</t>
    </rPh>
    <rPh sb="6" eb="7">
      <t>フ</t>
    </rPh>
    <rPh sb="13" eb="15">
      <t>ギョウム</t>
    </rPh>
    <rPh sb="15" eb="17">
      <t>ナイヨウ</t>
    </rPh>
    <rPh sb="18" eb="21">
      <t>コウリツカ</t>
    </rPh>
    <rPh sb="22" eb="23">
      <t>ハカ</t>
    </rPh>
    <rPh sb="26" eb="28">
      <t>ジッシ</t>
    </rPh>
    <phoneticPr fontId="2"/>
  </si>
  <si>
    <t>・支出実績等を勘案し、予算額を節減すべき。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シシュツ</t>
    </rPh>
    <rPh sb="3" eb="5">
      <t>ジッセキ</t>
    </rPh>
    <rPh sb="5" eb="6">
      <t>トウ</t>
    </rPh>
    <rPh sb="7" eb="9">
      <t>カンアン</t>
    </rPh>
    <rPh sb="11" eb="14">
      <t>ヨサンガク</t>
    </rPh>
    <rPh sb="15" eb="17">
      <t>セツゲン</t>
    </rPh>
    <phoneticPr fontId="2"/>
  </si>
  <si>
    <t>・本事業の成果目標は、社会情勢の変化に大きく影響を受けるものであるが、本事業の実施に当たっては、社会情勢への対応に一層留意しつつ、成果目標の向上を図る。
・１者応札を回避するための方策として、入札条件の緩和や公告期間を延長するなど工夫を図る。
・請負事業者に対し行政事業レビューの趣旨を十分に説明し、回答を得られるよう努力する。</t>
    <rPh sb="1" eb="2">
      <t>ホン</t>
    </rPh>
    <rPh sb="2" eb="4">
      <t>ジギョウ</t>
    </rPh>
    <rPh sb="5" eb="7">
      <t>セイカ</t>
    </rPh>
    <rPh sb="7" eb="9">
      <t>モクヒョウ</t>
    </rPh>
    <rPh sb="11" eb="13">
      <t>シャカイ</t>
    </rPh>
    <rPh sb="13" eb="15">
      <t>ジョウセイ</t>
    </rPh>
    <rPh sb="16" eb="18">
      <t>ヘンカ</t>
    </rPh>
    <rPh sb="19" eb="20">
      <t>オオ</t>
    </rPh>
    <rPh sb="22" eb="24">
      <t>エイキョウ</t>
    </rPh>
    <rPh sb="25" eb="26">
      <t>ウ</t>
    </rPh>
    <rPh sb="35" eb="36">
      <t>ホン</t>
    </rPh>
    <rPh sb="36" eb="38">
      <t>ジギョウ</t>
    </rPh>
    <rPh sb="39" eb="41">
      <t>ジッシ</t>
    </rPh>
    <rPh sb="42" eb="43">
      <t>ア</t>
    </rPh>
    <rPh sb="48" eb="50">
      <t>シャカイ</t>
    </rPh>
    <rPh sb="50" eb="52">
      <t>ジョウセイ</t>
    </rPh>
    <rPh sb="54" eb="56">
      <t>タイオウ</t>
    </rPh>
    <rPh sb="57" eb="59">
      <t>イッソウ</t>
    </rPh>
    <rPh sb="59" eb="61">
      <t>リュウイ</t>
    </rPh>
    <rPh sb="65" eb="67">
      <t>セイカ</t>
    </rPh>
    <rPh sb="67" eb="69">
      <t>モクヒョウ</t>
    </rPh>
    <rPh sb="70" eb="72">
      <t>コウジョウ</t>
    </rPh>
    <rPh sb="73" eb="74">
      <t>ハカ</t>
    </rPh>
    <phoneticPr fontId="2"/>
  </si>
  <si>
    <r>
      <t>・ガイド等のメインユーザーが自治体職員や民間コンサルであることを踏まえれば、印刷コスト等の係らないＷＥＢ上で情報提供するのが最も効率的であるが、現在、改訂作業中のガイド等については、他の関係部局との連携も図りつつ、より効果的な提供方法を検討する。　　　　　　　　　　　　　　　　　　　　　　　　　　　　　　　　　　　　　　</t>
    </r>
    <r>
      <rPr>
        <strike/>
        <sz val="9"/>
        <rFont val="ＭＳ ゴシック"/>
        <family val="3"/>
        <charset val="128"/>
      </rPr>
      <t xml:space="preserve">
</t>
    </r>
    <r>
      <rPr>
        <sz val="9"/>
        <rFont val="ＭＳ ゴシック"/>
        <family val="3"/>
        <charset val="128"/>
      </rPr>
      <t>・１者応札を回避するための方策として、入札条件の緩和や公告期間を延長するなど工夫を図る。
・請負事業者に対し行政事業レビューの趣旨を十分に説明し、回答を得られるよう努力する。</t>
    </r>
    <rPh sb="235" eb="237">
      <t>カイトウ</t>
    </rPh>
    <rPh sb="238" eb="239">
      <t>エ</t>
    </rPh>
    <rPh sb="244" eb="246">
      <t>ドリョク</t>
    </rPh>
    <phoneticPr fontId="2"/>
  </si>
  <si>
    <t>・本事業の成果目標は、社会情勢の変化に大きく影響を受けるものであるが、本事業の実施に当たっては、社会情勢への対応に一層留意しつつ、成果目標の向上を図る。
・事業の重点化を図る。
・１者応札を回避するための方策として、入札条件の緩和や公告期間を延長するなど工夫を図る。
・請負事業者に対し行政事業レビューの趣旨を十分に説明し、回答を得られるよう努力する。</t>
    <rPh sb="1" eb="2">
      <t>ホン</t>
    </rPh>
    <rPh sb="2" eb="4">
      <t>ジギョウ</t>
    </rPh>
    <rPh sb="5" eb="7">
      <t>セイカ</t>
    </rPh>
    <rPh sb="7" eb="9">
      <t>モクヒョウ</t>
    </rPh>
    <rPh sb="11" eb="13">
      <t>シャカイ</t>
    </rPh>
    <rPh sb="13" eb="15">
      <t>ジョウセイ</t>
    </rPh>
    <rPh sb="16" eb="18">
      <t>ヘンカ</t>
    </rPh>
    <rPh sb="19" eb="20">
      <t>オオ</t>
    </rPh>
    <rPh sb="22" eb="24">
      <t>エイキョウ</t>
    </rPh>
    <rPh sb="25" eb="26">
      <t>ウ</t>
    </rPh>
    <rPh sb="35" eb="36">
      <t>ホン</t>
    </rPh>
    <rPh sb="36" eb="38">
      <t>ジギョウ</t>
    </rPh>
    <rPh sb="39" eb="41">
      <t>ジッシ</t>
    </rPh>
    <rPh sb="42" eb="43">
      <t>ア</t>
    </rPh>
    <rPh sb="48" eb="50">
      <t>シャカイ</t>
    </rPh>
    <rPh sb="50" eb="52">
      <t>ジョウセイ</t>
    </rPh>
    <rPh sb="54" eb="56">
      <t>タイオウ</t>
    </rPh>
    <rPh sb="57" eb="59">
      <t>イッソウ</t>
    </rPh>
    <rPh sb="59" eb="61">
      <t>リュウイ</t>
    </rPh>
    <rPh sb="65" eb="67">
      <t>セイカ</t>
    </rPh>
    <rPh sb="67" eb="69">
      <t>モクヒョウ</t>
    </rPh>
    <rPh sb="70" eb="72">
      <t>コウジョウ</t>
    </rPh>
    <rPh sb="73" eb="74">
      <t>ハカ</t>
    </rPh>
    <rPh sb="78" eb="80">
      <t>ジギョウ</t>
    </rPh>
    <rPh sb="81" eb="84">
      <t>ジュウテンカ</t>
    </rPh>
    <rPh sb="85" eb="86">
      <t>ハカ</t>
    </rPh>
    <phoneticPr fontId="2"/>
  </si>
  <si>
    <t>・審査案件が増えているが、業務内容の効率化を図りつつ実施する。
・請負事業者に対し行政事業レビューの趣旨を十分に説明し、回答を得られるよう努力する。</t>
    <phoneticPr fontId="2"/>
  </si>
  <si>
    <t>・前年度に比べさらに審査案件の増加が見込まれ、その分析等の経費が必要となるため、増額要求とした。計画的かつ効率的な執行に努める。
・１者応札を回避するための方策として、入札条件の緩和や公告期間を延長するなど工夫を図る。
・請負事業者に対し行政事業レビューの趣旨を十分に説明し、回答を得られるよう努力する。</t>
    <rPh sb="1" eb="4">
      <t>ゼンネンド</t>
    </rPh>
    <rPh sb="5" eb="6">
      <t>クラ</t>
    </rPh>
    <rPh sb="10" eb="12">
      <t>シンサ</t>
    </rPh>
    <rPh sb="12" eb="14">
      <t>アンケン</t>
    </rPh>
    <rPh sb="15" eb="17">
      <t>ゾウカ</t>
    </rPh>
    <rPh sb="18" eb="20">
      <t>ミコ</t>
    </rPh>
    <rPh sb="25" eb="27">
      <t>ブンセキ</t>
    </rPh>
    <rPh sb="27" eb="28">
      <t>トウ</t>
    </rPh>
    <rPh sb="29" eb="31">
      <t>ケイヒ</t>
    </rPh>
    <rPh sb="32" eb="34">
      <t>ヒツヨウ</t>
    </rPh>
    <rPh sb="40" eb="42">
      <t>ゾウガク</t>
    </rPh>
    <rPh sb="42" eb="44">
      <t>ヨウキュウ</t>
    </rPh>
    <rPh sb="48" eb="50">
      <t>ケイカク</t>
    </rPh>
    <rPh sb="50" eb="51">
      <t>テキ</t>
    </rPh>
    <rPh sb="53" eb="56">
      <t>コウリツテキ</t>
    </rPh>
    <rPh sb="57" eb="59">
      <t>シッコウ</t>
    </rPh>
    <rPh sb="60" eb="61">
      <t>ツト</t>
    </rPh>
    <phoneticPr fontId="2"/>
  </si>
  <si>
    <t>執行実績及び環境研究総合推進費に係るPD等の業務内容の効率化を図り、概算要求額の縮減に努めた。</t>
    <phoneticPr fontId="2"/>
  </si>
  <si>
    <t>・外部有識者による審査・評価会の結果を踏まえ、優先度の高さ等成果の状況により研究毎の予算配分額を見直す。
・環境政策の政策研究は、事業期間3年間の研究成果から政策への活用となるため、必ずしも事業期間中に政策への活用まで発展しない。よって事業期間中に活用された研究数として評価が難しいことから、年度ごとの指標化は行わないが、引き続き、事業終了後の政策研究も含め政策への活用状況の把握に努める。</t>
    <phoneticPr fontId="2"/>
  </si>
  <si>
    <t>引き続き業務内容の効率化を図りつつ、対象技術分野の見直しを適切に実施し、より一層の環境技術普及の促進に努める。</t>
    <rPh sb="20" eb="22">
      <t>ギジュツ</t>
    </rPh>
    <phoneticPr fontId="2"/>
  </si>
  <si>
    <t>課題採択後も政策への活用等の状況をアドバイザリーボード会合等を通じて研究者に伝え、政策貢献型の研究としての意識付けを図る。
また研究の進捗状況に応じた弾力的な予算執行を可能とするための施策を検討し（配分機関の独立行政法人化等）中間審査に必要性、効率性、有効性に加えて経費の妥当性を追加し、研究成果をより定量的に評価できるようにする。</t>
    <phoneticPr fontId="2"/>
  </si>
  <si>
    <t>本事業で得た成果を広く発信し、事業の成果を有効に利用する。</t>
    <phoneticPr fontId="2"/>
  </si>
  <si>
    <t>執行実績及び環境研究総合推進費に係るPD等の業務内容の効率化を図り、概算要求額の縮減に努めること。</t>
    <rPh sb="4" eb="5">
      <t>オヨ</t>
    </rPh>
    <rPh sb="6" eb="8">
      <t>カンキョウ</t>
    </rPh>
    <rPh sb="8" eb="10">
      <t>ケンキュウ</t>
    </rPh>
    <rPh sb="10" eb="12">
      <t>ソウゴウ</t>
    </rPh>
    <rPh sb="12" eb="15">
      <t>スイシンヒ</t>
    </rPh>
    <rPh sb="16" eb="17">
      <t>カカ</t>
    </rPh>
    <rPh sb="20" eb="21">
      <t>トウ</t>
    </rPh>
    <rPh sb="22" eb="24">
      <t>ギョウム</t>
    </rPh>
    <rPh sb="24" eb="26">
      <t>ナイヨウ</t>
    </rPh>
    <rPh sb="27" eb="30">
      <t>コウリツカ</t>
    </rPh>
    <rPh sb="31" eb="32">
      <t>ハカ</t>
    </rPh>
    <rPh sb="34" eb="36">
      <t>ガイサン</t>
    </rPh>
    <phoneticPr fontId="2"/>
  </si>
  <si>
    <t>・予算の効率化を図れる業務は、予算を効率化し、優先度の高い事業を重点化するなど各事業の配分額を見直すべき。
・外部有識者の所見を踏まえ、アウトカムとして「環境政策の企画立案に活用された研究数」の追加について検討すること。</t>
    <rPh sb="11" eb="13">
      <t>ギョウム</t>
    </rPh>
    <rPh sb="55" eb="57">
      <t>ガイブ</t>
    </rPh>
    <rPh sb="57" eb="60">
      <t>ユウシキシャ</t>
    </rPh>
    <rPh sb="61" eb="63">
      <t>ショケン</t>
    </rPh>
    <rPh sb="64" eb="65">
      <t>フ</t>
    </rPh>
    <rPh sb="97" eb="99">
      <t>ツイカ</t>
    </rPh>
    <rPh sb="103" eb="105">
      <t>ケントウ</t>
    </rPh>
    <phoneticPr fontId="2"/>
  </si>
  <si>
    <t>引き続き業務内容の効率化を図りつつ、対象技術分野の見直しを適切に実施し、より一層の環境技術普及の促進に努めること。</t>
    <rPh sb="0" eb="1">
      <t>ヒ</t>
    </rPh>
    <rPh sb="2" eb="3">
      <t>ツヅ</t>
    </rPh>
    <rPh sb="18" eb="20">
      <t>タイショウ</t>
    </rPh>
    <rPh sb="20" eb="22">
      <t>ギジュツ</t>
    </rPh>
    <rPh sb="22" eb="24">
      <t>ブンヤ</t>
    </rPh>
    <rPh sb="25" eb="27">
      <t>ミナオ</t>
    </rPh>
    <rPh sb="29" eb="31">
      <t>テキセツ</t>
    </rPh>
    <rPh sb="32" eb="34">
      <t>ジッシ</t>
    </rPh>
    <rPh sb="38" eb="40">
      <t>イッソウ</t>
    </rPh>
    <rPh sb="41" eb="43">
      <t>カンキョウ</t>
    </rPh>
    <rPh sb="43" eb="45">
      <t>ギジュツ</t>
    </rPh>
    <rPh sb="45" eb="47">
      <t>フキュウ</t>
    </rPh>
    <rPh sb="48" eb="50">
      <t>ソクシン</t>
    </rPh>
    <rPh sb="51" eb="52">
      <t>ツト</t>
    </rPh>
    <phoneticPr fontId="2"/>
  </si>
  <si>
    <t>予算執行調査での指摘を踏まえ、業務内容の効率化を図りつつ、行政ニーズに適合する課題を公募するとともに、学術的な成果も定量的に評価できる仕組み作りを行うこと。</t>
    <rPh sb="0" eb="2">
      <t>ヨサン</t>
    </rPh>
    <rPh sb="2" eb="4">
      <t>シッコウ</t>
    </rPh>
    <rPh sb="4" eb="6">
      <t>チョウサ</t>
    </rPh>
    <rPh sb="8" eb="10">
      <t>シテキ</t>
    </rPh>
    <rPh sb="11" eb="12">
      <t>フ</t>
    </rPh>
    <rPh sb="15" eb="17">
      <t>ギョウム</t>
    </rPh>
    <rPh sb="17" eb="19">
      <t>ナイヨウ</t>
    </rPh>
    <rPh sb="20" eb="23">
      <t>コウリツカ</t>
    </rPh>
    <rPh sb="24" eb="25">
      <t>ハカ</t>
    </rPh>
    <rPh sb="29" eb="31">
      <t>ギョウセイ</t>
    </rPh>
    <phoneticPr fontId="2"/>
  </si>
  <si>
    <t>本事業で得た成果を広く発信し、事業の成果を有効に利用すること。</t>
    <phoneticPr fontId="2"/>
  </si>
  <si>
    <t>当該事業の必要性は理解できるが、この事業で実施された研究成果が、いかに環境政策の企画立案に活用されるかが重要である。したがって、アウトカムとして「良好な研究成果とするＢ以上を獲得した課題数」を成果実績とすることも重要であるが、併せて環境政策の企画立案に活用された研究数についても把握する必要がある。</t>
    <phoneticPr fontId="2"/>
  </si>
  <si>
    <t>調査・研究成果の定性的な評価を期待する。</t>
    <rPh sb="0" eb="2">
      <t>チョウサ</t>
    </rPh>
    <rPh sb="3" eb="5">
      <t>ケンキュウ</t>
    </rPh>
    <rPh sb="5" eb="7">
      <t>セイカ</t>
    </rPh>
    <rPh sb="8" eb="10">
      <t>テイセイ</t>
    </rPh>
    <rPh sb="10" eb="11">
      <t>テキ</t>
    </rPh>
    <rPh sb="12" eb="14">
      <t>ヒョウカ</t>
    </rPh>
    <rPh sb="15" eb="17">
      <t>キタイ</t>
    </rPh>
    <phoneticPr fontId="2"/>
  </si>
  <si>
    <t>要求額のうち「新しい日本のための優先課題推進枠」1,800百万円</t>
    <phoneticPr fontId="2"/>
  </si>
  <si>
    <t>受講者の研修ニーズを適切に反映し、研修計画に沿って着実に実施していく。</t>
    <phoneticPr fontId="2"/>
  </si>
  <si>
    <t>受講者の研修ニーズを適切に反映し、研修計画に沿って着実に実施していくこと。</t>
    <rPh sb="17" eb="19">
      <t>ケンシュウ</t>
    </rPh>
    <phoneticPr fontId="2"/>
  </si>
  <si>
    <t>外部有識者点検対象外</t>
    <phoneticPr fontId="2"/>
  </si>
  <si>
    <t>着実な実施を期待する。</t>
    <rPh sb="0" eb="2">
      <t>チャクジツ</t>
    </rPh>
    <rPh sb="3" eb="5">
      <t>ジッシ</t>
    </rPh>
    <rPh sb="6" eb="8">
      <t>キタイ</t>
    </rPh>
    <phoneticPr fontId="2"/>
  </si>
  <si>
    <t>定性的な評価の実施も望まれる。</t>
    <rPh sb="0" eb="2">
      <t>テイセイ</t>
    </rPh>
    <rPh sb="2" eb="3">
      <t>テキ</t>
    </rPh>
    <rPh sb="4" eb="6">
      <t>ヒョウカ</t>
    </rPh>
    <rPh sb="7" eb="9">
      <t>ジッシ</t>
    </rPh>
    <rPh sb="10" eb="11">
      <t>ノゾ</t>
    </rPh>
    <phoneticPr fontId="2"/>
  </si>
  <si>
    <t>・引き続き中期計画に沿って着実に実施していくこと。
・環境研究総合推進費業務は環境省で行う業務との重複がないよう、業務内容を精査し必要最小限の予算要求すること。</t>
    <rPh sb="1" eb="2">
      <t>ヒ</t>
    </rPh>
    <rPh sb="3" eb="4">
      <t>ツヅ</t>
    </rPh>
    <rPh sb="5" eb="7">
      <t>チュウキ</t>
    </rPh>
    <rPh sb="7" eb="9">
      <t>ケイカク</t>
    </rPh>
    <rPh sb="10" eb="11">
      <t>ソ</t>
    </rPh>
    <rPh sb="13" eb="15">
      <t>チャクジツ</t>
    </rPh>
    <rPh sb="16" eb="18">
      <t>ジッシ</t>
    </rPh>
    <rPh sb="27" eb="29">
      <t>カンキョウ</t>
    </rPh>
    <rPh sb="29" eb="31">
      <t>ケンキュウ</t>
    </rPh>
    <rPh sb="31" eb="33">
      <t>ソウゴウ</t>
    </rPh>
    <rPh sb="33" eb="36">
      <t>スイシンヒ</t>
    </rPh>
    <rPh sb="36" eb="38">
      <t>ギョウム</t>
    </rPh>
    <rPh sb="39" eb="42">
      <t>カンキョウショウ</t>
    </rPh>
    <rPh sb="43" eb="44">
      <t>オコナ</t>
    </rPh>
    <rPh sb="45" eb="47">
      <t>ギョウム</t>
    </rPh>
    <rPh sb="49" eb="51">
      <t>チョウフク</t>
    </rPh>
    <rPh sb="57" eb="59">
      <t>ギョウム</t>
    </rPh>
    <rPh sb="59" eb="61">
      <t>ナイヨウ</t>
    </rPh>
    <rPh sb="62" eb="64">
      <t>セイサ</t>
    </rPh>
    <rPh sb="65" eb="67">
      <t>ヒツヨウ</t>
    </rPh>
    <rPh sb="67" eb="70">
      <t>サイショウゲン</t>
    </rPh>
    <rPh sb="71" eb="73">
      <t>ヨサン</t>
    </rPh>
    <rPh sb="73" eb="75">
      <t>ヨウキュウ</t>
    </rPh>
    <phoneticPr fontId="2"/>
  </si>
  <si>
    <t>多額の剰余金債務が生じている現状を踏まえ、27年度中に計画的・効率的に中期計画に沿って確実に執行すること。</t>
    <rPh sb="0" eb="2">
      <t>タガク</t>
    </rPh>
    <rPh sb="3" eb="6">
      <t>ジョウヨキン</t>
    </rPh>
    <rPh sb="6" eb="8">
      <t>サイム</t>
    </rPh>
    <rPh sb="9" eb="10">
      <t>ショウ</t>
    </rPh>
    <rPh sb="14" eb="16">
      <t>ゲンジョウ</t>
    </rPh>
    <rPh sb="17" eb="18">
      <t>フ</t>
    </rPh>
    <rPh sb="23" eb="25">
      <t>ネンド</t>
    </rPh>
    <rPh sb="25" eb="26">
      <t>チュウ</t>
    </rPh>
    <rPh sb="27" eb="29">
      <t>ケイカク</t>
    </rPh>
    <rPh sb="29" eb="30">
      <t>テキ</t>
    </rPh>
    <rPh sb="31" eb="34">
      <t>コウリツテキ</t>
    </rPh>
    <rPh sb="43" eb="45">
      <t>カクジツ</t>
    </rPh>
    <rPh sb="46" eb="48">
      <t>シッコウ</t>
    </rPh>
    <phoneticPr fontId="2"/>
  </si>
  <si>
    <t>当初予算の次年度への繰越が続いているため、計画的かつ効果的な執行に努め、繰越を生じさせないようにすること。</t>
    <rPh sb="0" eb="2">
      <t>トウショ</t>
    </rPh>
    <rPh sb="2" eb="4">
      <t>ヨサン</t>
    </rPh>
    <rPh sb="5" eb="8">
      <t>ジネンド</t>
    </rPh>
    <rPh sb="10" eb="12">
      <t>クリコシ</t>
    </rPh>
    <rPh sb="13" eb="14">
      <t>ツヅ</t>
    </rPh>
    <rPh sb="21" eb="23">
      <t>ケイカク</t>
    </rPh>
    <rPh sb="36" eb="38">
      <t>クリコシ</t>
    </rPh>
    <rPh sb="39" eb="40">
      <t>ショウ</t>
    </rPh>
    <phoneticPr fontId="2"/>
  </si>
  <si>
    <t>・引き続き中期計画に沿って着実に実施していく。
・環境研究総合推進費業務は環境省で行う業務との重複がないよう、業務内容を精査し必要最小限の予算要求とした。</t>
    <phoneticPr fontId="2"/>
  </si>
  <si>
    <t>多額の剰余金債務が生じている現状を踏まえ、27年度中に計画的・効率的に中期計画に沿って確実に執行する。</t>
    <phoneticPr fontId="2"/>
  </si>
  <si>
    <t>当初予算の次年度への繰越が続いているため、計画的かつ効果的な執行に努め、繰越を生じさせないようにする。</t>
    <phoneticPr fontId="2"/>
  </si>
  <si>
    <t>要求額のうち「新しい日本のための優先課題推進枠」3,330百万円</t>
    <rPh sb="29" eb="30">
      <t>ヒャク</t>
    </rPh>
    <rPh sb="30" eb="31">
      <t>マン</t>
    </rPh>
    <rPh sb="31" eb="32">
      <t>エン</t>
    </rPh>
    <phoneticPr fontId="2"/>
  </si>
  <si>
    <t>総合環境政策局、廃棄物・リサイクル対策部、地球環境局</t>
    <rPh sb="0" eb="2">
      <t>ソウゴウ</t>
    </rPh>
    <rPh sb="2" eb="4">
      <t>カンキョウ</t>
    </rPh>
    <rPh sb="4" eb="6">
      <t>セイサク</t>
    </rPh>
    <rPh sb="6" eb="7">
      <t>キョク</t>
    </rPh>
    <rPh sb="8" eb="11">
      <t>ハイキブツ</t>
    </rPh>
    <rPh sb="17" eb="20">
      <t>タイサクブ</t>
    </rPh>
    <rPh sb="21" eb="23">
      <t>チキュウ</t>
    </rPh>
    <rPh sb="23" eb="25">
      <t>カンキョウ</t>
    </rPh>
    <rPh sb="25" eb="26">
      <t>キョク</t>
    </rPh>
    <phoneticPr fontId="2"/>
  </si>
  <si>
    <t>ｴﾈﾙｷﾞｰ対策特別会計
ｴﾈﾙｷﾞｰ需給勘定</t>
    <phoneticPr fontId="2"/>
  </si>
  <si>
    <t>ｴﾈﾙｷﾞｰ対策特別会計
ｴﾈﾙｷﾞｰ需給勘定</t>
    <rPh sb="5" eb="7">
      <t>タイサク</t>
    </rPh>
    <rPh sb="7" eb="9">
      <t>トクベツ</t>
    </rPh>
    <rPh sb="9" eb="11">
      <t>カイケイ</t>
    </rPh>
    <rPh sb="11" eb="12">
      <t xml:space="preserve">
</t>
    </rPh>
    <rPh sb="19" eb="21">
      <t>カンジョウ</t>
    </rPh>
    <phoneticPr fontId="2"/>
  </si>
  <si>
    <t>（単位：百万円）</t>
  </si>
  <si>
    <t>次世代省CO2型データセンター確立・普及促進事業</t>
    <phoneticPr fontId="2"/>
  </si>
  <si>
    <t>・チッソ株式会社への支援措置については、「平成12年度以降におけるチッソ株式会社に対する支援措置について」（平成12年2月8日閣議了解）に基づき実施しており、毎年、関係省庁及び熊本県で構成する連絡会議において確認の上、執行している。
・本レビューシート等により予算・決算額を公表していくとともに、ご指摘を踏まえ、今後とも透明性の確保に向けて引き続き取り組んでまいりたい。</t>
    <phoneticPr fontId="2"/>
  </si>
  <si>
    <t>地方創生の深化のための新型交付金</t>
    <rPh sb="0" eb="2">
      <t>チホウ</t>
    </rPh>
    <rPh sb="2" eb="4">
      <t>ソウセイ</t>
    </rPh>
    <rPh sb="5" eb="7">
      <t>シンカ</t>
    </rPh>
    <rPh sb="11" eb="13">
      <t>シンガタ</t>
    </rPh>
    <rPh sb="13" eb="16">
      <t>コウフキン</t>
    </rPh>
    <phoneticPr fontId="2"/>
  </si>
  <si>
    <t>（項）地方創生推進費
（大事項）地方創生の推進のために必要な経費</t>
    <rPh sb="1" eb="2">
      <t>コウ</t>
    </rPh>
    <rPh sb="3" eb="5">
      <t>チホウ</t>
    </rPh>
    <rPh sb="5" eb="7">
      <t>ソウセイ</t>
    </rPh>
    <rPh sb="7" eb="9">
      <t>スイシン</t>
    </rPh>
    <rPh sb="9" eb="10">
      <t>ヒ</t>
    </rPh>
    <rPh sb="12" eb="13">
      <t>ダイ</t>
    </rPh>
    <rPh sb="13" eb="15">
      <t>ジコウ</t>
    </rPh>
    <rPh sb="16" eb="18">
      <t>チホウ</t>
    </rPh>
    <rPh sb="18" eb="20">
      <t>ソウセイ</t>
    </rPh>
    <rPh sb="21" eb="23">
      <t>スイシン</t>
    </rPh>
    <rPh sb="27" eb="29">
      <t>ヒツヨウ</t>
    </rPh>
    <rPh sb="30" eb="32">
      <t>ケイヒ</t>
    </rPh>
    <phoneticPr fontId="2"/>
  </si>
  <si>
    <t>地球温暖化対策地方公共団体実行計画（事務事業）の策定支援は、「地方公共団体カーボン・マネジメント強化事業」と統合し効率的に事業を実施すること。</t>
    <phoneticPr fontId="0"/>
  </si>
  <si>
    <t>本年度より、拠出の使途として指定している事業について、測定、報告、検証が実施された件数や「審査員トレーニングプログラム」の参加国数を成果指標として設定している。本指標を活用しながら、継続的に拠出金の使途及び効果について評価を行う。将来的には、途上国が自力でMRVを実施できるような体制の構築とそれを指標とした評価を目指していく。</t>
    <phoneticPr fontId="0"/>
  </si>
  <si>
    <t>地球温暖化対策地方公共団体実行計画（事務事業編）に関しては、平成28年度から、所見を踏まえ、統合し事業実施することとした。また、概算要求額に関しても減額での要求とした。</t>
  </si>
  <si>
    <t>-</t>
    <phoneticPr fontId="0"/>
  </si>
  <si>
    <t>仕様書の記載を工夫することなどにより、引き続き事業の競争性を確保するよう努める。</t>
  </si>
  <si>
    <t>今後とも着実に進められることを望む。</t>
    <rPh sb="0" eb="2">
      <t>コンゴ</t>
    </rPh>
    <rPh sb="4" eb="6">
      <t>チャクジツ</t>
    </rPh>
    <rPh sb="7" eb="8">
      <t>スス</t>
    </rPh>
    <rPh sb="15" eb="16">
      <t>ノゾ</t>
    </rPh>
    <phoneticPr fontId="2"/>
  </si>
  <si>
    <t>事業の進捗を図るさらなる指標を引き続き検討した上で、事業を適切に実施すること。</t>
    <phoneticPr fontId="2"/>
  </si>
  <si>
    <t>外部有識者のコメントを踏まえ、引き続きPDCAの検証に努めること。</t>
    <rPh sb="0" eb="2">
      <t>ガイブ</t>
    </rPh>
    <rPh sb="2" eb="5">
      <t>ユウシキシャ</t>
    </rPh>
    <rPh sb="11" eb="12">
      <t>フ</t>
    </rPh>
    <rPh sb="15" eb="16">
      <t>ヒ</t>
    </rPh>
    <rPh sb="17" eb="18">
      <t>ツヅ</t>
    </rPh>
    <rPh sb="24" eb="26">
      <t>ケンショウ</t>
    </rPh>
    <rPh sb="27" eb="28">
      <t>ツト</t>
    </rPh>
    <phoneticPr fontId="2"/>
  </si>
  <si>
    <t>外部有識者及び行政事業レビュー推進チームの所見を踏まえ、有識者から事業執行に関する意見を徴取するなどの方法により、事業の計画及び実施に関し検証を行い、これらを踏まえて次年度の執行方法を検討していくこととする。</t>
    <phoneticPr fontId="2"/>
  </si>
  <si>
    <t>執行率が低下傾向にあり、てこ入れ策も始まるとのことであるが、２７年度はＰＤＣＡをしっかり検証してもらいたい</t>
    <phoneticPr fontId="2"/>
  </si>
  <si>
    <t>事業の進捗を図るさらなる指標を引き続き検討した上で、事業を適切に実施すること。</t>
  </si>
  <si>
    <t>本事業の成果が、中長期的な温室効果ガス排出削減工程の策定に資するよう、指標を引き続き検討するととももに、適切に事業を実施する。</t>
    <phoneticPr fontId="2"/>
  </si>
  <si>
    <t>予定どおり平成２６年度限りの事業とする。</t>
    <rPh sb="0" eb="2">
      <t>ヨテイ</t>
    </rPh>
    <rPh sb="5" eb="7">
      <t>ヘイセイ</t>
    </rPh>
    <rPh sb="9" eb="11">
      <t>ネンド</t>
    </rPh>
    <rPh sb="11" eb="12">
      <t>カギ</t>
    </rPh>
    <rPh sb="14" eb="16">
      <t>ジギョウ</t>
    </rPh>
    <phoneticPr fontId="2"/>
  </si>
  <si>
    <t>当該事業の終了を踏まえ、今後地方公共団体に対する取り組みをどのように国として行っていくか方向性等を記載すること。</t>
    <rPh sb="0" eb="2">
      <t>トウガイ</t>
    </rPh>
    <rPh sb="2" eb="4">
      <t>ジギョウ</t>
    </rPh>
    <rPh sb="5" eb="7">
      <t>シュウリョウ</t>
    </rPh>
    <rPh sb="8" eb="9">
      <t>フ</t>
    </rPh>
    <rPh sb="12" eb="14">
      <t>コンゴ</t>
    </rPh>
    <rPh sb="14" eb="16">
      <t>チホウ</t>
    </rPh>
    <rPh sb="16" eb="18">
      <t>コウキョウ</t>
    </rPh>
    <rPh sb="18" eb="20">
      <t>ダンタイ</t>
    </rPh>
    <rPh sb="21" eb="22">
      <t>タイ</t>
    </rPh>
    <rPh sb="24" eb="25">
      <t>ト</t>
    </rPh>
    <rPh sb="26" eb="27">
      <t>ク</t>
    </rPh>
    <rPh sb="34" eb="35">
      <t>クニ</t>
    </rPh>
    <rPh sb="38" eb="39">
      <t>オコナ</t>
    </rPh>
    <rPh sb="44" eb="47">
      <t>ホウコウセイ</t>
    </rPh>
    <rPh sb="47" eb="48">
      <t>トウ</t>
    </rPh>
    <rPh sb="49" eb="51">
      <t>キサイ</t>
    </rPh>
    <phoneticPr fontId="2"/>
  </si>
  <si>
    <t>予定どおり平成２６年度限りの事業とする。</t>
  </si>
  <si>
    <t>本事業の成果も踏まえ、地方公共団体と連携し、地球温暖化対策地方公共団体実行計画等に基づく地域における再生可能エネルギーの導入等、引き続き地方公共団体における地球温暖化対策を推進するための施策を展開していく。</t>
  </si>
  <si>
    <t>事業の成果と進捗を図るさらなる指標を引き続き検討した上で、H28年度以降から行う本格調査に向け、コストの削減や課題の抽出等を行い適切に事業を実施すること。</t>
    <phoneticPr fontId="2"/>
  </si>
  <si>
    <t>事業の成果と進捗を図るさらなる指標を引き続き検討した上で、本格調査（29年度調査：29年４月～30年３月の12か月間）の実施に向け、コストの削減や課題の抽出等を行い、適切に事業を実施する。</t>
  </si>
  <si>
    <t>H26まで事業を実施してどのような成果を得たのか。得た成果をどのように活かしていくのかを整理すること。</t>
  </si>
  <si>
    <t>本事業で得られた成果をマニュアルとして公開し、事業者がＨＥＭＳデータを利活用した事業を検討する上での手引きとする。</t>
  </si>
  <si>
    <t>事業の進捗を図るさらなる指標を引き続き検討した上で、事業を適切に実施すること。
事業規模を縮小した上で、「エネルギー起源CO2排出削減技術評価・検証事業」として一体的に行う。</t>
    <rPh sb="40" eb="42">
      <t>ジギョウ</t>
    </rPh>
    <rPh sb="42" eb="44">
      <t>キボ</t>
    </rPh>
    <rPh sb="45" eb="47">
      <t>シュクショウ</t>
    </rPh>
    <rPh sb="49" eb="50">
      <t>ウエ</t>
    </rPh>
    <rPh sb="80" eb="83">
      <t>イッタイテキ</t>
    </rPh>
    <rPh sb="84" eb="85">
      <t>オコナ</t>
    </rPh>
    <phoneticPr fontId="2"/>
  </si>
  <si>
    <t>人材育成のアウトカムとしては、途上国で人材の再生産ができるようになったかどうかに焦点を当てるべきである。
MRVができたかどうかではなく、MRVを自力で行えるだけの人材、体制が整ったかどうかで評価すべきである。</t>
    <phoneticPr fontId="0"/>
  </si>
  <si>
    <t>イヤーマークとして拠出しているプロジェクトに対する成果指標等を設定した上で、拠出金に対する適切なフォローと評価を行うこと。</t>
    <phoneticPr fontId="0"/>
  </si>
  <si>
    <t>次年度の気候変動枠組条約会議に向けて戦略的に調査・検討を行うとともに、カンクン合意等の実施による途上国支援等においても成果指標の設定等を行い、適切なフォローと評価を行うこと。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0"/>
  </si>
  <si>
    <t>引き続き次年度の気候変動枠組条約会議に向けて戦略的に調査・検討を行うとともに、途上国支援等の評価方法を検討し、より効果的な実施に努める。
また、費目、使途の内訳についても引き続き事業者に行政事業レビューの趣旨を説明し、協力が得られるよう努める。</t>
    <phoneticPr fontId="2"/>
  </si>
  <si>
    <t>事業の進捗と評価を図るさらなる指標を引き続き検討した上で、事業を適切に実施すること。</t>
    <phoneticPr fontId="0"/>
  </si>
  <si>
    <t>引き続き事業の競争性を確保できるよう努めること。</t>
    <phoneticPr fontId="0"/>
  </si>
  <si>
    <t>これまでの排出量の集計結果も踏まえつつ、事業者の排出量削減に係る自主的取組を促すための新たな指標を引き続き検討していく。
また、平成２７年度から導入した電子報告システムの周知・活用普及を図ることにより、集計結果のより迅速な公表に努めていく。</t>
    <phoneticPr fontId="0"/>
  </si>
  <si>
    <t>事業の進捗を管理できる指標についてさらなる検討を行いつつ、事業を適切に実施するよう努める。
平成28年度は、事業規模を40.000千円に縮小した上で、「エネルギー起源CO2排出削減技術評価・検証事業」として一体的に行うことにより、より効率的、効果的な事業執行に努める。</t>
    <phoneticPr fontId="0"/>
  </si>
  <si>
    <t>事業の進捗を図るさらなる指標を引き続き検討した上で、事業を適切に実施すること。
平成26年度秋レビューの評価を踏まえ、ＣＯ２削減量の目標値及び新たな審査項目の検討を行うべき。その場合、いつまでに検討を行うか、期限を設けるべき。</t>
    <phoneticPr fontId="0"/>
  </si>
  <si>
    <t>これまでの国民運動では、一部個人のチャレンジを成果指標としてあげていましたが、平成26年度からは主に企業等に向けた国民運動の展開を行っているため、現在・過去の施策に統一的な成果指標を持たせるため、企業等の賛同数に特化した指標に改善しました。
また、事業の進捗については､低炭素社会に向けた地球温暖化防止国民運動関連事業推進委員会において、外部有識者による事業評価等を受けながら進めています｡
国民運動の定量目標等については、今年度検討を進めていきます。</t>
    <phoneticPr fontId="0"/>
  </si>
  <si>
    <t>t-CO2単位当たりのコストが下がってきていることは評価できるが、それでも絶対値としてはかなり高いのではないか。改善の余地を探るべきであろう。</t>
    <rPh sb="5" eb="7">
      <t>タンイ</t>
    </rPh>
    <rPh sb="7" eb="8">
      <t>ア</t>
    </rPh>
    <rPh sb="15" eb="16">
      <t>サ</t>
    </rPh>
    <rPh sb="26" eb="28">
      <t>ヒョウカ</t>
    </rPh>
    <rPh sb="37" eb="40">
      <t>ゼッタイチ</t>
    </rPh>
    <rPh sb="47" eb="48">
      <t>タカ</t>
    </rPh>
    <rPh sb="56" eb="58">
      <t>カイゼン</t>
    </rPh>
    <rPh sb="59" eb="61">
      <t>ヨチ</t>
    </rPh>
    <rPh sb="62" eb="63">
      <t>サグ</t>
    </rPh>
    <phoneticPr fontId="2"/>
  </si>
  <si>
    <t>事業の競争性を高める工夫を検討すること</t>
    <rPh sb="0" eb="2">
      <t>ジギョウ</t>
    </rPh>
    <rPh sb="3" eb="6">
      <t>キョウソウセイ</t>
    </rPh>
    <rPh sb="7" eb="8">
      <t>タカ</t>
    </rPh>
    <rPh sb="10" eb="12">
      <t>クフウ</t>
    </rPh>
    <rPh sb="13" eb="15">
      <t>ケントウ</t>
    </rPh>
    <phoneticPr fontId="2"/>
  </si>
  <si>
    <t>地域の気候や特異性を活かしたきめ細かな地球温暖化防止活動の基盤形成、行動の拡大・定着につなげる事業であり、現段階でt-CO2単位の絶対値が高いということは一概に言えないが、日本の約束草案達成に向け、地方公共団体が主体となった取組の拡大や定着を進められるよう協力体制や支援策を構築することで、さらなるCO2削減施策を推進する。
また、地域でのCO2排出削減促進事業における地域活動支援・連携促進事業については、公募方式を活用し、競争性を確保する。</t>
  </si>
  <si>
    <t>「先進技術を利用した省エネ型自然冷媒機器普及促進事業」として引き続き事業を実施し、本事業の成果を十分活用できるよう努めること</t>
  </si>
  <si>
    <t>「先進技術を利用した省エネ型自然冷媒機器普及促進事業」として引き続き事業を実施し、更なる省エネ型自然冷媒機器の普及による地球温暖化防止に努めていく。</t>
  </si>
  <si>
    <t>事業規模の縮小に伴い、テーマの重点化とコスト見直しを検討すること</t>
  </si>
  <si>
    <r>
      <t>事業の進捗を図るさらなる指標を引き続き検討した上で、事業を適切に実施すること。</t>
    </r>
    <r>
      <rPr>
        <strike/>
        <sz val="9"/>
        <rFont val="ＭＳ ゴシック"/>
        <family val="3"/>
        <charset val="128"/>
      </rPr>
      <t xml:space="preserve">
</t>
    </r>
    <r>
      <rPr>
        <sz val="9"/>
        <rFont val="ＭＳ ゴシック"/>
        <family val="3"/>
        <charset val="128"/>
      </rPr>
      <t>「温室効果ガス関連情報基盤整備事業」と統合して効率的に事業を実施すること。</t>
    </r>
    <rPh sb="59" eb="61">
      <t>トウゴウ</t>
    </rPh>
    <rPh sb="63" eb="66">
      <t>コウリツテキ</t>
    </rPh>
    <rPh sb="67" eb="69">
      <t>ジギョウ</t>
    </rPh>
    <phoneticPr fontId="2"/>
  </si>
  <si>
    <t>計画書制度については、行政区内における事業者の意識や態度をCO２削減につなげるための施策であるが、一定の地方公共団体においては既に当該制度が導入されたことから、これらの支援等に係る経費については要求を行わず、国内排出量取引制度等の調査検討に予算を重点化するとともに、当該業務の効率的な執行に努める。なお、計画書制度が未導入の地方公共団体については、先行事例を参考として自主的な取組みに委ねることとし、また、事業者の意識等の醸成については、地方公共団体が引き続き進めるとともに、地方公共団体と協力しながら環境省の他の施策を通して行うこととする。</t>
  </si>
  <si>
    <t>事業の進捗を管理できる指標についてさらなる検討を行いつつ、事業を適切に実施するよう努める。
平成28年度は、地球温暖化対策推進法や気候変動枠組条約等の上位の法制度に基づき国が継続的に実施する複数の調査事業を統合した「温室効果ガス関連情報基盤整備事業」に集約・管理することにより、より効率的、効果的な事業の執行に努める。</t>
  </si>
  <si>
    <t xml:space="preserve">事業の進捗を図るさらなる指標を引き続き検討し、事業の適切な実施をめざす。
H27年度に参考書・業種別算定事例・Q&amp;Aを整備することにより、個社別や業界別の支援を廃止することとし、H28年度の二酸化炭素排出抑制対策事業等委託費は大幅に減額とした。
※H28年度は、サプライチェーンの重要な構成者である中小事業者の低炭素化の取組を促進するための既存事業を、本事業の中に位置づけて実施することとしたため、要求額全体では微減となっている。
</t>
  </si>
  <si>
    <t>・　省エネ・省ＣＯ２対策を推進するためには、より効率的な「低炭素投資」が必要である。そのためには当該事業の推進は大変重要であり、この結果を広く事業者に普及する手段を検討していくことが必要である。
・　事業の有効性の欄で、「診断で提案された対策を１件以上実施している」とあるが、更に多くの事業所で活用される工夫を検討すべきである。
・　アウトカムにおいて、１事業所当たりのＣＯ２削減量を６４０ｔとしているが、ＣＯ2排出量は事業所の規模により異なることから、削減総量とともに、事業所総排出量に対する削減率も明記する方が適切と考えられる。
・　より効率的な調査を進めるためには国が主導的に実施することも必要であるが、事業所の実態を最も把握している地方自治体を活用することも必要ではないか。</t>
    <phoneticPr fontId="0"/>
  </si>
  <si>
    <t xml:space="preserve">外部有識者のコメントを踏まえて、広く事業者に普及する手段を検討することとともに、より適切な事業の評価を行うため、事業所得総排出量に対する削減率をアウトカムに設定することを検討すること。
</t>
    <rPh sb="0" eb="2">
      <t>ガイブ</t>
    </rPh>
    <rPh sb="2" eb="5">
      <t>ユウシキシャ</t>
    </rPh>
    <rPh sb="11" eb="12">
      <t>フ</t>
    </rPh>
    <rPh sb="29" eb="31">
      <t>ケントウ</t>
    </rPh>
    <rPh sb="42" eb="44">
      <t>テキセツ</t>
    </rPh>
    <rPh sb="45" eb="47">
      <t>ジギョウ</t>
    </rPh>
    <rPh sb="48" eb="50">
      <t>ヒョウカ</t>
    </rPh>
    <rPh sb="51" eb="52">
      <t>オコナ</t>
    </rPh>
    <rPh sb="56" eb="58">
      <t>ジギョウ</t>
    </rPh>
    <rPh sb="58" eb="60">
      <t>ショトク</t>
    </rPh>
    <rPh sb="60" eb="61">
      <t>ソウ</t>
    </rPh>
    <rPh sb="61" eb="64">
      <t>ハイシュツリョウ</t>
    </rPh>
    <rPh sb="65" eb="66">
      <t>タイ</t>
    </rPh>
    <rPh sb="68" eb="71">
      <t>サクゲンリツ</t>
    </rPh>
    <rPh sb="78" eb="80">
      <t>セッテイ</t>
    </rPh>
    <rPh sb="85" eb="87">
      <t>ケントウ</t>
    </rPh>
    <phoneticPr fontId="2"/>
  </si>
  <si>
    <t>・CO2削減ポテンシャル診断事業は重要であるため、過年度より多くの事業所で活用される手段として、提案された対策内容をWebサイトや説明会で紹介しており、引き続き当該業務を実施するための予算を要求する。
・診断で提案された対策を、より多く取り組んで頂けるよう、平成27年度にガイドラインを作成し、実施率を高めることとしている。
・アウトカムにおいて事業所総排出量に対する削減率を記載することについては、来年度以降検討する。
・本事業は執行段階において自治体と協力して行っている。</t>
  </si>
  <si>
    <t xml:space="preserve">・ 地球温暖化防止対策の推進は喫緊の課題であり、その対策とし
て温室効果ガス排出量が最も多い産業部門に先進的な高効率の設備の導入を促進する当該事業は大変重要である。また、併せてできるだけ早い時期に導入する必要がある国内排出量制度の導入に向けた検討を実施している当該事業は理解できる。
・ 当該事業は２７年度限りの事業であるが、当該事業の成果をきち
っと検証し、当該事業の成果が活かされるよう検討すべきである。
</t>
  </si>
  <si>
    <t>外部有識者のコメントを踏まえて、当該事業の成果を検証し、成果が活かされるよう検討すること</t>
    <rPh sb="0" eb="2">
      <t>ガイブ</t>
    </rPh>
    <rPh sb="2" eb="5">
      <t>ユウシキシャ</t>
    </rPh>
    <rPh sb="11" eb="12">
      <t>フ</t>
    </rPh>
    <rPh sb="16" eb="18">
      <t>トウガイ</t>
    </rPh>
    <phoneticPr fontId="2"/>
  </si>
  <si>
    <t>これまでは、CO2排出量の規模からすると中小規模に該当する事業所が多く、また、排出量の検証に係る費用を国が負担するといった状況で排出枠取引が行われていた。本事業は、排出量取引制度を全国で導入するための実証事業であるため、制度を実際に導入するためには、これまでの実証内容では限定的となっており、制度の検討としては不十分である。そのため、平成28年度からは、大規模事業所やエネルギー多消費産業等も参加し、多種多様な取引相手が多数存在するとともに、業者自身が費用負担し排出量の信頼性・妥当性を確保することが要求されるため、より現実的な環境の下で排出枠の取引が行われるよう事業内容を見直し、排出量取引に係る事業者の意識の醸成・知見の蓄積を図るとともに、事業で得られた成果を国内排出量取引制度の導入に向けた検討を引き続き進めていく。
また、契約先は競争性・公平性が確保される方法で選定するとともに、排出枠を発行・管理する電子システムの維持・管理等、専門性が求められ、且つ当該事業者にしか実施できないと判断した業務に限って随意契約を締結し、事業を実施している。</t>
  </si>
  <si>
    <t>ご指摘を踏まえ、「平成27年度までに2MW浮体式洋上風力の関連技術を確立する。」という成果目標について、途中年度の成果実績が明らかとなるよう下記のとおり修正した。
・平成24年度の成果目標、成果実績に0.1(MW)を追加。
・平成25年度、平成26年度の成果目標、成果実績に2(MW)を追加。
※本事業においては0.1MW(100kW)の小規模試験機の実証で得られた知見を踏まえ、2MW風車の実証を実施している。0.1MW小規模試験機についてはH24年度に設置し、2MW実証機についてはH25年度に設置したため、それぞれ、H24年度、H25年度以降の成果実績に追加をしたもの。
なお、環境アセスメント手法については、成果目標である「平成27年度の浮体式洋上風力発電施設に係る環境アセスメント手法の確立」の達成に向け、途中年度において、試験機及び実証機の設置前、建造中、建造後・稼働前、稼働中等の各段階の環境影響に係るデータについて収集を行っているところ。</t>
  </si>
  <si>
    <t>・ 地球温暖化防止対策を推進するためには洋上風力の実用化は
大変重要である。その意味から、洋上風力導入に当たっての課題である信頼性・安全性の検証や、漁業者との調整、環境アセスメント手法の確立などを実施する当該事業の必要性は十分理解できる。
・ アウトカムの成果目標が「洋上風力発電の設置容量」と「環境アセ
スメント手法の確立」となっていることから途中年度の「成果実績」が明らかとなっていない。成果目標を上記２項目にすることは理解できるものの、毎年度３０億円近い経費を執行しているにもかかわらず、成果実績が明らかにされないことは国民の理解を得ることが困難である。従って、途中年度の成果実績が明らかになる成果目標についても検討する必要がある。</t>
  </si>
  <si>
    <t>外部有識者からのコメントを踏まえて、途中年度で事業を評価できる中間的な成果指標の設定を検討するとともに、H28新規要求している事業においても今回の指摘を反映させること。</t>
    <rPh sb="0" eb="2">
      <t>ガイブ</t>
    </rPh>
    <rPh sb="2" eb="5">
      <t>ユウシキシャ</t>
    </rPh>
    <rPh sb="13" eb="14">
      <t>フ</t>
    </rPh>
    <rPh sb="18" eb="20">
      <t>トチュウ</t>
    </rPh>
    <rPh sb="20" eb="22">
      <t>ネンド</t>
    </rPh>
    <rPh sb="23" eb="25">
      <t>ジギョウ</t>
    </rPh>
    <rPh sb="26" eb="28">
      <t>ヒョウカ</t>
    </rPh>
    <rPh sb="31" eb="34">
      <t>チュウカンテキ</t>
    </rPh>
    <rPh sb="35" eb="37">
      <t>セイカ</t>
    </rPh>
    <rPh sb="37" eb="39">
      <t>シヒョウ</t>
    </rPh>
    <rPh sb="40" eb="42">
      <t>セッテイ</t>
    </rPh>
    <rPh sb="43" eb="45">
      <t>ケントウ</t>
    </rPh>
    <rPh sb="55" eb="57">
      <t>シンキ</t>
    </rPh>
    <rPh sb="57" eb="59">
      <t>ヨウキュウ</t>
    </rPh>
    <rPh sb="63" eb="65">
      <t>ジギョウ</t>
    </rPh>
    <rPh sb="70" eb="72">
      <t>コンカイ</t>
    </rPh>
    <rPh sb="73" eb="75">
      <t>シテキ</t>
    </rPh>
    <rPh sb="76" eb="78">
      <t>ハンエイ</t>
    </rPh>
    <phoneticPr fontId="2"/>
  </si>
  <si>
    <t>できる限り負担率の圧縮に努めること。
国際機関が行っている具体的な取り組みに対する評価指標を設定すること。</t>
    <rPh sb="3" eb="4">
      <t>カギ</t>
    </rPh>
    <rPh sb="5" eb="8">
      <t>フタンリツ</t>
    </rPh>
    <rPh sb="9" eb="11">
      <t>アッシュク</t>
    </rPh>
    <rPh sb="12" eb="13">
      <t>ツト</t>
    </rPh>
    <rPh sb="19" eb="21">
      <t>コクサイ</t>
    </rPh>
    <rPh sb="21" eb="23">
      <t>キカン</t>
    </rPh>
    <rPh sb="24" eb="25">
      <t>オコナ</t>
    </rPh>
    <rPh sb="29" eb="32">
      <t>グタイテキ</t>
    </rPh>
    <rPh sb="33" eb="34">
      <t>ト</t>
    </rPh>
    <rPh sb="35" eb="36">
      <t>ク</t>
    </rPh>
    <rPh sb="38" eb="39">
      <t>タイ</t>
    </rPh>
    <rPh sb="41" eb="43">
      <t>ヒョウカ</t>
    </rPh>
    <rPh sb="43" eb="45">
      <t>シヒョウ</t>
    </rPh>
    <rPh sb="46" eb="48">
      <t>セッテイ</t>
    </rPh>
    <phoneticPr fontId="2"/>
  </si>
  <si>
    <t>ＩＲＥＮＡにおける事業の効率化等を理事会等で主張することにより、適正な予算管理に努めできる限りＩＲＥＮＡの予算の圧縮に努めているところ。なお、平成２７年度は13.052％（日本国全体）の負担率であったところ、平成２８年度分は12.758％となった。
所見を踏まえ、国際機関の活動を評価できるような指標の設定を検討する。</t>
  </si>
  <si>
    <t xml:space="preserve">「ＣＯ２削減対策強化誘導型技術開発・実証事業」において本事業の成果を十分活用できるよう努めること。
</t>
  </si>
  <si>
    <t xml:space="preserve">・ 地球温暖化対策を推進するためには、温室効果ガスの削減が進
んでいない民生（業務部門）の対策を検討する当該事業の実施の必要性は理解できる。
・ 次のステップとして当該事業の成果を多くの既存の中小ビルに普
及できるよう取り組む必要がある。
</t>
  </si>
  <si>
    <t>今後は、来年度以降の事業において、業務用ビル等の省CO2化に対する施策支援を検討すること。</t>
  </si>
  <si>
    <t>集計中であるH26年度の成果実績をもとに当該事業の評価を行った上で、中長期的なアウトカムの設定を検討すること。</t>
    <rPh sb="0" eb="3">
      <t>シュウケイチュウ</t>
    </rPh>
    <rPh sb="9" eb="11">
      <t>ネンド</t>
    </rPh>
    <rPh sb="12" eb="14">
      <t>セイカ</t>
    </rPh>
    <rPh sb="14" eb="16">
      <t>ジッセキ</t>
    </rPh>
    <rPh sb="20" eb="22">
      <t>トウガイ</t>
    </rPh>
    <rPh sb="22" eb="24">
      <t>ジギョウ</t>
    </rPh>
    <rPh sb="25" eb="27">
      <t>ヒョウカ</t>
    </rPh>
    <rPh sb="28" eb="29">
      <t>オコナ</t>
    </rPh>
    <rPh sb="31" eb="32">
      <t>ウエ</t>
    </rPh>
    <rPh sb="34" eb="38">
      <t>チュウチョウキテキ</t>
    </rPh>
    <rPh sb="45" eb="47">
      <t>セッテイ</t>
    </rPh>
    <rPh sb="48" eb="50">
      <t>ケントウ</t>
    </rPh>
    <phoneticPr fontId="2"/>
  </si>
  <si>
    <t>効率的な予算運用に努めてほしい。</t>
  </si>
  <si>
    <t>当初の予定どおり平成27年度限りの事業とする。本事業の成果を十分活用できるよう努めること。</t>
  </si>
  <si>
    <t>「ＣＯ２削減対策強化誘導型技術開発・実証事業」においては、本事業における課題を踏まえ、規制等の地球温暖化対策強化につながる技術開発のテーマを設定し、政策的に必要な技術を主体的に開発しているところ。引き続き、効率的・効果的に事業を運営していく。</t>
  </si>
  <si>
    <t>本事業では、主にオーナー・テナント・金融機関それぞれがメリットを享受できる形での省エネ改修を誘導する仕組み作りの具体案を策定することを目指して事業を進めており、本事業のアウトプット（収集データや分析結果等）を広く周知することで、中小ビルの省エネ改修促進につながると考えている。
2020年に向けたCO2排出量削減に寄与すべく、来年度以降の施策との連携もふまえて、効率的に事業を実施していきたい。</t>
  </si>
  <si>
    <t>H26年度までの補助事業の成果実績を踏まえ、費用対効果を加味した年間のCO２削減目標を設定。また、２０３０年度における中長期的なCO2削減量とする目標を検討。</t>
  </si>
  <si>
    <t>指摘を踏まえ、既往研究やデータベースの最大限の活用は当然として、H27年度はさらなる事業の効率性向上に努めて事業を実施する。</t>
  </si>
  <si>
    <t>引き続き課題の整理やその改善方法を検討すること</t>
    <rPh sb="0" eb="1">
      <t>ヒ</t>
    </rPh>
    <rPh sb="2" eb="3">
      <t>ツヅ</t>
    </rPh>
    <rPh sb="4" eb="6">
      <t>カダイ</t>
    </rPh>
    <rPh sb="7" eb="9">
      <t>セイリ</t>
    </rPh>
    <rPh sb="12" eb="14">
      <t>カイゼン</t>
    </rPh>
    <rPh sb="14" eb="16">
      <t>ホウホウ</t>
    </rPh>
    <rPh sb="17" eb="19">
      <t>ケントウ</t>
    </rPh>
    <phoneticPr fontId="2"/>
  </si>
  <si>
    <t>風力発電等の再生可能エネルギーの普及促進を行うにあたり、本調査事業の成果を十分活用できるよう努め、適切に事業を実施すること。</t>
    <rPh sb="0" eb="2">
      <t>フウリョク</t>
    </rPh>
    <rPh sb="2" eb="4">
      <t>ハツデン</t>
    </rPh>
    <rPh sb="4" eb="5">
      <t>トウ</t>
    </rPh>
    <rPh sb="6" eb="8">
      <t>サイセイ</t>
    </rPh>
    <rPh sb="8" eb="10">
      <t>カノウ</t>
    </rPh>
    <rPh sb="16" eb="18">
      <t>フキュウ</t>
    </rPh>
    <rPh sb="18" eb="20">
      <t>ソクシン</t>
    </rPh>
    <rPh sb="21" eb="22">
      <t>オコナ</t>
    </rPh>
    <rPh sb="29" eb="31">
      <t>チョウサ</t>
    </rPh>
    <rPh sb="49" eb="51">
      <t>テキセツ</t>
    </rPh>
    <rPh sb="52" eb="54">
      <t>ジギョウ</t>
    </rPh>
    <rPh sb="55" eb="57">
      <t>ジッシ</t>
    </rPh>
    <phoneticPr fontId="2"/>
  </si>
  <si>
    <t>引き続き外部専門家からの助言や指示を踏まえて、事業計画や必要経費の見直しを行うこと。
当該事業で開発された技術がいつまでにどれくらい社会実装されることを目指すか等、事業の進捗と評価を図るにあたり適切な指標と目標を設定すること。</t>
    <rPh sb="0" eb="1">
      <t>ヒ</t>
    </rPh>
    <rPh sb="2" eb="3">
      <t>ツヅ</t>
    </rPh>
    <rPh sb="4" eb="6">
      <t>ガイブ</t>
    </rPh>
    <rPh sb="6" eb="9">
      <t>センモンカ</t>
    </rPh>
    <rPh sb="12" eb="14">
      <t>ジョゲン</t>
    </rPh>
    <rPh sb="15" eb="17">
      <t>シジ</t>
    </rPh>
    <rPh sb="18" eb="19">
      <t>フ</t>
    </rPh>
    <rPh sb="23" eb="25">
      <t>ジギョウ</t>
    </rPh>
    <rPh sb="25" eb="27">
      <t>ケイカク</t>
    </rPh>
    <rPh sb="28" eb="30">
      <t>ヒツヨウ</t>
    </rPh>
    <rPh sb="30" eb="32">
      <t>ケイヒ</t>
    </rPh>
    <rPh sb="33" eb="35">
      <t>ミナオ</t>
    </rPh>
    <rPh sb="37" eb="38">
      <t>オコナ</t>
    </rPh>
    <rPh sb="43" eb="45">
      <t>トウガイ</t>
    </rPh>
    <rPh sb="45" eb="47">
      <t>ジギョウ</t>
    </rPh>
    <rPh sb="48" eb="50">
      <t>カイハツ</t>
    </rPh>
    <rPh sb="53" eb="55">
      <t>ギジュツ</t>
    </rPh>
    <rPh sb="66" eb="68">
      <t>シャカイ</t>
    </rPh>
    <rPh sb="68" eb="70">
      <t>ジッソウ</t>
    </rPh>
    <rPh sb="76" eb="78">
      <t>メザ</t>
    </rPh>
    <rPh sb="80" eb="81">
      <t>トウ</t>
    </rPh>
    <rPh sb="82" eb="84">
      <t>ジギョウ</t>
    </rPh>
    <rPh sb="85" eb="87">
      <t>シンチョク</t>
    </rPh>
    <rPh sb="88" eb="90">
      <t>ヒョウカ</t>
    </rPh>
    <rPh sb="91" eb="92">
      <t>ハカ</t>
    </rPh>
    <rPh sb="97" eb="99">
      <t>テキセツ</t>
    </rPh>
    <rPh sb="100" eb="102">
      <t>シヒョウ</t>
    </rPh>
    <rPh sb="103" eb="105">
      <t>モクヒョウ</t>
    </rPh>
    <rPh sb="106" eb="108">
      <t>セッテイ</t>
    </rPh>
    <phoneticPr fontId="2"/>
  </si>
  <si>
    <t>2020年の約束草案の達成期までの成果目標を設定することは理解できるが、一方で年度毎に評価できるような中間的なアウトカムの設定を検討し、適切に事業の進捗と評価を図った上で事業を実施すること。</t>
    <rPh sb="4" eb="5">
      <t>ネン</t>
    </rPh>
    <rPh sb="6" eb="8">
      <t>ヤクソク</t>
    </rPh>
    <rPh sb="8" eb="10">
      <t>ソウアン</t>
    </rPh>
    <rPh sb="11" eb="13">
      <t>タッセイ</t>
    </rPh>
    <rPh sb="13" eb="14">
      <t>キ</t>
    </rPh>
    <rPh sb="17" eb="19">
      <t>セイカ</t>
    </rPh>
    <rPh sb="19" eb="21">
      <t>モクヒョウ</t>
    </rPh>
    <rPh sb="22" eb="24">
      <t>セッテイ</t>
    </rPh>
    <rPh sb="29" eb="31">
      <t>リカイ</t>
    </rPh>
    <rPh sb="36" eb="38">
      <t>イッポウ</t>
    </rPh>
    <rPh sb="39" eb="41">
      <t>ネンド</t>
    </rPh>
    <rPh sb="41" eb="42">
      <t>ゴト</t>
    </rPh>
    <rPh sb="43" eb="45">
      <t>ヒョウカ</t>
    </rPh>
    <rPh sb="51" eb="54">
      <t>チュウカンテキ</t>
    </rPh>
    <rPh sb="61" eb="63">
      <t>セッテイ</t>
    </rPh>
    <rPh sb="64" eb="66">
      <t>ケントウ</t>
    </rPh>
    <rPh sb="68" eb="70">
      <t>テキセツ</t>
    </rPh>
    <rPh sb="71" eb="73">
      <t>ジギョウ</t>
    </rPh>
    <rPh sb="74" eb="76">
      <t>シンチョク</t>
    </rPh>
    <rPh sb="77" eb="79">
      <t>ヒョウカ</t>
    </rPh>
    <rPh sb="80" eb="81">
      <t>ハカ</t>
    </rPh>
    <rPh sb="83" eb="84">
      <t>ウエ</t>
    </rPh>
    <rPh sb="85" eb="87">
      <t>ジギョウ</t>
    </rPh>
    <rPh sb="88" eb="90">
      <t>ジッシ</t>
    </rPh>
    <phoneticPr fontId="2"/>
  </si>
  <si>
    <t>当初の予定どおり平成26年度限りの事業とする。
本事業の成果を十分活用できるよう努めること。</t>
    <rPh sb="0" eb="2">
      <t>トウショ</t>
    </rPh>
    <rPh sb="3" eb="5">
      <t>ヨテイ</t>
    </rPh>
    <rPh sb="8" eb="10">
      <t>ヘイセイ</t>
    </rPh>
    <rPh sb="12" eb="14">
      <t>ネンド</t>
    </rPh>
    <rPh sb="14" eb="15">
      <t>カギ</t>
    </rPh>
    <rPh sb="17" eb="19">
      <t>ジギョウ</t>
    </rPh>
    <phoneticPr fontId="2"/>
  </si>
  <si>
    <t>当初の予定どおり平成26年度限りの事業とする。
本事業の成果を十分活用できるよう努めること。</t>
  </si>
  <si>
    <t>成果目標を達成出来なかった要因を分析し、それを踏まえた上で、「低炭素型の融雪設備導入支援事業」を実施すること。</t>
    <rPh sb="23" eb="24">
      <t>フ</t>
    </rPh>
    <rPh sb="27" eb="28">
      <t>ウエ</t>
    </rPh>
    <rPh sb="31" eb="34">
      <t>テイタンソ</t>
    </rPh>
    <rPh sb="34" eb="35">
      <t>ガタ</t>
    </rPh>
    <rPh sb="36" eb="38">
      <t>ユウセツ</t>
    </rPh>
    <rPh sb="38" eb="40">
      <t>セツビ</t>
    </rPh>
    <rPh sb="40" eb="42">
      <t>ドウニュウ</t>
    </rPh>
    <rPh sb="42" eb="44">
      <t>シエン</t>
    </rPh>
    <rPh sb="44" eb="46">
      <t>ジギョウ</t>
    </rPh>
    <rPh sb="48" eb="50">
      <t>ジッシ</t>
    </rPh>
    <phoneticPr fontId="2"/>
  </si>
  <si>
    <t>平成28年度の事業整理に向け、引き続き、事業の中で得られた課題の整理及びそれらに対する改善方法の検討を行う。
また、成果目標及び成果指標について、より定量的となるよう見直しを行った。</t>
  </si>
  <si>
    <t>本事業においては事業の報告書を環境省ホームページ上に公開しているところ。引き続き事業で得られた知見の公開等により風力発電等の再生可能エネルギーの普及を促進していく。</t>
  </si>
  <si>
    <t>ご指摘頂いた「事業の進捗と評価を図るにあたり適切な指標と目標」であるが、各採択事業において実証される技術毎に社会実装を目指す時期が異なり統一的な指標及び目標を設けることは困難であるため、各採択事業毎に毎年度における達成目標等を設定し、進捗管理をしているところである。ご指摘も踏まえ、引き続き適切な成果指標・目標の設定を検討し、効果的に事業を運営していく。</t>
  </si>
  <si>
    <t>中間的なアウトカムの検討を進めるとともに、引き続き適切な事業管理を行っていく。</t>
  </si>
  <si>
    <t>本事業については、平成26年度限りの事業とし、本事業で得た成果については、事業番号035「経済性を重視したCO2削減対策支援事業」において活用する。</t>
  </si>
  <si>
    <t>策定された事業化計画等の本事業で得られた知見を踏まえ、「離島の低炭素地域づくり推進事業」を実施していく。</t>
  </si>
  <si>
    <t>1事業者が事業者都合により中断したことによって成果目標(CO2削減量)が達成出来なかったが、他の７事業者の成果実績はCO2削減量の目標に見合ったものとなっている。
本事業の成果を踏まえ、平成28年度からは省CO2型社会の構築に向けた社会ストック対策支援事業のうち「低炭素型の融雪設備導入支援事業」として、適切に事業を実施する。</t>
  </si>
  <si>
    <t>ＣＣＳは地球温暖化防止対策上、極めて重要な対応策になり、実現の成否がエネルギー・環境政策の意志決定を左右するため、一日も早くプロジェクトが成果を出せるよう努力してほしい。</t>
  </si>
  <si>
    <t>年度毎に評価できるような中間的なアウトカムの設定を検討し、適切に事業の進捗と評価を図った上で、外部有識者のコメントを踏まえ、引き続き事業の進捗管理を適切に行うこと</t>
  </si>
  <si>
    <t>省エネルギーは温暖化防止を進めるうえで重要な技術開発であるが、経済産業省などとテーマが重複していないか</t>
  </si>
  <si>
    <t>外部有識からのコメントを踏まえて、経済産業省とのデマケについて整理すること
事業終了後の早期の実用化を図るべく、量産化手法の確立を目指すこと。</t>
    <rPh sb="0" eb="2">
      <t>ガイブ</t>
    </rPh>
    <rPh sb="2" eb="4">
      <t>ユウシキ</t>
    </rPh>
    <rPh sb="12" eb="13">
      <t>フ</t>
    </rPh>
    <rPh sb="17" eb="19">
      <t>ケイザイ</t>
    </rPh>
    <rPh sb="19" eb="22">
      <t>サンギョウショウ</t>
    </rPh>
    <rPh sb="31" eb="33">
      <t>セイリ</t>
    </rPh>
    <rPh sb="38" eb="40">
      <t>ジギョウ</t>
    </rPh>
    <rPh sb="40" eb="43">
      <t>シュウリョウゴ</t>
    </rPh>
    <rPh sb="44" eb="46">
      <t>ソウキ</t>
    </rPh>
    <rPh sb="47" eb="50">
      <t>ジツヨウカ</t>
    </rPh>
    <rPh sb="51" eb="52">
      <t>ハカ</t>
    </rPh>
    <rPh sb="56" eb="58">
      <t>リョウサン</t>
    </rPh>
    <rPh sb="58" eb="59">
      <t>カ</t>
    </rPh>
    <rPh sb="59" eb="61">
      <t>シュホウ</t>
    </rPh>
    <rPh sb="62" eb="64">
      <t>カクリツ</t>
    </rPh>
    <rPh sb="65" eb="67">
      <t>メザ</t>
    </rPh>
    <phoneticPr fontId="2"/>
  </si>
  <si>
    <t>CO2削減への民生部門の取組は重要であり、そのための施策を始めたことは評価できる。プロジェクトは開始されたばかりであるので、評価は今後を待つべきであろう。</t>
    <rPh sb="3" eb="5">
      <t>サクゲン</t>
    </rPh>
    <rPh sb="7" eb="9">
      <t>ミンセイ</t>
    </rPh>
    <rPh sb="9" eb="11">
      <t>ブモン</t>
    </rPh>
    <rPh sb="12" eb="14">
      <t>トリクミ</t>
    </rPh>
    <rPh sb="15" eb="17">
      <t>ジュウヨウ</t>
    </rPh>
    <rPh sb="26" eb="28">
      <t>セサク</t>
    </rPh>
    <rPh sb="29" eb="30">
      <t>ハジ</t>
    </rPh>
    <rPh sb="35" eb="37">
      <t>ヒョウカ</t>
    </rPh>
    <rPh sb="48" eb="50">
      <t>カイシ</t>
    </rPh>
    <rPh sb="62" eb="64">
      <t>ヒョウカ</t>
    </rPh>
    <rPh sb="65" eb="67">
      <t>コンゴ</t>
    </rPh>
    <rPh sb="68" eb="69">
      <t>マ</t>
    </rPh>
    <phoneticPr fontId="2"/>
  </si>
  <si>
    <t>外部有識者からのコメントを踏まえて、適切なプロジェクトの進捗管理と評価を行うこと。
国際機関が行っている具体的なプログラムの進捗状況に対する評価指標を設定すること。</t>
    <rPh sb="0" eb="2">
      <t>ガイブ</t>
    </rPh>
    <rPh sb="2" eb="5">
      <t>ユウシキシャ</t>
    </rPh>
    <rPh sb="13" eb="14">
      <t>フ</t>
    </rPh>
    <rPh sb="18" eb="20">
      <t>テキセツ</t>
    </rPh>
    <rPh sb="28" eb="30">
      <t>シンチョク</t>
    </rPh>
    <rPh sb="30" eb="32">
      <t>カンリ</t>
    </rPh>
    <rPh sb="33" eb="35">
      <t>ヒョウカ</t>
    </rPh>
    <rPh sb="36" eb="37">
      <t>オコナ</t>
    </rPh>
    <rPh sb="62" eb="64">
      <t>シンチョク</t>
    </rPh>
    <rPh sb="64" eb="66">
      <t>ジョウキョウ</t>
    </rPh>
    <phoneticPr fontId="2"/>
  </si>
  <si>
    <t>・二酸化炭素貯留適地調査については、経済産業省と連携の上、３３年度までに適地を３ケ所程度選定出来るよう、環境配慮型CCS実証事業については、２７年度中に要素技術検討フェーズを完了し、２８年度より技術実証フェーズに移行出来るよう推進する。また、２８年度以降、事業を加速出来るよう体制を整備中である。
・中間的なアウトカムを設定した。また、行革事務局より「直接的にCO２削減につながる目標を設定すべき」との指摘を受けて、②の最終年度の成果指標をＣＯ２分離回収量に改めた。石炭火力発電の排ガスからCO２分離回収を行う予定であるが、分離回収に伴う発電効率等への影響を評価するためには総排出量の５０％程度以上のCO２を分離回収する必要がある。この点と予算規模の点から、想定している規模の石炭火力発電にて５０～６０％に相当する６００トン／日を予定。</t>
  </si>
  <si>
    <t>経済産業省では、SiC基板の高品質化やSi等との異種材料結合（GaN on Si等）等の技術開発、及び既存デバイスの用途拡大のための標準化・共通化等の基盤整備等を実施しており、新規のGaN on GaNを用いた最高品質のパワー・光デバイスの開発・実証を行う本事業とはテーマが異なる。
なお、事業終了後の早期実用化に向け、量産化手法についても検討していく。</t>
  </si>
  <si>
    <t>日本の拠出によって実施するプロジェクトについては、CO2排出削減量見込みを算出することを求めているところ。今後、国際機関とも連携し、CO2排出削減量等適切な評価指標をプログラム及びプロジェクトの進捗状況に応じて設定する。</t>
  </si>
  <si>
    <t>外部有識からのコメントを踏まえて、経済産業省とのデマケについて整理すること
現在実証している事業成果等を全国に展開できるよう、適切に出口までのアプローチを明確にした上で適切に事業を実施すること。</t>
    <rPh sb="0" eb="2">
      <t>ガイブ</t>
    </rPh>
    <rPh sb="2" eb="4">
      <t>ユウシキ</t>
    </rPh>
    <rPh sb="12" eb="13">
      <t>フ</t>
    </rPh>
    <rPh sb="17" eb="19">
      <t>ケイザイ</t>
    </rPh>
    <rPh sb="19" eb="22">
      <t>サンギョウショウ</t>
    </rPh>
    <rPh sb="31" eb="33">
      <t>セイリ</t>
    </rPh>
    <rPh sb="38" eb="40">
      <t>ゲンザイ</t>
    </rPh>
    <rPh sb="40" eb="42">
      <t>ジッショウ</t>
    </rPh>
    <rPh sb="46" eb="48">
      <t>ジギョウ</t>
    </rPh>
    <rPh sb="48" eb="50">
      <t>セイカ</t>
    </rPh>
    <rPh sb="50" eb="51">
      <t>トウ</t>
    </rPh>
    <rPh sb="52" eb="54">
      <t>ゼンコク</t>
    </rPh>
    <rPh sb="55" eb="57">
      <t>テンカイ</t>
    </rPh>
    <rPh sb="63" eb="65">
      <t>テキセツ</t>
    </rPh>
    <rPh sb="66" eb="68">
      <t>デグチ</t>
    </rPh>
    <rPh sb="77" eb="79">
      <t>メイカク</t>
    </rPh>
    <rPh sb="82" eb="83">
      <t>ウエ</t>
    </rPh>
    <rPh sb="84" eb="86">
      <t>テキセツ</t>
    </rPh>
    <rPh sb="87" eb="89">
      <t>ジギョウ</t>
    </rPh>
    <rPh sb="90" eb="92">
      <t>ジッシ</t>
    </rPh>
    <phoneticPr fontId="2"/>
  </si>
  <si>
    <t>関係省庁、産業界と協力し、実用化へ早くメドを付けてほしい。</t>
  </si>
  <si>
    <t>外部有識者からのコメントを踏まえて、関係省庁や産業界との協力を推し進めるよう努めること。
目標最終年度の成果目標を適切に達成出来るよう、事業計画と評価を適切に行った上で事業を実施すること。</t>
    <rPh sb="0" eb="2">
      <t>ガイブ</t>
    </rPh>
    <rPh sb="2" eb="5">
      <t>ユウシキシャ</t>
    </rPh>
    <rPh sb="13" eb="14">
      <t>フ</t>
    </rPh>
    <rPh sb="18" eb="20">
      <t>カンケイ</t>
    </rPh>
    <rPh sb="20" eb="22">
      <t>ショウチョウ</t>
    </rPh>
    <rPh sb="23" eb="26">
      <t>サンギョウカイ</t>
    </rPh>
    <rPh sb="28" eb="30">
      <t>キョウリョク</t>
    </rPh>
    <rPh sb="31" eb="32">
      <t>オ</t>
    </rPh>
    <rPh sb="33" eb="34">
      <t>スス</t>
    </rPh>
    <rPh sb="38" eb="39">
      <t>ツト</t>
    </rPh>
    <rPh sb="45" eb="47">
      <t>モクヒョウ</t>
    </rPh>
    <rPh sb="47" eb="49">
      <t>サイシュウ</t>
    </rPh>
    <rPh sb="49" eb="51">
      <t>ネンド</t>
    </rPh>
    <rPh sb="52" eb="54">
      <t>セイカ</t>
    </rPh>
    <rPh sb="54" eb="56">
      <t>モクヒョウ</t>
    </rPh>
    <rPh sb="57" eb="59">
      <t>テキセツ</t>
    </rPh>
    <rPh sb="60" eb="64">
      <t>タッセイデキ</t>
    </rPh>
    <rPh sb="68" eb="70">
      <t>ジギョウ</t>
    </rPh>
    <rPh sb="70" eb="72">
      <t>ケイカク</t>
    </rPh>
    <rPh sb="73" eb="75">
      <t>ヒョウカ</t>
    </rPh>
    <rPh sb="76" eb="78">
      <t>テキセツ</t>
    </rPh>
    <rPh sb="79" eb="80">
      <t>オコナ</t>
    </rPh>
    <rPh sb="82" eb="83">
      <t>ウエ</t>
    </rPh>
    <rPh sb="84" eb="86">
      <t>ジギョウ</t>
    </rPh>
    <rPh sb="87" eb="89">
      <t>ジッシ</t>
    </rPh>
    <phoneticPr fontId="2"/>
  </si>
  <si>
    <t>重要な開発であるが、経済産業省との調整はどのようになっているのか？</t>
  </si>
  <si>
    <t>外部有識者からのコメントを踏まえて、経済産業省とのデマケについて整理すること
年度毎に評価できるような中間的なアウトカムの設定を検討し、適切に事業の進捗と評価を図った上で事業を実施すること。</t>
    <rPh sb="0" eb="2">
      <t>ガイブ</t>
    </rPh>
    <rPh sb="2" eb="4">
      <t>ユウシキ</t>
    </rPh>
    <rPh sb="4" eb="5">
      <t>シャ</t>
    </rPh>
    <rPh sb="13" eb="14">
      <t>フ</t>
    </rPh>
    <rPh sb="18" eb="20">
      <t>ケイザイ</t>
    </rPh>
    <rPh sb="20" eb="23">
      <t>サンギョウショウ</t>
    </rPh>
    <rPh sb="32" eb="34">
      <t>セイリ</t>
    </rPh>
    <phoneticPr fontId="2"/>
  </si>
  <si>
    <t>重要な課題であるが、経済産業省との調整はどのようになっているのか？</t>
  </si>
  <si>
    <t>外部有識者からのコメントを踏まえて、経済産業省とのデマケについて整理すること</t>
    <rPh sb="0" eb="2">
      <t>ガイブ</t>
    </rPh>
    <rPh sb="2" eb="4">
      <t>ユウシキ</t>
    </rPh>
    <rPh sb="4" eb="5">
      <t>シャ</t>
    </rPh>
    <rPh sb="13" eb="14">
      <t>フ</t>
    </rPh>
    <rPh sb="18" eb="20">
      <t>ケイザイ</t>
    </rPh>
    <rPh sb="20" eb="23">
      <t>サンギョウショウ</t>
    </rPh>
    <rPh sb="32" eb="34">
      <t>セイリ</t>
    </rPh>
    <phoneticPr fontId="2"/>
  </si>
  <si>
    <t>環境省では、送電線容量や周波数等調整の制約のため既存の基幹電力系統への導入が進みにくい再生可能エネルギーの大幅導入によりCO2排出量を削減することを目的とし、再生可能エネルギー等を活用し、地域内でエネルギーを創り、蓄え、融通し合う、基幹電力系統に依存しない自立・分散型のエネルギーシステムの実証を実施している。電力の安定供給を目的とし、主に基幹電力系統の制御・運用と関連する事業を実施する経済産業省とは重複がないよう十分に調整をした上で、事業を行っているところである。
また、事業終了年度に向け、自立・分散型エネルギーシステムのモデルを確立させると共に、モデルの展開を目指し、適正に事業を実施していく。
なお、成果目標についてより定量的となるよう見直した。</t>
  </si>
  <si>
    <t>成果目標の達成に向け、概ね事業計画どおりに事業を進めているところ。御指摘を踏まえ、引き続き関係者等と協力しながら事業を適切に執行する。</t>
  </si>
  <si>
    <t>経済産業省の事業は、潮流発電等の海洋エネルギー発電の発電効率の向上、発電コスト低減等に資するブレード・タービン等の技術開発を行っており、環境省の事業は、潮流発電による環境・漁業影響の低減に資する発電設備の設計、建設方法、メンテナンス手法の開発及び実海域での商用規模の実証を通じた実用化を行う。なお、両事業において情報交換等連携を密に行いながら事業を推進することで、効率的・効果的な事業実施が図られ、両省の事業の実用化が促進される。
また、「最終成果目標の実現に向け、実証事業毎に設定している各年度において達成すべき実証目標を100％達成する。」という成果目標については毎年度毎に評価をすることとなるが、引き続き適切な成果目標・指標について検討を行い、効果的に事業を運営していく。</t>
  </si>
  <si>
    <t>環境省では蓄電池の活用等を含めた地域資源の再エネ導入、主要施設への省エネ設備の導入等により、地産地消の自立・分散型低炭素エネルギー社会を構築し、化石燃料に依存する離島におけるCO2排出量を削減することを目的とし、経済産業省との重複がないよう十分に調整をした上で、事業を行っているところである。</t>
  </si>
  <si>
    <t xml:space="preserve">外部有識者からのコメントを踏まえて、事業が独り立ちできるよう、そのために必要となる成果指標等を検討した上で、計画と評価を適切に行い、事業のビジネス化に努めること
</t>
    <rPh sb="4" eb="5">
      <t>シャ</t>
    </rPh>
    <rPh sb="18" eb="20">
      <t>ジギョウ</t>
    </rPh>
    <rPh sb="21" eb="22">
      <t>ヒト</t>
    </rPh>
    <rPh sb="23" eb="24">
      <t>ダ</t>
    </rPh>
    <rPh sb="36" eb="38">
      <t>ヒツヨウ</t>
    </rPh>
    <rPh sb="41" eb="43">
      <t>セイカ</t>
    </rPh>
    <rPh sb="43" eb="45">
      <t>シヒョウ</t>
    </rPh>
    <rPh sb="45" eb="46">
      <t>トウ</t>
    </rPh>
    <rPh sb="47" eb="49">
      <t>ケントウ</t>
    </rPh>
    <rPh sb="51" eb="52">
      <t>ウエ</t>
    </rPh>
    <rPh sb="54" eb="56">
      <t>ケイカク</t>
    </rPh>
    <rPh sb="57" eb="59">
      <t>ヒョウカ</t>
    </rPh>
    <rPh sb="60" eb="62">
      <t>テキセツ</t>
    </rPh>
    <rPh sb="63" eb="64">
      <t>オコナ</t>
    </rPh>
    <rPh sb="66" eb="68">
      <t>ジギョウ</t>
    </rPh>
    <rPh sb="73" eb="74">
      <t>カ</t>
    </rPh>
    <rPh sb="75" eb="76">
      <t>ツト</t>
    </rPh>
    <phoneticPr fontId="2"/>
  </si>
  <si>
    <t>外部有識者からのコメントに確実に対応し、アウトカム指標等の根拠を明確にすること</t>
    <rPh sb="0" eb="2">
      <t>ガイブ</t>
    </rPh>
    <rPh sb="2" eb="5">
      <t>ユウシキシャ</t>
    </rPh>
    <rPh sb="13" eb="15">
      <t>カクジツ</t>
    </rPh>
    <rPh sb="16" eb="18">
      <t>タイオウ</t>
    </rPh>
    <rPh sb="25" eb="27">
      <t>シヒョウ</t>
    </rPh>
    <rPh sb="27" eb="28">
      <t>トウ</t>
    </rPh>
    <rPh sb="29" eb="31">
      <t>コンキョ</t>
    </rPh>
    <rPh sb="32" eb="34">
      <t>メイカク</t>
    </rPh>
    <phoneticPr fontId="2"/>
  </si>
  <si>
    <t>効率的な予算運用に努め、28年度から技術者資格制度・事業者認定制度を開始するとともに、29年度からは民間の独立したビジネスモデルとなるよう支援するとともに、適切な評価指標の設定を検討する。</t>
  </si>
  <si>
    <t>効率的な予算運用に努め、２９年度からは独立したビジネスになるよう支援してほしい。政府の支援を離れたビジネスにできれば、環境省の政策の成功例になる。</t>
  </si>
  <si>
    <t>・事業概要の柱のひとつに途上国における廃機器・廃フロンの回収・適正処理のための体制構築に向けた調査を行う旨の記載があるが、これに関わるアウトカム指標が設定されていないため、いかなる国を対象にして何をどこまで目指しているのかが判然としない。
・アウトカム目標として設定されている補助事業によるCO₂排出削減量がどうしてこうした数値になるのか根拠が明確ではない。
・事業の有効性に関する評価説明には「効果的かつ低コストで実施している」とあるが、そのように評価する根拠が明確ではない。</t>
  </si>
  <si>
    <t>・単位当たりコストに係る評価説明では、前身事業の実績を下回っていることをもって妥当としているが、家庭向け省エネ診断1件あたりの適正コストの目安を予め想定することは可能なのではないか。
・事業の有効性に係る評価が△となっている項目の説明が正しいのであれば、次年度は成果実績および活動実績ともに改善するはずであるが、その見通しがあるのか、改善に向けていかなる努力をしていくのか示されるべき。
・支出先の選定では企画競争方式にて委託先を選定しており、競争性が確保されているとの説明であるが、（社）地球温暖化防止全国ネットはさらに業務を外注しており、その委託先とは随意契約を結んでいる。これで事業全体として適切に競争性が担保されているといえるのか疑問がある。</t>
    <rPh sb="203" eb="205">
      <t>キカク</t>
    </rPh>
    <phoneticPr fontId="2"/>
  </si>
  <si>
    <t>外部有識者からのコメントに確実に対応し、成果実績および活動実績の改善を検討すること</t>
    <rPh sb="0" eb="2">
      <t>ガイブ</t>
    </rPh>
    <rPh sb="2" eb="5">
      <t>ユウシキシャ</t>
    </rPh>
    <rPh sb="35" eb="37">
      <t>ケントウ</t>
    </rPh>
    <phoneticPr fontId="2"/>
  </si>
  <si>
    <t>３つある事業の柱に係るアウトカム実績はいずれも目標値を達成していることは評価されて良いといえる一方で、果たして当初の目標設定が妥当であったのか、達成が容易な目標を当初から設定していたのではないかとの疑問も残る。この点、十分な説明が求められる。</t>
  </si>
  <si>
    <t>外部有識者からのコメントを踏まえて、アウトカム指標の妥当性を説明すること
本事業の成果を十分活用できるよう努めること。</t>
    <rPh sb="23" eb="25">
      <t>シヒョウ</t>
    </rPh>
    <rPh sb="26" eb="29">
      <t>ダトウセイ</t>
    </rPh>
    <rPh sb="30" eb="32">
      <t>セツメイ</t>
    </rPh>
    <phoneticPr fontId="2"/>
  </si>
  <si>
    <t>・アウトカム目標にある対策手法を20程度発掘するという数値の根拠はどこにあるのか。</t>
  </si>
  <si>
    <t>アウトカム目標については、本事業の予算要求時に検討を進める中で、連携先である農林水産省や関係者ヒアリングを基に一般的な手法数として15程度を算出し、より意欲的な目標とするべく合計20程度と設定しているもの。事業実施及び計画策定にあたっては、ソフト対策及びハード対策の両面を更に検討・発掘することにより、今後の普及に向けて効果的且つ多様な省エネ省CO2モデルを提示したい。</t>
  </si>
  <si>
    <t>・省エネ診断１件あたりのコスト目安について、診断に係る人件費、交通費等の諸経費の積み上げで約1.6万円/件と算出しており、診断に係る経費の最大1/2を補助していることから、平成27年度の単位当たりコストの見込み額を8,000円/件としている。
・平成27年度は、既存診断機関の制度に対する理解の深まりや自社事業としての診断活動の積極的促進、新規診断実施機関の参入により、診断件数が増加する見通しである。これらを後押しするために、制度説明会の開催や、メディア・イベント等での制度の周知、診断優良事例の紹介等を行っている。
・平成26年度から制度運営を開始するに当たり、単年で事務局が変わっては業務に支障が出る恐れあり、３年間継続して事業を実施できることを要件として企画競争により委託先を選定している。委託先として選定された（社）地球温暖化防止全国ネットが外注している業務は、環境省所有の診断ソフトの不具合対策、維持管理、エンハンス等である。これらについては診断ソフトの開発元でなければ対応できず、また、診断結果の集計等行うには、ソフトとシステムの連動が必要であるため、ソフトとシステムの両方を委託業務において（社）地球温暖化防止全国ネットより随意契約で外注している。</t>
    <rPh sb="86" eb="88">
      <t>ヘイセイ</t>
    </rPh>
    <rPh sb="123" eb="125">
      <t>ヘイセイ</t>
    </rPh>
    <phoneticPr fontId="2"/>
  </si>
  <si>
    <t>(1) 複数の自治体（２市町以上）が保有する複数の公共施設（庁舎、文化センター、図書館等）を対象とし、効果検証を行う上で必要と考えるモデル数（２市町×３施設＝６施設）を成果目標として設定したものであり、妥当なものであると考える。
(2) 本事業の成果目標である「CO2削減効果及び波及効果が高い水素サプライチェーンモデル」については、下記の考えに基づき事前に検討した上で設定したものであり、妥当なものであると考える。
①：CO2削減効果が高く、ポテンシャルがあり波及効果も高いと想定される水素の製造方法として、Ａ副生水素（工場において主生成物を製造する際に副生的に発生する水素）、Ｂ下水汚泥由来のバイオガスから精製、Ｃ家畜糞尿由来のバイオガスから精製、Ｄ再生可能エネルギーの電気から水を電気分解の４つを想定、
②：上記水素製造方法にて製造される水素量の想定から、水素供給範囲を設定（水素製造量が多いと想定されるものは近隣地域にも輸送することを想定）。Ａ（製造地域＋近隣地域）、Ｂ・Ｃ（製造地域）、Ｄ（製造地域、製造地域＋近隣地域）
③：①②の組み合わせより導出されるサプライチェーンの数が合計５種類となる。
(3) 環境省BATリストを作成する上で、日本の約束草案要綱における分類に基づいて主要部門（産業、業務、家庭、運輸、エネルギー転換）に廃棄物分野を合わせた幅広い領域に対して網羅的に低炭素技術を収集した結果700余りの技術をリストアップした。収集した技術の中から「先導的」、「エネルギー起源CO2排出を大幅に削減する」、「効率指標の設定可能性」という観点から技術の絞り込みを検討した結果、成果目標として設定したものであり、妥当なものであると考える。</t>
  </si>
  <si>
    <t>・途上国における省エネ型自然冷媒機器等の導入の際に求められる廃機器・廃フロンの回収・適正処理のための体制構築調査については、開発途上国の中でも、冷凍空調機器の導入量の多い、マレーシア、タイ、ベトナム及びインドネシアを主な対象としている。本調査において、対象国における、廃機器・廃フロン回収・処理制度の構築に関する効果や課題などを整理し、行政担当者へ働きかけることにより、同国での廃機器・廃フロンの回収・適正処理のための体制構築に貢献することを予定している。例えば、今後、議定書に基づき、フロンの新規生産量が削減されるため、再生フロンの需要が高まることが予想される。本事業においてフロン再生の費用対効果や体制構築上の課題を整理することにより、フロン再生の促進や再生フロンの需要拡大、ひいては廃機器・廃フロンの回収に資するものと考えられる。所見を踏まえ、来年度の中間公表時までに適切なアウトカム指標を検討する。
・アウトカム（成果目標）は、過去の補助事業の実績を基に想定した削減量（エネ起CO2と冷媒漏洩防止量の合計）に、本補助事業の予算内における補助対象事業数を掛け、その合計として算出したものである。冷凍冷蔵倉庫・食品製造工場にあっては、1件あたり1,000t-CO2、化学製造工場は1件当たり760t-CO2、アイススケートリンクは1件当たり640t-CO2、コンビニは1件当たり25t-CO2、スーパーマーケットは1件当たり250t-CO2が削減されるものとして数値を設定しており、それぞれ採択目標として、業界や製造メーカに与えるインパクトを鑑み、想定採択数を設定している。
・事業の有効性の項目については、外部有識者の御所見に基づき、機器の価格低減に係る記述から、業務実施にあたる効果性・コスト性を観点とした記述に変更した。</t>
    <rPh sb="368" eb="370">
      <t>ショケン</t>
    </rPh>
    <rPh sb="371" eb="372">
      <t>フ</t>
    </rPh>
    <rPh sb="375" eb="378">
      <t>ライネンド</t>
    </rPh>
    <rPh sb="379" eb="381">
      <t>チュウカン</t>
    </rPh>
    <rPh sb="381" eb="383">
      <t>コウヒョウ</t>
    </rPh>
    <rPh sb="383" eb="384">
      <t>ジ</t>
    </rPh>
    <rPh sb="387" eb="389">
      <t>テキセツ</t>
    </rPh>
    <rPh sb="395" eb="397">
      <t>シヒョウ</t>
    </rPh>
    <rPh sb="398" eb="400">
      <t>ケントウ</t>
    </rPh>
    <rPh sb="431" eb="433">
      <t>ソウテイ</t>
    </rPh>
    <rPh sb="465" eb="467">
      <t>ヨサン</t>
    </rPh>
    <rPh sb="467" eb="468">
      <t>ナイ</t>
    </rPh>
    <rPh sb="480" eb="481">
      <t>カ</t>
    </rPh>
    <rPh sb="500" eb="502">
      <t>レイトウ</t>
    </rPh>
    <rPh sb="502" eb="504">
      <t>レイゾウ</t>
    </rPh>
    <rPh sb="504" eb="506">
      <t>ソウコ</t>
    </rPh>
    <rPh sb="507" eb="509">
      <t>ショクヒン</t>
    </rPh>
    <rPh sb="509" eb="511">
      <t>セイゾウ</t>
    </rPh>
    <rPh sb="511" eb="513">
      <t>コウジョウ</t>
    </rPh>
    <rPh sb="520" eb="521">
      <t>ケン</t>
    </rPh>
    <rPh sb="535" eb="537">
      <t>カガク</t>
    </rPh>
    <rPh sb="537" eb="539">
      <t>セイゾウ</t>
    </rPh>
    <rPh sb="539" eb="541">
      <t>コウジョウ</t>
    </rPh>
    <rPh sb="543" eb="544">
      <t>ケン</t>
    </rPh>
    <rPh sb="544" eb="545">
      <t>ア</t>
    </rPh>
    <rPh sb="568" eb="569">
      <t>ケン</t>
    </rPh>
    <rPh sb="569" eb="570">
      <t>ア</t>
    </rPh>
    <rPh sb="587" eb="588">
      <t>ケン</t>
    </rPh>
    <rPh sb="588" eb="589">
      <t>ア</t>
    </rPh>
    <rPh sb="610" eb="611">
      <t>ケン</t>
    </rPh>
    <rPh sb="611" eb="612">
      <t>ア</t>
    </rPh>
    <rPh sb="623" eb="625">
      <t>サクゲン</t>
    </rPh>
    <rPh sb="633" eb="635">
      <t>スウチ</t>
    </rPh>
    <rPh sb="636" eb="638">
      <t>セッテイ</t>
    </rPh>
    <rPh sb="647" eb="649">
      <t>サイタク</t>
    </rPh>
    <rPh sb="649" eb="651">
      <t>モクヒョウ</t>
    </rPh>
    <rPh sb="655" eb="657">
      <t>ギョウカイ</t>
    </rPh>
    <rPh sb="658" eb="660">
      <t>セイゾウ</t>
    </rPh>
    <rPh sb="664" eb="665">
      <t>アタ</t>
    </rPh>
    <rPh sb="673" eb="674">
      <t>カンガ</t>
    </rPh>
    <rPh sb="676" eb="678">
      <t>ソウテイ</t>
    </rPh>
    <rPh sb="678" eb="680">
      <t>サイタク</t>
    </rPh>
    <rPh sb="680" eb="681">
      <t>スウ</t>
    </rPh>
    <rPh sb="682" eb="684">
      <t>セッテイ</t>
    </rPh>
    <rPh sb="691" eb="693">
      <t>ジギョウ</t>
    </rPh>
    <rPh sb="694" eb="697">
      <t>ユウコウセイ</t>
    </rPh>
    <rPh sb="698" eb="700">
      <t>コウモク</t>
    </rPh>
    <rPh sb="706" eb="708">
      <t>ガイブ</t>
    </rPh>
    <rPh sb="708" eb="711">
      <t>ユウシキシャ</t>
    </rPh>
    <rPh sb="712" eb="713">
      <t>ゴ</t>
    </rPh>
    <rPh sb="713" eb="715">
      <t>ショケン</t>
    </rPh>
    <rPh sb="716" eb="717">
      <t>モト</t>
    </rPh>
    <rPh sb="720" eb="722">
      <t>キキ</t>
    </rPh>
    <rPh sb="723" eb="725">
      <t>カカク</t>
    </rPh>
    <rPh sb="725" eb="727">
      <t>テイゲン</t>
    </rPh>
    <rPh sb="728" eb="729">
      <t>カカ</t>
    </rPh>
    <rPh sb="730" eb="732">
      <t>キジュツ</t>
    </rPh>
    <rPh sb="735" eb="737">
      <t>ギョウム</t>
    </rPh>
    <rPh sb="737" eb="739">
      <t>ジッシ</t>
    </rPh>
    <rPh sb="743" eb="745">
      <t>コウカ</t>
    </rPh>
    <rPh sb="745" eb="746">
      <t>セイ</t>
    </rPh>
    <rPh sb="750" eb="751">
      <t>セイ</t>
    </rPh>
    <rPh sb="752" eb="754">
      <t>カンテン</t>
    </rPh>
    <rPh sb="757" eb="759">
      <t>キジュツ</t>
    </rPh>
    <rPh sb="760" eb="762">
      <t>ヘンコウ</t>
    </rPh>
    <phoneticPr fontId="5"/>
  </si>
  <si>
    <t>新26-017</t>
  </si>
  <si>
    <t>委託費については、現在、国内におけるブラックカーボン等の排出実態の把握のための実測に努めている。そのため、実測による情報更新に係る指標を設定している。今後は、実測数の拡充により精度向上が図れた段階で対策技術に係る情報収集を行うことしており、その時点で事業目標達成に向けた新たな指標を設定するとともに、事業進捗の状況を把握し事業を適切に実施していく。また、拠出に関しても、CCACの活動の発展に伴い適切な指標を検討するとともに事業の目的にかなった拠出となるよう努めていく。</t>
  </si>
  <si>
    <t>本事業の成果を十分活用できるよう努め、「先導的「低炭素・循環・自然共生」地域創出事業」として引き続き適切に事業を実施すること。</t>
    <rPh sb="46" eb="47">
      <t>ヒ</t>
    </rPh>
    <rPh sb="48" eb="49">
      <t>ツヅ</t>
    </rPh>
    <rPh sb="50" eb="52">
      <t>テキセツ</t>
    </rPh>
    <rPh sb="53" eb="55">
      <t>ジギョウ</t>
    </rPh>
    <rPh sb="56" eb="58">
      <t>ジッシ</t>
    </rPh>
    <phoneticPr fontId="2"/>
  </si>
  <si>
    <t>本事業で得られた地熱の導入ポテンシャルの精密調査・分析結果等の知見を活用し、引き続き「先導的「低炭素・循環・自然共生」地域創出事業」において事業を効率的・効果的に運営していく。</t>
  </si>
  <si>
    <t>定量的な成果実績について適切に集計し、当該事業の出口戦略と施策の効果を明確化した上で事業を実施すること。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3">
      <t>テイリョウテキ</t>
    </rPh>
    <rPh sb="4" eb="6">
      <t>セイカ</t>
    </rPh>
    <rPh sb="6" eb="8">
      <t>ジッセキ</t>
    </rPh>
    <rPh sb="12" eb="14">
      <t>テキセツ</t>
    </rPh>
    <rPh sb="15" eb="17">
      <t>シュウケイ</t>
    </rPh>
    <rPh sb="19" eb="21">
      <t>トウガイ</t>
    </rPh>
    <rPh sb="21" eb="23">
      <t>ジギョウ</t>
    </rPh>
    <rPh sb="24" eb="26">
      <t>デグチ</t>
    </rPh>
    <rPh sb="26" eb="28">
      <t>センリャク</t>
    </rPh>
    <rPh sb="29" eb="31">
      <t>セサク</t>
    </rPh>
    <rPh sb="32" eb="34">
      <t>コウカ</t>
    </rPh>
    <rPh sb="35" eb="38">
      <t>メイカクカ</t>
    </rPh>
    <rPh sb="40" eb="41">
      <t>ウエ</t>
    </rPh>
    <rPh sb="42" eb="44">
      <t>ジギョウ</t>
    </rPh>
    <rPh sb="45" eb="47">
      <t>ジッシ</t>
    </rPh>
    <phoneticPr fontId="2"/>
  </si>
  <si>
    <t>所見のとおり、さらなる活動指標を引き続き検討し、法令に従って事業を適切に実施する。</t>
    <phoneticPr fontId="0"/>
  </si>
  <si>
    <t>平成42年度の成果目標が5,000万から1億トンのCO₂削減・吸収というのは幅がありすぎるのではないか。併せて、最終年度に至るまでの途中の目標設定がなされることで、最終目標達成に向けた着実な歩みが可能になると思われる。</t>
  </si>
  <si>
    <t>外部有識者からのコメントに確実に対応し、中期的な目標設定の検討を行うこと。</t>
    <rPh sb="0" eb="2">
      <t>ガイブ</t>
    </rPh>
    <rPh sb="2" eb="5">
      <t>ユウシキシャ</t>
    </rPh>
    <rPh sb="20" eb="23">
      <t>チュウキテキ</t>
    </rPh>
    <rPh sb="29" eb="31">
      <t>ケントウ</t>
    </rPh>
    <rPh sb="32" eb="33">
      <t>オコナ</t>
    </rPh>
    <phoneticPr fontId="2"/>
  </si>
  <si>
    <t>中期的な目標設定の検討を行い、事業の評価を適切に行った上で事業を実施すること。</t>
    <rPh sb="15" eb="17">
      <t>ジギョウ</t>
    </rPh>
    <rPh sb="18" eb="20">
      <t>ヒョウカ</t>
    </rPh>
    <rPh sb="21" eb="23">
      <t>テキセツ</t>
    </rPh>
    <rPh sb="24" eb="25">
      <t>オコナ</t>
    </rPh>
    <rPh sb="27" eb="28">
      <t>ウエ</t>
    </rPh>
    <rPh sb="29" eb="31">
      <t>ジギョウ</t>
    </rPh>
    <rPh sb="32" eb="34">
      <t>ジッシ</t>
    </rPh>
    <phoneticPr fontId="2"/>
  </si>
  <si>
    <t>成果目標については、日本の約束草案（平成27年7月地球温暖化対策推進本部決定）で示された内容を記載しているものである。 「成果目標」欄には、目標最終年度を明示しつつ、事業の目的に照らし、達成すべき成果に関する目標を定量的に記載するものであるため、成果目標を修正することはしないが、毎年度達成すべき目標を掲げて、着実に事業を実施していくこととする。</t>
  </si>
  <si>
    <t>成果目標については、日本の約束草案（平成27年7月地球温暖化対策推進本部決定）で示された内容を記載しているものである。「成果目標」欄には、目標最終年度を明示しつつ、事業の目的に照らし、達成すべき成果に関する目標を定量的に記載するものであるため、成果目標を修正することはしないが、毎年度達成すべき目標を掲げて、着実に事業を実施していくこととする。</t>
  </si>
  <si>
    <t>・事業の目的および概要に照らして、設定されているアウトカム目標・指標が妥当とは考えられない。活動指標もしかりである。GIS相手国における環境対策プロジェクトへの資金還流率なり、環境対策プロジェクトが実施されたことによる環境保全効果なりが把握されるべきではないか。
・GISプロジェクト管理国の数がなぜ１のみなのか。</t>
    <phoneticPr fontId="0"/>
  </si>
  <si>
    <t>所見の御指摘に対応するため、事業概要をより具体的に修正する。
GIS実施国でグリーニングが未だ終了していない国はウクライナしかなく、本事業において、引き続きウクライナのグリーニングの管理を行う。
アウトカム指標等については、より適切に設定ができるかについて来年度以降検討する。</t>
  </si>
  <si>
    <t>引き続き他省庁と連携を行い、定量的なCO2削減目標等の設定の検討をした上で、適切な事業管理に努めること</t>
    <rPh sb="0" eb="1">
      <t>ヒ</t>
    </rPh>
    <rPh sb="2" eb="3">
      <t>ツヅ</t>
    </rPh>
    <rPh sb="4" eb="7">
      <t>タショウチョウ</t>
    </rPh>
    <rPh sb="8" eb="10">
      <t>レンケイ</t>
    </rPh>
    <rPh sb="11" eb="12">
      <t>オコナ</t>
    </rPh>
    <rPh sb="14" eb="17">
      <t>テイリョウテキ</t>
    </rPh>
    <rPh sb="21" eb="23">
      <t>サクゲン</t>
    </rPh>
    <rPh sb="23" eb="25">
      <t>モクヒョウ</t>
    </rPh>
    <rPh sb="25" eb="26">
      <t>トウ</t>
    </rPh>
    <rPh sb="27" eb="29">
      <t>セッテイ</t>
    </rPh>
    <rPh sb="30" eb="32">
      <t>ケントウ</t>
    </rPh>
    <rPh sb="35" eb="36">
      <t>ウエ</t>
    </rPh>
    <rPh sb="38" eb="40">
      <t>テキセツ</t>
    </rPh>
    <rPh sb="41" eb="43">
      <t>ジギョウ</t>
    </rPh>
    <rPh sb="43" eb="45">
      <t>カンリ</t>
    </rPh>
    <rPh sb="46" eb="47">
      <t>ツト</t>
    </rPh>
    <phoneticPr fontId="2"/>
  </si>
  <si>
    <t>本事業はJCM資金支援事業と連携することでCO2排出削減効果を発揮することを目指すものであり、引き続き、他省庁と連携して制度を着実に運用するとともに、途上国におけるCO2排出削減プロジェクトの案件発掘や組成を支援する事業を拡充し、JCM資金支援事業のさらに効率的な実施を促進する。</t>
  </si>
  <si>
    <t>外部有識者からのコメントを踏まえて、より適切なアウトカム指標を検討すること。
事業概要等を現状にあわせて適切に修正すること。</t>
    <rPh sb="0" eb="2">
      <t>ガイブ</t>
    </rPh>
    <rPh sb="2" eb="5">
      <t>ユウシキシャ</t>
    </rPh>
    <rPh sb="13" eb="14">
      <t>フ</t>
    </rPh>
    <rPh sb="20" eb="22">
      <t>テキセツ</t>
    </rPh>
    <rPh sb="28" eb="30">
      <t>シヒョウ</t>
    </rPh>
    <rPh sb="31" eb="33">
      <t>ケントウ</t>
    </rPh>
    <rPh sb="39" eb="43">
      <t>ジギョウガイヨウ</t>
    </rPh>
    <rPh sb="43" eb="44">
      <t>トウ</t>
    </rPh>
    <rPh sb="45" eb="47">
      <t>ゲンジョウ</t>
    </rPh>
    <rPh sb="52" eb="54">
      <t>テキセツ</t>
    </rPh>
    <rPh sb="55" eb="57">
      <t>シュウセイ</t>
    </rPh>
    <phoneticPr fontId="2"/>
  </si>
  <si>
    <t>・ 途上国における低炭素化の推進や温室効果ガスの排出削減を図るため、わが国の低炭素技術を海外に展開する当該事業の必要性は十分理解できる。また、拠出金に対し、わが国が関与している作業に対し、プログラムごとの金額配分を指定したうえで拠出を行っている点については高く評価できる。
・ プログラムごとの金額配分に対し、拠出先の国における温暖化対策がどの程度進んだかを何らかの形で明らかにすることも将来検討すべきである。</t>
  </si>
  <si>
    <t>外部有識者からのコメントを踏まえて、拠出先における温暖化対策の進捗を将来的に明らかにできるよう検討すること。</t>
    <rPh sb="18" eb="20">
      <t>キョシュツ</t>
    </rPh>
    <rPh sb="20" eb="21">
      <t>サキ</t>
    </rPh>
    <rPh sb="25" eb="28">
      <t>オンダンカ</t>
    </rPh>
    <rPh sb="28" eb="30">
      <t>タイサク</t>
    </rPh>
    <rPh sb="31" eb="33">
      <t>シンチョク</t>
    </rPh>
    <rPh sb="34" eb="37">
      <t>ショウライテキ</t>
    </rPh>
    <rPh sb="38" eb="39">
      <t>アキ</t>
    </rPh>
    <rPh sb="47" eb="49">
      <t>ケントウ</t>
    </rPh>
    <phoneticPr fontId="2"/>
  </si>
  <si>
    <t>・事業の目的および概要に照らして、設定されているアウトカム目標・指標が妥当とは考えられない。計測センサーの数はアウトカムではなく、アウトプットではないか。アウトカムとしては、JCMのための温室効果ガス算定・報告・検証の精度がどれだけ向上したのかが問われるのであって、センサー等の設置や技術開発は精度向上のための手段でしかない。
・事業の目的の2つ目の柱である都市および地域単位で社会システム整備を行うことに係る目標や指標を欠いている。</t>
  </si>
  <si>
    <t>外部有識者のコメントを踏まえ、事業の進捗を図るさらなる指標を引き続き検討した上で、事業を適切に実施すること。
平成29年度の打ち上げに向けて、引き続き長期計画の最適化を行うとともに、費用対効果の説明を十分できるよう適切な執行に努めること。</t>
    <rPh sb="0" eb="2">
      <t>ガイブ</t>
    </rPh>
    <rPh sb="2" eb="5">
      <t>ユウシキシャ</t>
    </rPh>
    <rPh sb="11" eb="12">
      <t>フ</t>
    </rPh>
    <phoneticPr fontId="2"/>
  </si>
  <si>
    <t>拠出先による温暖化対策の効果について今後検討しつつ、引き続き途上国における低炭素化の推進及びわが国の低炭素技術の海外展開に貢献していく。</t>
  </si>
  <si>
    <t>外部有識者の所見を踏まえ、現在設定しているアウトカム・アウトプットについて、GOSAT後継機打ち上げ後速やかに成果を出すための取り組みを実施するとともに、JCM推進のためのMRV高度化事業については、事業の進捗を図るさらなる指標を次年度までに検討した上で、事業を適切に実施する。
また、衛星の開発、打上げ、運用は、長期にわたる事業であるため、事業進捗を考慮しつつ適宜長期計画の最適化を行い、より効率的で無駄のない予算執行に努める。</t>
  </si>
  <si>
    <t>成果目標・指標として掲げている「各年度における事業目標」とは何を意味するのか。平成26年度は目標値７に対して実績が７で100％達成されているとの記載であるが、事業目標がそもそもいかなる内容なのか、７という数字が事業数なのか、目標数なのか、判然としない。さらには、事業目標を達成することによっていかなる効果が得られるのかがアウトカム指標として設定されるべきである。</t>
  </si>
  <si>
    <t>外部有識者からのコメントを踏まえて、事業目標について説明し、事業を達成することによって得られる効果をアウトカム指標として設定すること。</t>
    <rPh sb="18" eb="20">
      <t>ジギョウ</t>
    </rPh>
    <rPh sb="20" eb="22">
      <t>モクヒョウ</t>
    </rPh>
    <rPh sb="26" eb="28">
      <t>セツメイ</t>
    </rPh>
    <rPh sb="30" eb="32">
      <t>ジギョウ</t>
    </rPh>
    <rPh sb="33" eb="35">
      <t>タッセイ</t>
    </rPh>
    <rPh sb="43" eb="44">
      <t>エ</t>
    </rPh>
    <rPh sb="47" eb="49">
      <t>コウカ</t>
    </rPh>
    <rPh sb="55" eb="57">
      <t>シヒョウ</t>
    </rPh>
    <rPh sb="60" eb="62">
      <t>セッテイ</t>
    </rPh>
    <phoneticPr fontId="2"/>
  </si>
  <si>
    <t>本事業においては、技術を確立し、「本事業の技術が普及することにより、平成42年度に300万t-CO2を削減する」という最終目標の達成に向け、各技術開発・実証事業毎に毎年度における技術開発・実証の達成目標を設定し、進捗管理をしているところである。「各年度における事業目標」とは「各技術開発・実証事業毎に設定している毎年度における技術開発・実証の達成目標」を、７という数字は本事業における技術開発・実証事業の実施件数を指している。「各技術開発・実証事業毎に設定している毎年度における技術開発・実証の達成目標」については、例えば、軽量化、低コスト化、防水性の向上といった目標を定量的に設定しているところ。ご指摘を踏まえ、成果目標を修正した。また、本成果目標については、「本事業の技術が普及することにより、平成42年度に300万t-CO2を削減する」という最終成果目標に加え、補助的に設定したものである。引き続き、適切な成果目標・指標について検討していく。</t>
  </si>
  <si>
    <t xml:space="preserve">・ オゾン層破壊物質等の濃度変化は継続的に把握すべきことは十分理解できる。
・ 事業実施時期を「～終了予定なし」とする点については再検討する必要がある。例えば５年ごとに濃度変化を把握し、調査方法の見直しなどを実施することも必要である。
・ 以下「事業概要の②、③」についても同様である。
</t>
  </si>
  <si>
    <t>予算措置だけでなく、「フロン類算定漏えい量報告」制度など、規制・制度面による対策を踏まえ、目標達成に向け適切に事業を実施すること。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ヨサン</t>
    </rPh>
    <rPh sb="2" eb="4">
      <t>ソチ</t>
    </rPh>
    <rPh sb="14" eb="15">
      <t>ルイ</t>
    </rPh>
    <rPh sb="15" eb="17">
      <t>サンテイ</t>
    </rPh>
    <rPh sb="17" eb="18">
      <t>ロウ</t>
    </rPh>
    <rPh sb="20" eb="21">
      <t>リョウ</t>
    </rPh>
    <rPh sb="21" eb="23">
      <t>ホウコク</t>
    </rPh>
    <rPh sb="24" eb="26">
      <t>セイド</t>
    </rPh>
    <rPh sb="29" eb="31">
      <t>キセイ</t>
    </rPh>
    <rPh sb="32" eb="34">
      <t>セイド</t>
    </rPh>
    <rPh sb="34" eb="35">
      <t>メン</t>
    </rPh>
    <rPh sb="38" eb="40">
      <t>タイサク</t>
    </rPh>
    <rPh sb="41" eb="42">
      <t>フ</t>
    </rPh>
    <rPh sb="45" eb="47">
      <t>モクヒョウ</t>
    </rPh>
    <rPh sb="47" eb="49">
      <t>タッセイ</t>
    </rPh>
    <rPh sb="50" eb="51">
      <t>ム</t>
    </rPh>
    <rPh sb="52" eb="54">
      <t>テキセツ</t>
    </rPh>
    <rPh sb="55" eb="57">
      <t>ジギョウ</t>
    </rPh>
    <rPh sb="58" eb="60">
      <t>ジッシ</t>
    </rPh>
    <phoneticPr fontId="2"/>
  </si>
  <si>
    <t>オゾン層の監視状況や、フロン類算定漏えい量報告制度の公表結果などの施策実施状況を踏まえ、必要に応じて調査方法や事業実施方法の見直しを行いつつ、目標達成に向け事業を実施し、事業実施期間も適切に見直しを行う。
費目、使途の内訳についても引き続き事業者に行政事業レビューの趣旨を説明し、協力が得られるよう努める。
平成26年度の契約実績を考慮し、要求額を縮減する。</t>
  </si>
  <si>
    <t>イヤーマークとして拠出しているプロジェクトに対する成果指標等を設定した上で、拠出金に対する適切なフォローと評価を行うこと。</t>
    <rPh sb="22" eb="23">
      <t>タイ</t>
    </rPh>
    <rPh sb="25" eb="27">
      <t>セイカ</t>
    </rPh>
    <rPh sb="27" eb="29">
      <t>シヒョウ</t>
    </rPh>
    <rPh sb="29" eb="30">
      <t>トウ</t>
    </rPh>
    <rPh sb="31" eb="33">
      <t>セッテイ</t>
    </rPh>
    <rPh sb="35" eb="36">
      <t>ウエ</t>
    </rPh>
    <rPh sb="38" eb="41">
      <t>キョシュツキン</t>
    </rPh>
    <rPh sb="42" eb="43">
      <t>タイ</t>
    </rPh>
    <rPh sb="45" eb="47">
      <t>テキセツ</t>
    </rPh>
    <rPh sb="53" eb="55">
      <t>ヒョウカ</t>
    </rPh>
    <rPh sb="56" eb="57">
      <t>オコナ</t>
    </rPh>
    <phoneticPr fontId="2"/>
  </si>
  <si>
    <t>拠出の目的に沿った、より具体的な成果指標等を設定した上で、拠出金に対する適切なフォローと評価を行うこと。</t>
  </si>
  <si>
    <t>引き続き必要最低限の拠出となるよう検討を進めること。</t>
  </si>
  <si>
    <t>この種のプロジェクトに関しては、定性的なアウトカムによる評価の方が妥当であろう。セミナー参加者数を挙げても評価の仕方がない。</t>
    <rPh sb="2" eb="3">
      <t>シュ</t>
    </rPh>
    <rPh sb="11" eb="12">
      <t>カン</t>
    </rPh>
    <rPh sb="16" eb="19">
      <t>テイセイテキ</t>
    </rPh>
    <rPh sb="28" eb="30">
      <t>ヒョウカ</t>
    </rPh>
    <rPh sb="31" eb="32">
      <t>ホウ</t>
    </rPh>
    <rPh sb="33" eb="35">
      <t>ダトウ</t>
    </rPh>
    <rPh sb="44" eb="48">
      <t>サンカシャスウ</t>
    </rPh>
    <rPh sb="49" eb="50">
      <t>ア</t>
    </rPh>
    <rPh sb="53" eb="55">
      <t>ヒョウカ</t>
    </rPh>
    <rPh sb="56" eb="58">
      <t>シカタ</t>
    </rPh>
    <phoneticPr fontId="2"/>
  </si>
  <si>
    <t>外部有識者のコメントを踏まえ、クリーンアジアイニシアティブ、日中韓三カ国環境大臣会合、環境分野における二国間協力などの事業において、定性的な評価も含め事業の効率と効果を図る適切な指標と目標を検討した上で、適切に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11" eb="12">
      <t>フ</t>
    </rPh>
    <rPh sb="30" eb="33">
      <t>ニッチュウカン</t>
    </rPh>
    <rPh sb="33" eb="34">
      <t>サン</t>
    </rPh>
    <rPh sb="35" eb="36">
      <t>コク</t>
    </rPh>
    <rPh sb="36" eb="38">
      <t>カンキョウ</t>
    </rPh>
    <rPh sb="38" eb="40">
      <t>ダイジン</t>
    </rPh>
    <rPh sb="40" eb="42">
      <t>カイゴウ</t>
    </rPh>
    <rPh sb="43" eb="45">
      <t>カンキョウ</t>
    </rPh>
    <rPh sb="45" eb="47">
      <t>ブンヤ</t>
    </rPh>
    <rPh sb="51" eb="52">
      <t>ニ</t>
    </rPh>
    <rPh sb="52" eb="54">
      <t>コクカン</t>
    </rPh>
    <rPh sb="54" eb="56">
      <t>キョウリョク</t>
    </rPh>
    <rPh sb="59" eb="61">
      <t>ジギョウ</t>
    </rPh>
    <rPh sb="66" eb="69">
      <t>テイセイテキ</t>
    </rPh>
    <rPh sb="70" eb="72">
      <t>ヒョウカ</t>
    </rPh>
    <rPh sb="73" eb="74">
      <t>フク</t>
    </rPh>
    <rPh sb="75" eb="77">
      <t>ジギョウ</t>
    </rPh>
    <rPh sb="78" eb="80">
      <t>コウリツ</t>
    </rPh>
    <rPh sb="81" eb="83">
      <t>コウカ</t>
    </rPh>
    <rPh sb="84" eb="85">
      <t>ハカ</t>
    </rPh>
    <rPh sb="86" eb="88">
      <t>テキセツ</t>
    </rPh>
    <rPh sb="89" eb="91">
      <t>シヒョウ</t>
    </rPh>
    <rPh sb="92" eb="94">
      <t>モクヒョウ</t>
    </rPh>
    <rPh sb="95" eb="97">
      <t>ケントウ</t>
    </rPh>
    <rPh sb="99" eb="100">
      <t>ウエ</t>
    </rPh>
    <rPh sb="102" eb="104">
      <t>テキセツ</t>
    </rPh>
    <rPh sb="105" eb="107">
      <t>ジギョウ</t>
    </rPh>
    <rPh sb="108" eb="110">
      <t>ジッシ</t>
    </rPh>
    <phoneticPr fontId="2"/>
  </si>
  <si>
    <t>指摘をふまえ、各プロジェクトに対する成果指標を検討し、再設定を行った。今後も設定した成果指標を用いて、適切な評価を行う。</t>
  </si>
  <si>
    <t>IPCCが公表する報告書等について、公表された報告書等を踏まえ、成果指標等を適切に設定し、拠出金のフォローと評価を実施する。</t>
  </si>
  <si>
    <t>①UNEP拠出金及び②UNEP国際環境技術センター（IETC）拠出金に関しては、ご指摘をふまえ、成果指標を検討し、再設定を行った。今後も設定した成果指標を用いて、適切な評価を行う。③ROAP拠出金では、事業開始時に設定した成果指標をもとに、フォローと評価を行っている。④ネットワークの運営委員会での議論及びレビューを踏まえて概算要求に反映している。今後も適切なフォローと評価に努める。</t>
  </si>
  <si>
    <t>引き続き事業の進捗を図り評価を行うためのさらなる指標を検討し、事業を適切に実施する。
また、費目、使途の内訳についても引き続き事業者に行政事業レビューの趣旨を説明し、協力が得られるよう努める。</t>
  </si>
  <si>
    <t>所見を踏まえて、上記事業につき適切な事業を実施し、成果の向上を図るため、定性的な指標及び代替指標の検討も含めさらなる指標の開発を行っていく。
また、費目、使途の内訳についても引き続き事業者に行政事業レビューの趣旨を説明し、協力が得られるよう努める。</t>
  </si>
  <si>
    <t>拠出の効果を図る指標を引き続き検討しつつ、適切に事業を執行すること。</t>
    <rPh sb="0" eb="2">
      <t>キョシュツ</t>
    </rPh>
    <rPh sb="3" eb="5">
      <t>コウカ</t>
    </rPh>
    <rPh sb="6" eb="7">
      <t>ハカ</t>
    </rPh>
    <rPh sb="8" eb="10">
      <t>シヒョウ</t>
    </rPh>
    <rPh sb="11" eb="12">
      <t>ヒ</t>
    </rPh>
    <rPh sb="13" eb="14">
      <t>ツヅ</t>
    </rPh>
    <rPh sb="15" eb="17">
      <t>ケントウ</t>
    </rPh>
    <rPh sb="21" eb="23">
      <t>テキセツ</t>
    </rPh>
    <rPh sb="24" eb="26">
      <t>ジギョウ</t>
    </rPh>
    <rPh sb="27" eb="29">
      <t>シッコウ</t>
    </rPh>
    <phoneticPr fontId="2"/>
  </si>
  <si>
    <t>我が国が拠出している共同研究に対する適切なフォローと評価を行い、事業を実施すること。</t>
    <rPh sb="0" eb="1">
      <t>ワ</t>
    </rPh>
    <rPh sb="2" eb="3">
      <t>クニ</t>
    </rPh>
    <rPh sb="10" eb="12">
      <t>キョウドウ</t>
    </rPh>
    <rPh sb="12" eb="14">
      <t>ケンキュウ</t>
    </rPh>
    <rPh sb="32" eb="34">
      <t>ジギョウ</t>
    </rPh>
    <rPh sb="35" eb="37">
      <t>ジッシ</t>
    </rPh>
    <phoneticPr fontId="2"/>
  </si>
  <si>
    <t>継続性こそが重要な事業であり、今後においても着実に進められるべきである。</t>
    <rPh sb="0" eb="3">
      <t>ケイゾクセイ</t>
    </rPh>
    <rPh sb="6" eb="8">
      <t>ジュウヨウ</t>
    </rPh>
    <rPh sb="9" eb="11">
      <t>ジギョウ</t>
    </rPh>
    <rPh sb="15" eb="17">
      <t>コンゴ</t>
    </rPh>
    <rPh sb="22" eb="24">
      <t>チャクジツ</t>
    </rPh>
    <rPh sb="25" eb="26">
      <t>スス</t>
    </rPh>
    <phoneticPr fontId="2"/>
  </si>
  <si>
    <t>現在実施している研究の中間評価・最終評価だけではなく、過去に実施した研究であってもどのように施策に反映されたか等、当該事業の効果を図る指標等を検討した上で適切に事業を実施すること。</t>
    <rPh sb="0" eb="2">
      <t>ゲンザイ</t>
    </rPh>
    <rPh sb="2" eb="4">
      <t>ジッシ</t>
    </rPh>
    <rPh sb="8" eb="10">
      <t>ケンキュウ</t>
    </rPh>
    <rPh sb="11" eb="13">
      <t>チュウカン</t>
    </rPh>
    <rPh sb="13" eb="15">
      <t>ヒョウカ</t>
    </rPh>
    <rPh sb="16" eb="18">
      <t>サイシュウ</t>
    </rPh>
    <rPh sb="18" eb="20">
      <t>ヒョウカ</t>
    </rPh>
    <rPh sb="27" eb="29">
      <t>カコ</t>
    </rPh>
    <rPh sb="30" eb="32">
      <t>ジッシ</t>
    </rPh>
    <rPh sb="34" eb="36">
      <t>ケンキュウ</t>
    </rPh>
    <rPh sb="46" eb="48">
      <t>セサク</t>
    </rPh>
    <rPh sb="49" eb="51">
      <t>ハンエイ</t>
    </rPh>
    <rPh sb="55" eb="56">
      <t>ナド</t>
    </rPh>
    <rPh sb="57" eb="59">
      <t>トウガイ</t>
    </rPh>
    <rPh sb="59" eb="61">
      <t>ジギョウ</t>
    </rPh>
    <rPh sb="62" eb="64">
      <t>コウカ</t>
    </rPh>
    <rPh sb="65" eb="66">
      <t>ハカ</t>
    </rPh>
    <rPh sb="67" eb="69">
      <t>シヒョウ</t>
    </rPh>
    <rPh sb="69" eb="70">
      <t>トウ</t>
    </rPh>
    <rPh sb="71" eb="73">
      <t>ケントウ</t>
    </rPh>
    <rPh sb="75" eb="76">
      <t>ウエ</t>
    </rPh>
    <rPh sb="77" eb="79">
      <t>テキセツ</t>
    </rPh>
    <rPh sb="80" eb="82">
      <t>ジギョウ</t>
    </rPh>
    <rPh sb="83" eb="85">
      <t>ジッシ</t>
    </rPh>
    <phoneticPr fontId="2"/>
  </si>
  <si>
    <t>拠出金の効果を適切に把握するための指標を引き続き検討し、適切に事業を執行する。</t>
  </si>
  <si>
    <t>我が国が拠出している共同研究について、毎年開催される政府間会合において、環境省担当官を派遣するなど、適切なフォローと評価を行い、事業を実施する。</t>
  </si>
  <si>
    <t>外部有識者の所見も踏まえ、事業の継続性を確実に確保するとともに、過去に実施された研究についても、次年度以降の評価スキームにおいて、事業の効果を図る指標等を検討し、適切に事業を実施する。</t>
  </si>
  <si>
    <t>政府の適応計画の評価を行うための指標等を検討した上で、適切に事業を実施すること。</t>
    <rPh sb="0" eb="2">
      <t>セイフ</t>
    </rPh>
    <rPh sb="3" eb="5">
      <t>テキオウ</t>
    </rPh>
    <rPh sb="5" eb="7">
      <t>ケイカク</t>
    </rPh>
    <rPh sb="8" eb="10">
      <t>ヒョウカ</t>
    </rPh>
    <rPh sb="11" eb="12">
      <t>オコナ</t>
    </rPh>
    <rPh sb="16" eb="18">
      <t>シヒョウ</t>
    </rPh>
    <rPh sb="18" eb="19">
      <t>トウ</t>
    </rPh>
    <rPh sb="20" eb="22">
      <t>ケントウ</t>
    </rPh>
    <rPh sb="24" eb="25">
      <t>ウエ</t>
    </rPh>
    <rPh sb="27" eb="29">
      <t>テキセツ</t>
    </rPh>
    <rPh sb="30" eb="32">
      <t>ジギョウ</t>
    </rPh>
    <rPh sb="33" eb="35">
      <t>ジッシ</t>
    </rPh>
    <phoneticPr fontId="2"/>
  </si>
  <si>
    <t>現在策定作業を進めている政府の適応計画について、策定後、評価を行うための適切な指標を検討し、適切に事業を実施する。</t>
  </si>
  <si>
    <t>平成29年度の打ち上げに向けて、引き続き長期計画の最適化を行うとともに、費用対効果の説明を十分できるよう適切な執行に努めること。</t>
    <rPh sb="0" eb="2">
      <t>ヘイセイ</t>
    </rPh>
    <rPh sb="4" eb="6">
      <t>ネンド</t>
    </rPh>
    <rPh sb="7" eb="8">
      <t>ウ</t>
    </rPh>
    <rPh sb="9" eb="10">
      <t>ア</t>
    </rPh>
    <rPh sb="12" eb="13">
      <t>ム</t>
    </rPh>
    <rPh sb="16" eb="17">
      <t>ヒ</t>
    </rPh>
    <rPh sb="18" eb="19">
      <t>ツヅ</t>
    </rPh>
    <rPh sb="20" eb="22">
      <t>チョウキ</t>
    </rPh>
    <rPh sb="22" eb="24">
      <t>ケイカク</t>
    </rPh>
    <rPh sb="25" eb="28">
      <t>サイテキカ</t>
    </rPh>
    <rPh sb="29" eb="30">
      <t>オコナ</t>
    </rPh>
    <rPh sb="36" eb="38">
      <t>ヒヨウ</t>
    </rPh>
    <rPh sb="38" eb="41">
      <t>タイコウカ</t>
    </rPh>
    <rPh sb="42" eb="44">
      <t>セツメイ</t>
    </rPh>
    <rPh sb="45" eb="47">
      <t>ジュウブン</t>
    </rPh>
    <rPh sb="52" eb="54">
      <t>テキセツ</t>
    </rPh>
    <rPh sb="55" eb="57">
      <t>シッコウ</t>
    </rPh>
    <rPh sb="58" eb="59">
      <t>ツト</t>
    </rPh>
    <phoneticPr fontId="2"/>
  </si>
  <si>
    <t>引き続き費用対効果の説明を十分にできる執行に努めるとともに、成果目標を達成するよう適切に事業を実施すること。</t>
    <rPh sb="0" eb="1">
      <t>ヒ</t>
    </rPh>
    <rPh sb="2" eb="3">
      <t>ツヅ</t>
    </rPh>
    <rPh sb="4" eb="6">
      <t>ヒヨウ</t>
    </rPh>
    <rPh sb="6" eb="9">
      <t>タイコウカ</t>
    </rPh>
    <rPh sb="10" eb="12">
      <t>セツメイ</t>
    </rPh>
    <rPh sb="13" eb="15">
      <t>ジュウブン</t>
    </rPh>
    <rPh sb="19" eb="21">
      <t>シッコウ</t>
    </rPh>
    <rPh sb="22" eb="23">
      <t>ツト</t>
    </rPh>
    <rPh sb="30" eb="32">
      <t>セイカ</t>
    </rPh>
    <rPh sb="32" eb="34">
      <t>モクヒョウ</t>
    </rPh>
    <rPh sb="35" eb="37">
      <t>タッセイ</t>
    </rPh>
    <rPh sb="41" eb="43">
      <t>テキセツ</t>
    </rPh>
    <rPh sb="44" eb="46">
      <t>ジギョウ</t>
    </rPh>
    <rPh sb="47" eb="49">
      <t>ジッシ</t>
    </rPh>
    <phoneticPr fontId="2"/>
  </si>
  <si>
    <t>平成29年度の打ち上げに向けて、引き続き長期計画の最適化を行うとともに、費用対効果の説明を十分できるよう適切な執行に努める。</t>
  </si>
  <si>
    <t>引き続き費用対効果の説明を十分にできる執行に努めるとともに、成果目標を達成するよう適切に事業を実施する。</t>
  </si>
  <si>
    <t>引き続き事業を適切に実施すること</t>
  </si>
  <si>
    <t>再エネ等を活用した水素社会推進事業（一部経済産業省連携事業）</t>
    <phoneticPr fontId="2"/>
  </si>
  <si>
    <t>継続</t>
    <rPh sb="0" eb="2">
      <t>ケイゾク</t>
    </rPh>
    <phoneticPr fontId="0"/>
  </si>
  <si>
    <t>対象外</t>
    <rPh sb="0" eb="3">
      <t>タイショウガイ</t>
    </rPh>
    <phoneticPr fontId="0"/>
  </si>
  <si>
    <t>27新規</t>
    <rPh sb="2" eb="4">
      <t>シンキ</t>
    </rPh>
    <phoneticPr fontId="0"/>
  </si>
  <si>
    <t>28新規</t>
    <rPh sb="2" eb="4">
      <t>シンキ</t>
    </rPh>
    <phoneticPr fontId="0"/>
  </si>
  <si>
    <t>-</t>
    <phoneticPr fontId="0"/>
  </si>
  <si>
    <t>一般</t>
    <rPh sb="0" eb="2">
      <t>イッパン</t>
    </rPh>
    <phoneticPr fontId="0"/>
  </si>
  <si>
    <t>合計</t>
    <rPh sb="0" eb="2">
      <t>ゴウケイ</t>
    </rPh>
    <phoneticPr fontId="0"/>
  </si>
  <si>
    <t>（項）環境保全施設整備費
　（大事項）環境保全施設整備に必要な経費</t>
    <phoneticPr fontId="0"/>
  </si>
  <si>
    <t>（項）環境政策基盤整備費
　（大事項）環境政策基盤整備等に必要な経費</t>
    <phoneticPr fontId="0"/>
  </si>
  <si>
    <t>（項）生物多様性保全等推進費
　（大事項）生物多様性の保全等の推進に必要な経費</t>
    <phoneticPr fontId="0"/>
  </si>
  <si>
    <t>（項）地方環境対策費
　（大事項）環境・経済・社会の統合的向上に必要な経費</t>
    <phoneticPr fontId="2"/>
  </si>
  <si>
    <t>（項）地方環境対策費
　（大事項）環境政策基盤整備等に必要な経費</t>
    <phoneticPr fontId="2"/>
  </si>
  <si>
    <t>（項）地球温暖化対策推進費
　（大事項）地球温暖化対策の推進に必要な経費</t>
    <phoneticPr fontId="2"/>
  </si>
  <si>
    <t>（項）環境政策基盤整備費
　（大事項）環境問題に対する調査・研究・技術開発に必要な経費</t>
    <phoneticPr fontId="2"/>
  </si>
  <si>
    <t>（項）地球環境保全等試験研究費
　（大事項）地球環境保全等試験研究に必要な経費</t>
    <phoneticPr fontId="2"/>
  </si>
  <si>
    <t>（項）地球環境保全費
　（大事項）地球環境の保全に必要な経費</t>
    <phoneticPr fontId="2"/>
  </si>
  <si>
    <t>（項）化学物質対策推進費
　（大事項）化学物質対策の推進に必要な経費</t>
    <phoneticPr fontId="2"/>
  </si>
  <si>
    <t>（項）自然公園等事業費
　（大事項）自然公園等事業に必要な経費
（項）自然公園等施設災害復旧事業費
　（大事項）自然公園等施設災害復旧事業に必要な経費</t>
    <rPh sb="33" eb="34">
      <t>コウ</t>
    </rPh>
    <rPh sb="35" eb="37">
      <t>シゼン</t>
    </rPh>
    <rPh sb="37" eb="39">
      <t>コウエン</t>
    </rPh>
    <rPh sb="39" eb="40">
      <t>ナド</t>
    </rPh>
    <rPh sb="40" eb="42">
      <t>シセツ</t>
    </rPh>
    <rPh sb="42" eb="44">
      <t>サイガイ</t>
    </rPh>
    <rPh sb="44" eb="46">
      <t>フッキュウ</t>
    </rPh>
    <rPh sb="46" eb="49">
      <t>ジギョウヒ</t>
    </rPh>
    <rPh sb="52" eb="53">
      <t>ダイ</t>
    </rPh>
    <rPh sb="53" eb="55">
      <t>ジコウ</t>
    </rPh>
    <rPh sb="56" eb="58">
      <t>シゼン</t>
    </rPh>
    <rPh sb="58" eb="61">
      <t>コウエンナド</t>
    </rPh>
    <rPh sb="61" eb="63">
      <t>シセツ</t>
    </rPh>
    <rPh sb="63" eb="65">
      <t>サイガイ</t>
    </rPh>
    <rPh sb="65" eb="67">
      <t>フッキュウ</t>
    </rPh>
    <rPh sb="67" eb="69">
      <t>ジギョウ</t>
    </rPh>
    <rPh sb="70" eb="72">
      <t>ヒツヨウ</t>
    </rPh>
    <rPh sb="73" eb="75">
      <t>ケイヒ</t>
    </rPh>
    <phoneticPr fontId="0"/>
  </si>
  <si>
    <t>外部有識者点検対象外</t>
    <rPh sb="0" eb="2">
      <t>ガイブ</t>
    </rPh>
    <rPh sb="2" eb="5">
      <t>ユウシキシャ</t>
    </rPh>
    <rPh sb="5" eb="7">
      <t>テンケン</t>
    </rPh>
    <rPh sb="7" eb="10">
      <t>タイショウガイ</t>
    </rPh>
    <phoneticPr fontId="0"/>
  </si>
  <si>
    <t>信号情報活用運転支援システムによるエコドライブの推進事業</t>
    <rPh sb="0" eb="2">
      <t>シンゴウ</t>
    </rPh>
    <rPh sb="2" eb="4">
      <t>ジョウホウ</t>
    </rPh>
    <rPh sb="4" eb="6">
      <t>カツヨウ</t>
    </rPh>
    <rPh sb="6" eb="8">
      <t>ウンテン</t>
    </rPh>
    <rPh sb="8" eb="10">
      <t>シエン</t>
    </rPh>
    <rPh sb="24" eb="26">
      <t>スイシン</t>
    </rPh>
    <rPh sb="26" eb="28">
      <t>ジギョウ</t>
    </rPh>
    <phoneticPr fontId="2"/>
  </si>
  <si>
    <t>平成27年度より平成27年度新規事業0021「「国連ESDの10年」後の環境教育推進費」に組替え</t>
    <rPh sb="0" eb="2">
      <t>ヘイセイ</t>
    </rPh>
    <rPh sb="4" eb="6">
      <t>ネンド</t>
    </rPh>
    <rPh sb="8" eb="10">
      <t>ヘイセイ</t>
    </rPh>
    <rPh sb="12" eb="14">
      <t>ネンド</t>
    </rPh>
    <rPh sb="14" eb="16">
      <t>シンキ</t>
    </rPh>
    <rPh sb="16" eb="18">
      <t>ジギョウ</t>
    </rPh>
    <rPh sb="45" eb="46">
      <t>ク</t>
    </rPh>
    <rPh sb="46" eb="47">
      <t>カ</t>
    </rPh>
    <phoneticPr fontId="0"/>
  </si>
  <si>
    <t>（項）環境政策基盤整備費
　（大事項）環境問題に対する調査・研究・技術開発に必要な経費</t>
    <rPh sb="24" eb="25">
      <t>タイ</t>
    </rPh>
    <phoneticPr fontId="0"/>
  </si>
  <si>
    <t>平成32年度</t>
    <phoneticPr fontId="2"/>
  </si>
  <si>
    <t>平成34年度</t>
  </si>
  <si>
    <t>平成38年度</t>
  </si>
  <si>
    <t>行政事業レビュー点検結果の平成２８年度予算概算要求への反映状況（集計表）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2"/>
  </si>
  <si>
    <t>(単位：事業、百万円）</t>
    <rPh sb="1" eb="3">
      <t>タンイ</t>
    </rPh>
    <rPh sb="4" eb="6">
      <t>ジギョウ</t>
    </rPh>
    <rPh sb="7" eb="10">
      <t>ヒャクマンエン</t>
    </rPh>
    <phoneticPr fontId="2"/>
  </si>
  <si>
    <t>所　管</t>
    <rPh sb="0" eb="1">
      <t>トコロ</t>
    </rPh>
    <rPh sb="2" eb="3">
      <t>カン</t>
    </rPh>
    <phoneticPr fontId="2"/>
  </si>
  <si>
    <t>特　　　別　　　会　　　計</t>
    <rPh sb="0" eb="1">
      <t>トク</t>
    </rPh>
    <rPh sb="4" eb="5">
      <t>ベツ</t>
    </rPh>
    <phoneticPr fontId="2"/>
  </si>
  <si>
    <t>平成26年度
実施事業数</t>
    <rPh sb="0" eb="2">
      <t>ヘイセイ</t>
    </rPh>
    <rPh sb="4" eb="6">
      <t>ネンド</t>
    </rPh>
    <rPh sb="7" eb="9">
      <t>ジッシ</t>
    </rPh>
    <phoneticPr fontId="2"/>
  </si>
  <si>
    <t>｢廃止｣</t>
    <rPh sb="1" eb="3">
      <t>ハイシ</t>
    </rPh>
    <phoneticPr fontId="2"/>
  </si>
  <si>
    <t>「執行等
改善」
事業数</t>
    <rPh sb="1" eb="3">
      <t>シッコウ</t>
    </rPh>
    <rPh sb="3" eb="4">
      <t>トウ</t>
    </rPh>
    <rPh sb="5" eb="7">
      <t>カイゼン</t>
    </rPh>
    <rPh sb="9" eb="11">
      <t>ジギョウ</t>
    </rPh>
    <rPh sb="11" eb="12">
      <t>スウ</t>
    </rPh>
    <phoneticPr fontId="2"/>
  </si>
  <si>
    <t>平成26年度
実施事業数</t>
    <rPh sb="0" eb="2">
      <t>ヘイセイ</t>
    </rPh>
    <rPh sb="4" eb="6">
      <t>ネンド</t>
    </rPh>
    <rPh sb="7" eb="9">
      <t>ジッシ</t>
    </rPh>
    <rPh sb="9" eb="11">
      <t>ジギョウ</t>
    </rPh>
    <rPh sb="11" eb="12">
      <t>スウ</t>
    </rPh>
    <phoneticPr fontId="2"/>
  </si>
  <si>
    <t>「廃止」</t>
    <rPh sb="1" eb="3">
      <t>ハイシ</t>
    </rPh>
    <phoneticPr fontId="2"/>
  </si>
  <si>
    <t>（参考）
28年度
要求額</t>
    <rPh sb="1" eb="3">
      <t>サンコウ</t>
    </rPh>
    <phoneticPr fontId="2"/>
  </si>
  <si>
    <t>「縮減」</t>
    <rPh sb="1" eb="3">
      <t>シュクゲン</t>
    </rPh>
    <phoneticPr fontId="2"/>
  </si>
  <si>
    <t>事業数</t>
    <rPh sb="0" eb="2">
      <t>ジギョウ</t>
    </rPh>
    <rPh sb="2" eb="3">
      <t>スウ</t>
    </rPh>
    <phoneticPr fontId="2"/>
  </si>
  <si>
    <t>環境省</t>
    <rPh sb="0" eb="3">
      <t>カンキョウショウ</t>
    </rPh>
    <phoneticPr fontId="2"/>
  </si>
  <si>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2"/>
  </si>
  <si>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2"/>
  </si>
  <si>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2"/>
  </si>
  <si>
    <t>注５．「(参考)28年度要求額」は、行政事業レビューシートの作成・公表の対象となる事業（平成２６年度実施事業、平成２７年度新規事業、平成２８年度新規要求事業）の要求合計額である。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2"/>
  </si>
  <si>
    <t>｢廃止｣「縮減｣計</t>
    <rPh sb="1" eb="3">
      <t>ハイシ</t>
    </rPh>
    <rPh sb="5" eb="7">
      <t>シュクゲン</t>
    </rPh>
    <rPh sb="8" eb="9">
      <t>ギョウケイ</t>
    </rPh>
    <phoneticPr fontId="2"/>
  </si>
  <si>
    <t>｢廃止｣｢縮減｣計</t>
    <rPh sb="1" eb="3">
      <t>ハイシ</t>
    </rPh>
    <rPh sb="5" eb="7">
      <t>シュクゲン</t>
    </rPh>
    <rPh sb="8" eb="9">
      <t>ギョウケイ</t>
    </rPh>
    <phoneticPr fontId="2"/>
  </si>
  <si>
    <t>　　　　「廃止」：行政事業レビューの点検の結果、事業を廃止し平成２８年度予算概算要求において予算要求していないもの。（行政事業レビュー点検以前に平成２５年度末までに廃止されたもの、平成２６年度末に終了予定であったものは含まない。）</t>
    <rPh sb="5" eb="7">
      <t>ハイシ</t>
    </rPh>
    <rPh sb="90" eb="92">
      <t>ヘイセイ</t>
    </rPh>
    <rPh sb="94" eb="96">
      <t>ネンド</t>
    </rPh>
    <rPh sb="96" eb="97">
      <t>マツ</t>
    </rPh>
    <rPh sb="98" eb="100">
      <t>シュウリョウ</t>
    </rPh>
    <rPh sb="100" eb="102">
      <t>ヨテイ</t>
    </rPh>
    <phoneticPr fontId="2"/>
  </si>
  <si>
    <t>（項）生物多様性保全等推進費
　（大事項）生物多様性の保全等の推進に必要な経費</t>
    <phoneticPr fontId="0"/>
  </si>
  <si>
    <t>（項）生物多様性保全等推進費
　（大事項）生物多様性の保全等の推進に必要な経費</t>
    <phoneticPr fontId="2"/>
  </si>
  <si>
    <t>一般会計　＋　特別会計</t>
    <phoneticPr fontId="2"/>
  </si>
  <si>
    <t>一　　　般　　　会　　　計</t>
    <phoneticPr fontId="2"/>
  </si>
  <si>
    <t>「執行等
改善」
事業数</t>
    <phoneticPr fontId="2"/>
  </si>
  <si>
    <t>事業数</t>
    <phoneticPr fontId="2"/>
  </si>
  <si>
    <t>反映額</t>
    <phoneticPr fontId="2"/>
  </si>
  <si>
    <t>▲2,192</t>
    <phoneticPr fontId="2"/>
  </si>
  <si>
    <t>▲7,839</t>
    <phoneticPr fontId="2"/>
  </si>
  <si>
    <t>-</t>
    <phoneticPr fontId="2"/>
  </si>
  <si>
    <t>▲577</t>
    <phoneticPr fontId="2"/>
  </si>
  <si>
    <t>▲7,262</t>
    <phoneticPr fontId="2"/>
  </si>
  <si>
    <t>▲9.454</t>
    <phoneticPr fontId="2"/>
  </si>
  <si>
    <t>注２．「行政事業レビュー対象事業数」は、平成２６年度に実施した事業数であり、平成２７年度から開始された事業（平成２７年度新規事業）及び平成２８年度予算概算要求において新規に要求する事業（平成２８年度新規要求事業）は含まれない。</t>
    <phoneticPr fontId="2"/>
  </si>
  <si>
    <t>　　　　「縮減」：行政事業レビューの点検の結果、見直しが行われ平成２８年度予算概算要求において何らかの削減を行うもの。　</t>
    <phoneticPr fontId="2"/>
  </si>
  <si>
    <t>　　　　「執行等改善」：行政事業レビューの点検の結果、平成２８年度予算概算要求の金額に反映は行わないものの、明確な廃止年限の設定や執行等の改善を行うもの。</t>
    <phoneticPr fontId="2"/>
  </si>
  <si>
    <t xml:space="preserve">　　　　　　　　　　　（概算要求時点で「改善事項を実施済み」又は「具体的な改善事項を意思決定済み」となるものに限る。「今後検討」や「～に向けて努める」などのようなものについては含まない。）　
</t>
    <phoneticPr fontId="2"/>
  </si>
  <si>
    <t>　　　　一般会計と特別会計のそれぞれの事業数を合計した数が「一般会計＋特別会計」欄の事業数と合わない場合がある。</t>
    <phoneticPr fontId="2"/>
  </si>
  <si>
    <t>要求額のうち「新しい日本のための優先課題推進枠」119百万円</t>
    <phoneticPr fontId="2"/>
  </si>
  <si>
    <t>要求額のうち「新しい日本のための優先課題推進枠」320百万円</t>
    <rPh sb="27" eb="29">
      <t>ヒャクマン</t>
    </rPh>
    <rPh sb="29" eb="30">
      <t>エン</t>
    </rPh>
    <phoneticPr fontId="2"/>
  </si>
  <si>
    <t>要求額のうち「新しい日本のための優先課題推進枠」120百万円</t>
    <phoneticPr fontId="0"/>
  </si>
  <si>
    <t>要求額のうち「新しい日本のための優先課題推進枠」93百万円</t>
    <phoneticPr fontId="0"/>
  </si>
  <si>
    <t>要求額のうち「新しい日本のための優先課題推進枠」1,500百万円</t>
    <phoneticPr fontId="0"/>
  </si>
  <si>
    <t>要求額のうち「新しい日本のための優先課題推進枠」2,243百万円</t>
    <phoneticPr fontId="0"/>
  </si>
  <si>
    <t>本事業で得た成果を広く発信し、事業の成果を有効に利用するとともに、実証事業終了後に広く成果を利用してもらうよう努める。</t>
    <rPh sb="33" eb="35">
      <t>ジッショウ</t>
    </rPh>
    <rPh sb="35" eb="37">
      <t>ジギョウ</t>
    </rPh>
    <rPh sb="37" eb="40">
      <t>シュウリョウゴ</t>
    </rPh>
    <rPh sb="41" eb="42">
      <t>ヒロ</t>
    </rPh>
    <rPh sb="43" eb="45">
      <t>セイカ</t>
    </rPh>
    <rPh sb="46" eb="48">
      <t>リヨウ</t>
    </rPh>
    <rPh sb="55" eb="56">
      <t>ツト</t>
    </rPh>
    <phoneticPr fontId="2"/>
  </si>
  <si>
    <t>地域循環共生圏構築事業</t>
    <phoneticPr fontId="2"/>
  </si>
  <si>
    <t>放射線による自然生態系への影響調査費</t>
    <phoneticPr fontId="2"/>
  </si>
  <si>
    <t>地下水マネジメントシミュレーションモデル構築に向けた調査検討</t>
    <phoneticPr fontId="2"/>
  </si>
  <si>
    <t>G7等国際動向を踏まえた次期循環型社会形成推進基本計画等検討事業</t>
    <phoneticPr fontId="2"/>
  </si>
  <si>
    <t>三陸復興国立公園再編成等推進事業費</t>
    <phoneticPr fontId="2"/>
  </si>
  <si>
    <t>国立公園におけるユニバーサルデザインプロジェクト事業</t>
    <phoneticPr fontId="2"/>
  </si>
  <si>
    <t>事業全体の抜本的改善：１人
事業内容の一部改善：５人</t>
    <phoneticPr fontId="2"/>
  </si>
  <si>
    <t>より一層の予算執行効率化の観点から調達手法の改善（一者応札の抑制の取組等）を図るべき。また、例年、地方公共団体から応募のない事業については、廃止すること。</t>
    <phoneticPr fontId="2"/>
  </si>
  <si>
    <t>より一層の予算執行効率化の観点から調達手法の改善（一者応札の抑制の取組等）を図るべき。また、この種の事業は終了年度を定めて、いつまでに結論を出すか明示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2"/>
  </si>
  <si>
    <t>平成２７年行政事業レビュー事業単位整理表兼点検結果の平成２８年度予算概算要求への反映状況調表</t>
    <rPh sb="0" eb="2">
      <t>ヘイセイ</t>
    </rPh>
    <rPh sb="4" eb="5">
      <t>ネン</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ヘイセイ</t>
    </rPh>
    <rPh sb="30" eb="32">
      <t>ネンド</t>
    </rPh>
    <rPh sb="32" eb="34">
      <t>ヨサン</t>
    </rPh>
    <rPh sb="34" eb="36">
      <t>ガイサン</t>
    </rPh>
    <rPh sb="36" eb="38">
      <t>ヨウキュウ</t>
    </rPh>
    <rPh sb="40" eb="42">
      <t>ハンエイ</t>
    </rPh>
    <rPh sb="42" eb="44">
      <t>ジョウキョウ</t>
    </rPh>
    <rPh sb="44" eb="45">
      <t>チョウ</t>
    </rPh>
    <rPh sb="45" eb="46">
      <t>ヒョウ</t>
    </rPh>
    <phoneticPr fontId="2"/>
  </si>
  <si>
    <t>・ご指摘を踏まえ、関係省庁等と連携の上、執行に努めることとする。
・支出実績を勘案し、予算の効率化を図れる事業は、予算を効率化し、優先度の高い事業を重点化するなど各事業の配分額を見直した。
・ESDに関するユネスコ世界会議の検討結果を踏まえ、引き続き環境教育・環境保全活動の推進に努める。
・請負事業者に対し行政事業レビューの趣旨を十分に説明し、回答を得られるよう努力する。</t>
    <phoneticPr fontId="2"/>
  </si>
  <si>
    <t>要求額のうち「新しい日本のための優先課題推進枠」1,500百万円</t>
    <phoneticPr fontId="2"/>
  </si>
  <si>
    <t>要求額のうち「新しい日本のための優先課題推進枠2, 220百万円</t>
    <phoneticPr fontId="2"/>
  </si>
  <si>
    <t>要求額のうち「新しい日本のための優先課題推進枠500百万円</t>
    <phoneticPr fontId="2"/>
  </si>
  <si>
    <t>・平成26年度より「地域低炭素投資促進ファンド創設事業」と分割
・要求額のうち「新しい日本のための優先課題推進枠」360百万円</t>
    <rPh sb="60" eb="62">
      <t>ヒャクマン</t>
    </rPh>
    <rPh sb="62" eb="63">
      <t>エン</t>
    </rPh>
    <phoneticPr fontId="2"/>
  </si>
  <si>
    <t>先導的低炭素技術（L2－Tech）推進基盤整備事業</t>
    <phoneticPr fontId="2"/>
  </si>
  <si>
    <t>要求額のうち「新しい日本のための優先課題推進枠」2,500百万円</t>
    <phoneticPr fontId="2"/>
  </si>
  <si>
    <t>要求額のうち「新しい日本のための優先課題推進枠」3,000百万円</t>
    <phoneticPr fontId="0"/>
  </si>
  <si>
    <t>要求額のうち「新しい日本のための優先課題推進枠」649百万円</t>
    <rPh sb="27" eb="28">
      <t>ヒャク</t>
    </rPh>
    <rPh sb="28" eb="30">
      <t>マンエン</t>
    </rPh>
    <phoneticPr fontId="2"/>
  </si>
  <si>
    <t>要求額のうち「新しい日本のための優先課題推進枠」100百万円</t>
    <rPh sb="27" eb="28">
      <t>ヒャク</t>
    </rPh>
    <rPh sb="28" eb="30">
      <t>マンエン</t>
    </rPh>
    <phoneticPr fontId="2"/>
  </si>
  <si>
    <t>要求額のうち「新しい日本のための優先課題推進枠」3,850百万円</t>
    <rPh sb="29" eb="31">
      <t>ヒャクマン</t>
    </rPh>
    <rPh sb="31" eb="32">
      <t>エン</t>
    </rPh>
    <phoneticPr fontId="2"/>
  </si>
  <si>
    <t>要求額のうち「新しい日本のための優先課題推進枠」446百万円</t>
    <rPh sb="27" eb="29">
      <t>ヒャクマン</t>
    </rPh>
    <rPh sb="29" eb="30">
      <t>エン</t>
    </rPh>
    <phoneticPr fontId="0"/>
  </si>
  <si>
    <t>要求額のうち「新しい日本のための優先課題推進枠」2,196百万円</t>
    <rPh sb="29" eb="31">
      <t>ヒャクマン</t>
    </rPh>
    <rPh sb="31" eb="32">
      <t>エン</t>
    </rPh>
    <phoneticPr fontId="0"/>
  </si>
  <si>
    <t>要求額のうち「新しい日本のための優先課題推進枠」100百万円</t>
    <rPh sb="27" eb="28">
      <t>ヒャク</t>
    </rPh>
    <rPh sb="28" eb="30">
      <t>マンエン</t>
    </rPh>
    <phoneticPr fontId="0"/>
  </si>
  <si>
    <t>要求額のうち「新しい日本のための優先課題推進枠」37,915百万円</t>
    <rPh sb="30" eb="31">
      <t>ヒャク</t>
    </rPh>
    <rPh sb="31" eb="33">
      <t>マンエン</t>
    </rPh>
    <phoneticPr fontId="2"/>
  </si>
  <si>
    <t>要求額のうち「新しい日本のための優先課題推進枠」100百万円</t>
    <phoneticPr fontId="2"/>
  </si>
  <si>
    <t>要求額のうち「新しい日本のための優先課題推進枠」2,078百万円</t>
    <phoneticPr fontId="0"/>
  </si>
  <si>
    <t>要求額のうち「新しい日本のための優先課題推進枠」507百万円</t>
    <phoneticPr fontId="0"/>
  </si>
  <si>
    <t>気候変動影響評価・適応推進事業</t>
    <phoneticPr fontId="2"/>
  </si>
  <si>
    <t>要求額のうち「新しい日本のための優先課題推進枠」234百万円</t>
    <phoneticPr fontId="0"/>
  </si>
  <si>
    <t>開始されたばかりの事業であり、評価は難しいが、ネットワークの構築というのであれば、どのような拠点との間でネットワークが築かれたのかも視野に入れるべきではないか。</t>
    <rPh sb="0" eb="2">
      <t>カイシ</t>
    </rPh>
    <rPh sb="9" eb="11">
      <t>ジギョウ</t>
    </rPh>
    <rPh sb="15" eb="17">
      <t>ヒョウカ</t>
    </rPh>
    <rPh sb="18" eb="19">
      <t>ムズカ</t>
    </rPh>
    <rPh sb="30" eb="32">
      <t>コウチク</t>
    </rPh>
    <rPh sb="46" eb="48">
      <t>キョテン</t>
    </rPh>
    <rPh sb="50" eb="51">
      <t>アイダ</t>
    </rPh>
    <rPh sb="59" eb="60">
      <t>キズ</t>
    </rPh>
    <rPh sb="66" eb="68">
      <t>シヤ</t>
    </rPh>
    <rPh sb="69" eb="70">
      <t>イ</t>
    </rPh>
    <phoneticPr fontId="0"/>
  </si>
  <si>
    <r>
      <t>事業の進捗を図</t>
    </r>
    <r>
      <rPr>
        <sz val="9"/>
        <color rgb="FFFF0000"/>
        <rFont val="ＭＳ ゴシック"/>
        <family val="3"/>
        <charset val="128"/>
      </rPr>
      <t>り評価を行うための</t>
    </r>
    <r>
      <rPr>
        <sz val="9"/>
        <color theme="1"/>
        <rFont val="ＭＳ ゴシック"/>
        <family val="3"/>
        <charset val="128"/>
      </rPr>
      <t>さらなる指標を引き続き検討した上で、事業を適切に実施すること。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Ph sb="0" eb="2">
      <t>ジギョウ</t>
    </rPh>
    <rPh sb="3" eb="5">
      <t>シンチョク</t>
    </rPh>
    <rPh sb="6" eb="7">
      <t>ハカ</t>
    </rPh>
    <rPh sb="8" eb="10">
      <t>ヒョウカ</t>
    </rPh>
    <rPh sb="11" eb="12">
      <t>オコナ</t>
    </rPh>
    <rPh sb="20" eb="22">
      <t>シヒョウ</t>
    </rPh>
    <rPh sb="23" eb="24">
      <t>ヒ</t>
    </rPh>
    <rPh sb="25" eb="26">
      <t>ツヅ</t>
    </rPh>
    <rPh sb="27" eb="29">
      <t>ケントウ</t>
    </rPh>
    <rPh sb="31" eb="32">
      <t>ウエ</t>
    </rPh>
    <rPh sb="34" eb="36">
      <t>ジギョウ</t>
    </rPh>
    <rPh sb="37" eb="39">
      <t>テキセツ</t>
    </rPh>
    <rPh sb="40" eb="42">
      <t>ジッシ</t>
    </rPh>
    <phoneticPr fontId="2"/>
  </si>
  <si>
    <r>
      <t>定量的な成果実績について適切に集計し、出口戦略と施策の効果を検討して事業を実施する。
また、引き続き競争性のある契約を実施し、１者応札の改善の検討を含め、効率的な調査・検討を図る。
費目、使途の内訳についても引き続き事業者に行政事業レビューの趣旨を説明し、協力が得られるよう努める。
平成2</t>
    </r>
    <r>
      <rPr>
        <sz val="9"/>
        <color rgb="FFFF0000"/>
        <rFont val="ＭＳ ゴシック"/>
        <family val="3"/>
        <charset val="128"/>
      </rPr>
      <t>6</t>
    </r>
    <r>
      <rPr>
        <sz val="9"/>
        <rFont val="ＭＳ ゴシック"/>
        <family val="3"/>
        <charset val="128"/>
      </rPr>
      <t>年度の契約実績を考慮し、要求額を縮減する。</t>
    </r>
    <phoneticPr fontId="0"/>
  </si>
  <si>
    <r>
      <t>外部有識者の所見も踏まえ、事業の進捗と評価を図るさらなる指標を引き続き検討し、事業を適切かつ効率的に実施していく。
また、平成2</t>
    </r>
    <r>
      <rPr>
        <sz val="9"/>
        <color rgb="FFFF0000"/>
        <rFont val="ＭＳ ゴシック"/>
        <family val="3"/>
        <charset val="128"/>
      </rPr>
      <t>6</t>
    </r>
    <r>
      <rPr>
        <sz val="9"/>
        <rFont val="ＭＳ ゴシック"/>
        <family val="3"/>
        <charset val="128"/>
      </rPr>
      <t>年度の契約実績を考慮し、要求額を縮減する。</t>
    </r>
    <phoneticPr fontId="0"/>
  </si>
  <si>
    <t>人件費、諸手当、赴任に係る経費が前年度の所要額等に照らし、必要な経費となっているか検討を行ったうえで、必要最低限の要求額とした。</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</si>
</sst>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0"/>
    <numFmt numFmtId="177" formatCode="0000"/>
    <numFmt numFmtId="178" formatCode="_ * #,##0_ ;_ * &quot;▲&quot;#,##0_ ;_ * &quot;-&quot;_ ;_ @_ "/>
    <numFmt numFmtId="179" formatCode="000"/>
    <numFmt numFmtId="180" formatCode="_ * #,##0.000_ ;_ * &quot;▲&quot;#,##0.000_ ;_ * &quot;-&quot;_ ;_ @_ "/>
    <numFmt numFmtId="181" formatCode="#,##0.000"/>
    <numFmt numFmtId="182" formatCode="_ * #,##0.000_ ;_ * \-#,##0.000_ ;_ * &quot;-&quot;??_ ;_ @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8"/>
      <name val="ＭＳ ゴシック"/>
      <family val="3"/>
      <charset val="128"/>
    </font>
    <font>
      <sz val="9"/>
      <color rgb="FFFF0000"/>
      <name val="ＭＳ ゴシック"/>
      <family val="3"/>
      <charset val="128"/>
    </font>
    <font>
      <sz val="11"/>
      <color theme="1"/>
      <name val="ＭＳ ゴシック"/>
      <family val="3"/>
      <charset val="128"/>
    </font>
    <font>
      <sz val="9"/>
      <color theme="1"/>
      <name val="ＭＳ ゴシック"/>
      <family val="3"/>
      <charset val="128"/>
    </font>
    <font>
      <sz val="9"/>
      <color theme="1" tint="0.499984740745262"/>
      <name val="ＭＳ ゴシック"/>
      <family val="3"/>
      <charset val="128"/>
    </font>
    <font>
      <sz val="9"/>
      <color theme="0" tint="-0.499984740745262"/>
      <name val="ＭＳ ゴシック"/>
      <family val="3"/>
      <charset val="128"/>
    </font>
    <font>
      <sz val="11"/>
      <color theme="1"/>
      <name val="ＭＳ Ｐゴシック"/>
      <family val="3"/>
      <charset val="128"/>
    </font>
    <font>
      <sz val="9"/>
      <name val="ＭＳ Ｐゴシック"/>
      <family val="3"/>
      <charset val="128"/>
      <scheme val="minor"/>
    </font>
    <font>
      <sz val="10"/>
      <name val="ＭＳ ゴシック"/>
      <family val="3"/>
      <charset val="128"/>
    </font>
    <font>
      <sz val="11"/>
      <name val="Arial"/>
      <family val="2"/>
    </font>
    <font>
      <sz val="10"/>
      <name val="Arial"/>
      <family val="2"/>
    </font>
    <font>
      <sz val="11"/>
      <name val="ＭＳ Ｐゴシック"/>
      <family val="3"/>
      <charset val="128"/>
      <scheme val="minor"/>
    </font>
    <font>
      <strike/>
      <sz val="9"/>
      <color theme="1"/>
      <name val="ＭＳ ゴシック"/>
      <family val="3"/>
      <charset val="128"/>
    </font>
    <font>
      <sz val="10"/>
      <color indexed="8"/>
      <name val="ＭＳ ゴシック"/>
      <family val="3"/>
      <charset val="128"/>
    </font>
    <font>
      <strike/>
      <sz val="9"/>
      <color rgb="FFFF0000"/>
      <name val="ＭＳ ゴシック"/>
      <family val="3"/>
      <charset val="128"/>
    </font>
    <font>
      <sz val="9"/>
      <color indexed="8"/>
      <name val="ＭＳ ゴシック"/>
      <family val="3"/>
      <charset val="128"/>
    </font>
    <font>
      <strike/>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12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style="medium">
        <color indexed="64"/>
      </top>
      <bottom/>
      <diagonal/>
    </border>
    <border>
      <left style="thin">
        <color indexed="64"/>
      </left>
      <right/>
      <top style="medium">
        <color indexed="64"/>
      </top>
      <bottom/>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style="thin">
        <color indexed="64"/>
      </left>
      <right style="medium">
        <color indexed="64"/>
      </right>
      <top style="thin">
        <color indexed="64"/>
      </top>
      <bottom/>
      <diagonal style="thin">
        <color indexed="64"/>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thick">
        <color indexed="64"/>
      </left>
      <right/>
      <top/>
      <bottom/>
      <diagonal/>
    </border>
    <border>
      <left style="medium">
        <color indexed="64"/>
      </left>
      <right style="thin">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2">
    <xf numFmtId="0" fontId="0" fillId="0" borderId="0"/>
    <xf numFmtId="38" fontId="1" fillId="0" borderId="0" applyFont="0" applyFill="0" applyBorder="0" applyAlignment="0" applyProtection="0"/>
  </cellStyleXfs>
  <cellXfs count="911">
    <xf numFmtId="0" fontId="0" fillId="0" borderId="0" xfId="0"/>
    <xf numFmtId="0" fontId="3" fillId="0" borderId="0" xfId="0" applyFont="1" applyBorder="1"/>
    <xf numFmtId="0" fontId="3" fillId="0" borderId="0" xfId="0" applyFont="1"/>
    <xf numFmtId="0" fontId="3" fillId="0" borderId="1" xfId="0" applyFont="1" applyBorder="1"/>
    <xf numFmtId="177" fontId="3" fillId="0" borderId="2" xfId="0" applyNumberFormat="1" applyFont="1" applyBorder="1" applyAlignment="1">
      <alignment horizontal="center" vertical="center"/>
    </xf>
    <xf numFmtId="0" fontId="3" fillId="0" borderId="3" xfId="0" applyFont="1" applyBorder="1" applyAlignment="1">
      <alignment vertical="center" wrapText="1"/>
    </xf>
    <xf numFmtId="177" fontId="3" fillId="0" borderId="0" xfId="0" applyNumberFormat="1" applyFont="1" applyBorder="1" applyAlignment="1">
      <alignment vertical="center"/>
    </xf>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right"/>
    </xf>
    <xf numFmtId="0" fontId="5" fillId="0" borderId="1" xfId="0" applyFont="1" applyBorder="1"/>
    <xf numFmtId="0" fontId="5" fillId="0" borderId="0" xfId="0" applyFont="1" applyAlignment="1">
      <alignment vertical="center"/>
    </xf>
    <xf numFmtId="0" fontId="6" fillId="0" borderId="0" xfId="0" applyFont="1" applyBorder="1"/>
    <xf numFmtId="176" fontId="3" fillId="0" borderId="0" xfId="0" applyNumberFormat="1" applyFont="1"/>
    <xf numFmtId="0" fontId="8" fillId="0" borderId="0" xfId="0" applyFont="1" applyAlignment="1">
      <alignment vertical="center"/>
    </xf>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3" fillId="0" borderId="4" xfId="0" applyNumberFormat="1" applyFont="1" applyBorder="1" applyAlignment="1">
      <alignment vertical="center" wrapText="1"/>
    </xf>
    <xf numFmtId="0" fontId="7" fillId="0" borderId="0" xfId="0" applyFont="1"/>
    <xf numFmtId="0" fontId="5" fillId="0" borderId="0" xfId="0" applyFont="1"/>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0" xfId="0" applyFont="1" applyAlignment="1">
      <alignment horizontal="right"/>
    </xf>
    <xf numFmtId="178" fontId="3" fillId="2" borderId="0" xfId="0" applyNumberFormat="1" applyFont="1" applyFill="1" applyBorder="1" applyAlignment="1">
      <alignment vertical="center" shrinkToFit="1"/>
    </xf>
    <xf numFmtId="0" fontId="3" fillId="2" borderId="9" xfId="0" applyFont="1" applyFill="1" applyBorder="1" applyAlignment="1">
      <alignment horizontal="center" vertical="center"/>
    </xf>
    <xf numFmtId="0" fontId="3" fillId="2" borderId="0" xfId="0" applyFont="1" applyFill="1"/>
    <xf numFmtId="0" fontId="3" fillId="0" borderId="0" xfId="0" applyFont="1" applyBorder="1" applyAlignment="1"/>
    <xf numFmtId="177" fontId="3" fillId="0" borderId="0" xfId="0" applyNumberFormat="1" applyFont="1" applyBorder="1" applyAlignment="1">
      <alignment horizontal="left"/>
    </xf>
    <xf numFmtId="177" fontId="3" fillId="2" borderId="2" xfId="0" applyNumberFormat="1" applyFont="1" applyFill="1" applyBorder="1" applyAlignment="1">
      <alignment horizontal="center" vertical="center"/>
    </xf>
    <xf numFmtId="0" fontId="3" fillId="2" borderId="5" xfId="0" applyNumberFormat="1" applyFont="1" applyFill="1" applyBorder="1" applyAlignment="1">
      <alignment vertical="center" wrapText="1"/>
    </xf>
    <xf numFmtId="0" fontId="10" fillId="0" borderId="0" xfId="0" applyFont="1" applyBorder="1"/>
    <xf numFmtId="179" fontId="12" fillId="0" borderId="15" xfId="0" applyNumberFormat="1" applyFont="1" applyBorder="1" applyAlignment="1">
      <alignment horizontal="center" vertical="center"/>
    </xf>
    <xf numFmtId="179" fontId="12" fillId="0" borderId="2" xfId="0" applyNumberFormat="1" applyFont="1" applyBorder="1" applyAlignment="1">
      <alignment horizontal="center" vertical="center"/>
    </xf>
    <xf numFmtId="179" fontId="12" fillId="0" borderId="17" xfId="0" applyNumberFormat="1" applyFont="1" applyBorder="1" applyAlignment="1">
      <alignment horizontal="center" vertical="center"/>
    </xf>
    <xf numFmtId="3" fontId="3" fillId="2" borderId="19" xfId="0" applyNumberFormat="1" applyFont="1" applyFill="1" applyBorder="1" applyAlignment="1">
      <alignment horizontal="center" vertical="center" wrapText="1"/>
    </xf>
    <xf numFmtId="0" fontId="12" fillId="0" borderId="20" xfId="0" applyNumberFormat="1" applyFont="1" applyBorder="1" applyAlignment="1">
      <alignment vertical="center" wrapText="1"/>
    </xf>
    <xf numFmtId="0" fontId="12" fillId="0" borderId="21" xfId="0" applyNumberFormat="1" applyFont="1" applyBorder="1" applyAlignment="1">
      <alignment vertical="center" wrapText="1"/>
    </xf>
    <xf numFmtId="3" fontId="3" fillId="0" borderId="22" xfId="0" applyNumberFormat="1" applyFont="1" applyBorder="1" applyAlignment="1">
      <alignment horizontal="center" vertical="center" shrinkToFit="1"/>
    </xf>
    <xf numFmtId="0" fontId="7" fillId="0" borderId="0" xfId="0" applyFont="1" applyBorder="1" applyAlignment="1">
      <alignment horizontal="center"/>
    </xf>
    <xf numFmtId="0" fontId="3" fillId="0" borderId="0" xfId="0" applyFont="1" applyBorder="1" applyAlignment="1">
      <alignment horizontal="right"/>
    </xf>
    <xf numFmtId="0" fontId="12" fillId="3" borderId="2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2" borderId="25" xfId="0" applyFont="1" applyFill="1" applyBorder="1" applyAlignment="1">
      <alignment horizontal="center" vertical="center"/>
    </xf>
    <xf numFmtId="178" fontId="3" fillId="2" borderId="19" xfId="0" applyNumberFormat="1" applyFont="1" applyFill="1" applyBorder="1" applyAlignment="1">
      <alignment vertical="center" shrinkToFi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left" vertical="center"/>
    </xf>
    <xf numFmtId="0" fontId="3" fillId="4" borderId="3" xfId="0" applyFont="1" applyFill="1" applyBorder="1" applyAlignment="1">
      <alignment horizontal="center" vertical="center"/>
    </xf>
    <xf numFmtId="0" fontId="3" fillId="0" borderId="21" xfId="0" applyFont="1" applyBorder="1" applyAlignment="1">
      <alignment horizontal="center" vertical="center"/>
    </xf>
    <xf numFmtId="0" fontId="3" fillId="4" borderId="7" xfId="0" applyFont="1" applyFill="1" applyBorder="1" applyAlignment="1">
      <alignment horizontal="center" vertical="center"/>
    </xf>
    <xf numFmtId="0" fontId="3" fillId="0" borderId="0" xfId="0" applyFont="1" applyBorder="1" applyAlignment="1">
      <alignment horizontal="center" vertical="center"/>
    </xf>
    <xf numFmtId="0" fontId="14" fillId="4" borderId="3"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0" xfId="0" applyFont="1" applyBorder="1" applyAlignment="1"/>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177" fontId="12" fillId="0" borderId="0" xfId="0" applyNumberFormat="1" applyFont="1" applyBorder="1" applyAlignment="1">
      <alignment horizontal="center" vertical="center"/>
    </xf>
    <xf numFmtId="0" fontId="12" fillId="2" borderId="0" xfId="0" applyFont="1" applyFill="1" applyBorder="1" applyAlignment="1">
      <alignment horizontal="center" vertical="center"/>
    </xf>
    <xf numFmtId="0" fontId="3"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178" fontId="4" fillId="2" borderId="0" xfId="0" applyNumberFormat="1" applyFont="1" applyFill="1" applyBorder="1" applyAlignment="1">
      <alignment vertical="center" shrinkToFi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24"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xf>
    <xf numFmtId="0" fontId="9" fillId="0" borderId="21" xfId="0" applyFont="1" applyBorder="1" applyAlignment="1">
      <alignment horizontal="center" vertical="center"/>
    </xf>
    <xf numFmtId="179" fontId="9" fillId="0" borderId="2" xfId="0" applyNumberFormat="1" applyFont="1" applyBorder="1" applyAlignment="1">
      <alignment horizontal="center" vertical="center"/>
    </xf>
    <xf numFmtId="0" fontId="9" fillId="0" borderId="4" xfId="0" applyNumberFormat="1" applyFont="1" applyBorder="1" applyAlignment="1">
      <alignment vertical="center" wrapText="1"/>
    </xf>
    <xf numFmtId="178" fontId="9" fillId="2" borderId="4" xfId="0" applyNumberFormat="1" applyFont="1" applyFill="1" applyBorder="1" applyAlignment="1">
      <alignment vertical="center" shrinkToFit="1"/>
    </xf>
    <xf numFmtId="3" fontId="9" fillId="2" borderId="4" xfId="0" applyNumberFormat="1" applyFont="1" applyFill="1" applyBorder="1" applyAlignment="1">
      <alignment horizontal="center" vertical="center" wrapText="1"/>
    </xf>
    <xf numFmtId="3" fontId="9" fillId="2" borderId="4" xfId="0" applyNumberFormat="1" applyFont="1" applyFill="1" applyBorder="1" applyAlignment="1">
      <alignment vertical="center" wrapText="1"/>
    </xf>
    <xf numFmtId="0" fontId="9" fillId="2" borderId="4" xfId="0" applyNumberFormat="1" applyFont="1" applyFill="1" applyBorder="1" applyAlignment="1">
      <alignment horizontal="center" vertical="center" wrapText="1"/>
    </xf>
    <xf numFmtId="0" fontId="9" fillId="2" borderId="4" xfId="0" applyNumberFormat="1" applyFont="1" applyFill="1" applyBorder="1" applyAlignment="1">
      <alignment vertical="center" wrapText="1"/>
    </xf>
    <xf numFmtId="0" fontId="9" fillId="0" borderId="5" xfId="0" applyNumberFormat="1" applyFont="1" applyBorder="1" applyAlignment="1">
      <alignment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179" fontId="9" fillId="4" borderId="2" xfId="0" applyNumberFormat="1" applyFont="1" applyFill="1" applyBorder="1" applyAlignment="1">
      <alignment horizontal="center" vertical="center"/>
    </xf>
    <xf numFmtId="0" fontId="9" fillId="4" borderId="3" xfId="0" applyNumberFormat="1" applyFont="1" applyFill="1" applyBorder="1" applyAlignment="1">
      <alignment vertical="center" wrapText="1"/>
    </xf>
    <xf numFmtId="178" fontId="9" fillId="4" borderId="3" xfId="0" applyNumberFormat="1" applyFont="1" applyFill="1" applyBorder="1" applyAlignment="1">
      <alignment vertical="center" shrinkToFit="1"/>
    </xf>
    <xf numFmtId="3" fontId="9" fillId="4" borderId="3" xfId="0" applyNumberFormat="1" applyFont="1" applyFill="1" applyBorder="1" applyAlignment="1">
      <alignment horizontal="center" vertical="center" wrapText="1"/>
    </xf>
    <xf numFmtId="3" fontId="9" fillId="4" borderId="3" xfId="0" applyNumberFormat="1" applyFont="1" applyFill="1" applyBorder="1" applyAlignment="1">
      <alignment vertical="center" wrapText="1"/>
    </xf>
    <xf numFmtId="0"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7" xfId="0" applyFont="1" applyFill="1" applyBorder="1" applyAlignment="1">
      <alignment horizontal="center" vertical="center"/>
    </xf>
    <xf numFmtId="177" fontId="9" fillId="0" borderId="2" xfId="0" applyNumberFormat="1"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left" vertical="center"/>
    </xf>
    <xf numFmtId="0" fontId="14" fillId="4" borderId="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0" xfId="0" applyFont="1" applyFill="1" applyBorder="1" applyAlignment="1">
      <alignment horizontal="center" vertical="center"/>
    </xf>
    <xf numFmtId="178" fontId="9" fillId="2" borderId="14" xfId="0" applyNumberFormat="1" applyFont="1" applyFill="1" applyBorder="1" applyAlignment="1">
      <alignment horizontal="center" vertical="center"/>
    </xf>
    <xf numFmtId="0" fontId="3" fillId="0" borderId="0" xfId="0" applyFont="1" applyFill="1" applyAlignment="1"/>
    <xf numFmtId="0" fontId="3" fillId="0" borderId="0" xfId="0" applyFont="1" applyFill="1" applyBorder="1" applyAlignment="1"/>
    <xf numFmtId="0" fontId="3" fillId="0" borderId="0" xfId="0" applyFont="1" applyFill="1"/>
    <xf numFmtId="0" fontId="3" fillId="0" borderId="0" xfId="0" applyFont="1" applyAlignment="1">
      <alignment horizontal="left" vertical="center"/>
    </xf>
    <xf numFmtId="0" fontId="3" fillId="0" borderId="4" xfId="0" applyNumberFormat="1" applyFont="1" applyBorder="1" applyAlignment="1">
      <alignment horizontal="left" vertical="center" wrapText="1"/>
    </xf>
    <xf numFmtId="0" fontId="3" fillId="0" borderId="16" xfId="0" applyNumberFormat="1" applyFont="1" applyBorder="1" applyAlignment="1">
      <alignment horizontal="left" vertical="center"/>
    </xf>
    <xf numFmtId="0" fontId="3" fillId="0" borderId="4" xfId="0" applyNumberFormat="1" applyFont="1" applyBorder="1" applyAlignment="1">
      <alignment horizontal="left" vertical="center"/>
    </xf>
    <xf numFmtId="0" fontId="3" fillId="0" borderId="24"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0" borderId="4" xfId="0" applyNumberFormat="1" applyFont="1" applyBorder="1" applyAlignment="1">
      <alignment horizontal="left" vertical="center" wrapText="1" shrinkToFit="1"/>
    </xf>
    <xf numFmtId="0" fontId="9" fillId="4" borderId="3" xfId="0" applyNumberFormat="1" applyFont="1" applyFill="1" applyBorder="1" applyAlignment="1">
      <alignment vertical="center"/>
    </xf>
    <xf numFmtId="178" fontId="9" fillId="4" borderId="6" xfId="0" applyNumberFormat="1" applyFont="1" applyFill="1" applyBorder="1" applyAlignment="1">
      <alignment vertical="center" shrinkToFit="1"/>
    </xf>
    <xf numFmtId="178" fontId="9" fillId="4" borderId="4" xfId="0" applyNumberFormat="1" applyFont="1" applyFill="1" applyBorder="1" applyAlignment="1">
      <alignment vertical="center" shrinkToFit="1"/>
    </xf>
    <xf numFmtId="178" fontId="9" fillId="4" borderId="5" xfId="0" applyNumberFormat="1" applyFont="1" applyFill="1" applyBorder="1" applyAlignment="1">
      <alignment vertical="center" shrinkToFit="1"/>
    </xf>
    <xf numFmtId="0" fontId="16" fillId="0" borderId="0" xfId="0" applyFont="1" applyBorder="1"/>
    <xf numFmtId="0" fontId="16" fillId="0" borderId="0" xfId="0" quotePrefix="1" applyFont="1" applyBorder="1"/>
    <xf numFmtId="177" fontId="9" fillId="0" borderId="4" xfId="0" applyNumberFormat="1" applyFont="1" applyBorder="1" applyAlignment="1">
      <alignment horizontal="center" vertical="center"/>
    </xf>
    <xf numFmtId="0" fontId="3" fillId="0" borderId="8" xfId="0" applyNumberFormat="1" applyFont="1" applyBorder="1" applyAlignment="1">
      <alignment horizontal="left" vertical="center" wrapText="1"/>
    </xf>
    <xf numFmtId="179" fontId="9" fillId="0" borderId="2" xfId="0" applyNumberFormat="1" applyFont="1" applyFill="1" applyBorder="1" applyAlignment="1">
      <alignment horizontal="center" vertical="center"/>
    </xf>
    <xf numFmtId="0" fontId="9" fillId="0" borderId="4" xfId="0" applyNumberFormat="1" applyFont="1" applyFill="1" applyBorder="1" applyAlignment="1">
      <alignment vertical="center" wrapText="1"/>
    </xf>
    <xf numFmtId="178" fontId="9" fillId="0" borderId="4" xfId="0" applyNumberFormat="1" applyFont="1" applyFill="1" applyBorder="1" applyAlignment="1">
      <alignment vertical="center" shrinkToFit="1"/>
    </xf>
    <xf numFmtId="3" fontId="9" fillId="0" borderId="4" xfId="0" applyNumberFormat="1" applyFont="1" applyFill="1" applyBorder="1" applyAlignment="1">
      <alignment horizontal="center" vertical="center" wrapText="1"/>
    </xf>
    <xf numFmtId="3" fontId="9" fillId="0" borderId="4" xfId="0" applyNumberFormat="1" applyFont="1" applyFill="1" applyBorder="1" applyAlignment="1">
      <alignment vertical="center" wrapText="1"/>
    </xf>
    <xf numFmtId="0"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21" xfId="0" applyFont="1" applyFill="1" applyBorder="1" applyAlignment="1">
      <alignment horizontal="center" vertical="center"/>
    </xf>
    <xf numFmtId="178" fontId="9" fillId="0" borderId="5" xfId="0" applyNumberFormat="1" applyFont="1" applyFill="1" applyBorder="1" applyAlignment="1">
      <alignment vertical="center" shrinkToFit="1"/>
    </xf>
    <xf numFmtId="177" fontId="9" fillId="0" borderId="32" xfId="0" applyNumberFormat="1" applyFont="1" applyFill="1" applyBorder="1" applyAlignment="1">
      <alignment horizontal="center" vertical="center"/>
    </xf>
    <xf numFmtId="178" fontId="9" fillId="0" borderId="9" xfId="0" applyNumberFormat="1" applyFont="1" applyFill="1" applyBorder="1" applyAlignment="1">
      <alignment vertical="center" shrinkToFit="1"/>
    </xf>
    <xf numFmtId="177" fontId="9" fillId="0" borderId="18" xfId="0" applyNumberFormat="1" applyFont="1" applyFill="1" applyBorder="1" applyAlignment="1">
      <alignment horizontal="center" vertical="center"/>
    </xf>
    <xf numFmtId="177" fontId="9" fillId="0" borderId="34" xfId="0" applyNumberFormat="1" applyFont="1" applyFill="1" applyBorder="1" applyAlignment="1">
      <alignment horizontal="center" vertical="center"/>
    </xf>
    <xf numFmtId="178" fontId="9" fillId="0" borderId="10" xfId="0" applyNumberFormat="1" applyFont="1" applyFill="1" applyBorder="1" applyAlignment="1">
      <alignment vertical="center" shrinkToFit="1"/>
    </xf>
    <xf numFmtId="178" fontId="9" fillId="0" borderId="36" xfId="0" applyNumberFormat="1" applyFont="1" applyFill="1" applyBorder="1" applyAlignment="1">
      <alignment vertical="center" shrinkToFit="1"/>
    </xf>
    <xf numFmtId="177" fontId="9" fillId="0" borderId="37" xfId="0" applyNumberFormat="1" applyFont="1" applyFill="1" applyBorder="1" applyAlignment="1">
      <alignment horizontal="center" vertical="center"/>
    </xf>
    <xf numFmtId="178" fontId="9" fillId="0" borderId="12" xfId="0" applyNumberFormat="1" applyFont="1" applyFill="1" applyBorder="1" applyAlignment="1">
      <alignment vertical="center" shrinkToFit="1"/>
    </xf>
    <xf numFmtId="178" fontId="9" fillId="0" borderId="40" xfId="0" applyNumberFormat="1" applyFont="1" applyFill="1" applyBorder="1" applyAlignment="1">
      <alignment vertical="center" shrinkToFit="1"/>
    </xf>
    <xf numFmtId="179" fontId="9" fillId="3" borderId="2" xfId="0" applyNumberFormat="1" applyFont="1" applyFill="1" applyBorder="1" applyAlignment="1">
      <alignment horizontal="center" vertical="center"/>
    </xf>
    <xf numFmtId="0" fontId="9" fillId="3" borderId="3" xfId="0" applyNumberFormat="1" applyFont="1" applyFill="1" applyBorder="1" applyAlignment="1">
      <alignment vertical="center"/>
    </xf>
    <xf numFmtId="0" fontId="9" fillId="3" borderId="3" xfId="0" applyNumberFormat="1" applyFont="1" applyFill="1" applyBorder="1" applyAlignment="1">
      <alignment vertical="center" wrapText="1"/>
    </xf>
    <xf numFmtId="178" fontId="9" fillId="3" borderId="3" xfId="0" applyNumberFormat="1" applyFont="1" applyFill="1" applyBorder="1" applyAlignment="1">
      <alignment vertical="center" shrinkToFit="1"/>
    </xf>
    <xf numFmtId="3" fontId="9" fillId="3" borderId="3" xfId="0" applyNumberFormat="1" applyFont="1" applyFill="1" applyBorder="1" applyAlignment="1">
      <alignment horizontal="center" vertical="center" wrapText="1"/>
    </xf>
    <xf numFmtId="3" fontId="9" fillId="3" borderId="3" xfId="0" applyNumberFormat="1" applyFont="1" applyFill="1" applyBorder="1" applyAlignment="1">
      <alignment vertical="center" wrapText="1"/>
    </xf>
    <xf numFmtId="0"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7" xfId="0" applyFont="1" applyFill="1" applyBorder="1" applyAlignment="1">
      <alignment horizontal="center" vertical="center"/>
    </xf>
    <xf numFmtId="177" fontId="3" fillId="0" borderId="41" xfId="0" applyNumberFormat="1" applyFont="1" applyBorder="1" applyAlignment="1">
      <alignment horizontal="center" vertical="center"/>
    </xf>
    <xf numFmtId="0" fontId="3" fillId="0" borderId="36" xfId="0" applyNumberFormat="1" applyFont="1" applyBorder="1" applyAlignment="1">
      <alignment horizontal="center" vertical="center" wrapText="1"/>
    </xf>
    <xf numFmtId="0" fontId="17" fillId="0" borderId="16" xfId="0" applyNumberFormat="1" applyFont="1" applyFill="1" applyBorder="1" applyAlignment="1">
      <alignment vertical="center" wrapText="1"/>
    </xf>
    <xf numFmtId="0" fontId="17" fillId="0" borderId="35" xfId="0" applyNumberFormat="1" applyFont="1" applyFill="1" applyBorder="1" applyAlignment="1">
      <alignment horizontal="center" vertical="center" wrapText="1"/>
    </xf>
    <xf numFmtId="0" fontId="17" fillId="0" borderId="4" xfId="0" applyNumberFormat="1" applyFont="1" applyFill="1" applyBorder="1" applyAlignment="1">
      <alignment vertical="center" wrapText="1"/>
    </xf>
    <xf numFmtId="0" fontId="17" fillId="0" borderId="42" xfId="0" applyNumberFormat="1" applyFont="1" applyFill="1" applyBorder="1" applyAlignment="1">
      <alignment horizontal="center" vertical="center" wrapText="1"/>
    </xf>
    <xf numFmtId="180" fontId="9" fillId="4" borderId="3" xfId="0" applyNumberFormat="1" applyFont="1" applyFill="1" applyBorder="1" applyAlignment="1">
      <alignment vertical="center" shrinkToFit="1"/>
    </xf>
    <xf numFmtId="0" fontId="16" fillId="0" borderId="5" xfId="0" applyFont="1" applyBorder="1" applyAlignment="1">
      <alignment horizontal="center" vertical="center" wrapText="1"/>
    </xf>
    <xf numFmtId="0" fontId="3" fillId="0" borderId="17" xfId="0" applyNumberFormat="1" applyFont="1" applyBorder="1" applyAlignment="1">
      <alignment vertical="center" wrapText="1" shrinkToFit="1"/>
    </xf>
    <xf numFmtId="0" fontId="18" fillId="0" borderId="4" xfId="0" applyNumberFormat="1" applyFont="1" applyBorder="1" applyAlignment="1">
      <alignment vertical="center" wrapText="1"/>
    </xf>
    <xf numFmtId="0" fontId="18" fillId="0" borderId="5" xfId="0" applyFont="1" applyBorder="1" applyAlignment="1">
      <alignment horizontal="center" vertical="center" wrapText="1"/>
    </xf>
    <xf numFmtId="178" fontId="19" fillId="0" borderId="4" xfId="0" applyNumberFormat="1" applyFont="1" applyFill="1" applyBorder="1" applyAlignment="1">
      <alignment vertical="center" wrapText="1"/>
    </xf>
    <xf numFmtId="0" fontId="18" fillId="0" borderId="4" xfId="0" applyFont="1" applyBorder="1" applyAlignment="1">
      <alignment horizontal="center" vertical="center"/>
    </xf>
    <xf numFmtId="0" fontId="18" fillId="0" borderId="21" xfId="0" applyFont="1" applyBorder="1" applyAlignment="1">
      <alignment horizontal="center" vertical="center"/>
    </xf>
    <xf numFmtId="0" fontId="16" fillId="0" borderId="4" xfId="0" applyNumberFormat="1" applyFont="1" applyBorder="1" applyAlignment="1">
      <alignment vertical="center" wrapText="1"/>
    </xf>
    <xf numFmtId="0" fontId="18" fillId="2" borderId="4" xfId="0" applyNumberFormat="1" applyFont="1" applyFill="1" applyBorder="1" applyAlignment="1">
      <alignment vertical="center" wrapText="1"/>
    </xf>
    <xf numFmtId="178" fontId="9" fillId="0" borderId="4" xfId="0" applyNumberFormat="1" applyFont="1" applyBorder="1" applyAlignment="1">
      <alignment horizontal="center" vertical="center" wrapText="1"/>
    </xf>
    <xf numFmtId="178" fontId="9" fillId="0" borderId="4" xfId="0" applyNumberFormat="1" applyFont="1" applyFill="1" applyBorder="1" applyAlignment="1">
      <alignment vertical="center" wrapText="1"/>
    </xf>
    <xf numFmtId="178" fontId="9" fillId="0" borderId="4" xfId="0" applyNumberFormat="1" applyFont="1" applyFill="1" applyBorder="1" applyAlignment="1">
      <alignment horizontal="center" vertical="center"/>
    </xf>
    <xf numFmtId="178" fontId="9" fillId="0" borderId="21" xfId="0" applyNumberFormat="1" applyFont="1" applyFill="1" applyBorder="1" applyAlignment="1">
      <alignment horizontal="center" vertical="center"/>
    </xf>
    <xf numFmtId="178" fontId="9" fillId="0" borderId="16" xfId="0" applyNumberFormat="1" applyFont="1" applyFill="1" applyBorder="1" applyAlignment="1">
      <alignment vertical="center" wrapText="1"/>
    </xf>
    <xf numFmtId="178" fontId="9" fillId="0" borderId="5" xfId="0" applyNumberFormat="1" applyFont="1" applyFill="1" applyBorder="1" applyAlignment="1">
      <alignment vertical="center" wrapText="1"/>
    </xf>
    <xf numFmtId="178" fontId="9" fillId="0" borderId="4"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9" fillId="0" borderId="27" xfId="0" applyFont="1" applyFill="1" applyBorder="1" applyAlignment="1">
      <alignment vertical="center" wrapText="1"/>
    </xf>
    <xf numFmtId="177" fontId="9" fillId="2" borderId="2"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0" fontId="9" fillId="4" borderId="5" xfId="0" applyFont="1" applyFill="1" applyBorder="1" applyAlignment="1">
      <alignment horizontal="center" vertical="center"/>
    </xf>
    <xf numFmtId="0" fontId="17" fillId="0" borderId="27" xfId="0" applyNumberFormat="1" applyFont="1" applyFill="1" applyBorder="1" applyAlignment="1">
      <alignment vertical="center" wrapText="1" shrinkToFit="1"/>
    </xf>
    <xf numFmtId="0" fontId="17" fillId="0" borderId="43"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4" xfId="0" applyFont="1" applyFill="1" applyBorder="1" applyAlignment="1">
      <alignment vertical="center" wrapText="1"/>
    </xf>
    <xf numFmtId="0" fontId="17" fillId="0" borderId="4" xfId="0" applyNumberFormat="1" applyFont="1" applyFill="1" applyBorder="1" applyAlignment="1">
      <alignment horizontal="left" vertical="center" wrapText="1"/>
    </xf>
    <xf numFmtId="0" fontId="17" fillId="0" borderId="6"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7" fillId="0" borderId="4" xfId="0" applyNumberFormat="1" applyFont="1" applyFill="1" applyBorder="1" applyAlignment="1">
      <alignment vertical="center" wrapText="1" shrinkToFit="1"/>
    </xf>
    <xf numFmtId="0" fontId="17" fillId="0" borderId="6" xfId="0" applyFont="1" applyFill="1" applyBorder="1" applyAlignment="1">
      <alignment vertical="center" wrapText="1"/>
    </xf>
    <xf numFmtId="0" fontId="17" fillId="0" borderId="4" xfId="0" applyFont="1" applyFill="1" applyBorder="1" applyAlignment="1">
      <alignment horizontal="left" vertical="center" wrapText="1"/>
    </xf>
    <xf numFmtId="0" fontId="18" fillId="4" borderId="3" xfId="0" applyNumberFormat="1" applyFont="1" applyFill="1" applyBorder="1" applyAlignment="1">
      <alignment vertical="center" wrapText="1"/>
    </xf>
    <xf numFmtId="0" fontId="9" fillId="4" borderId="5" xfId="0" applyFont="1" applyFill="1" applyBorder="1" applyAlignment="1">
      <alignment horizontal="center" vertical="center" wrapText="1"/>
    </xf>
    <xf numFmtId="0" fontId="16" fillId="0" borderId="4" xfId="0" applyNumberFormat="1" applyFont="1" applyFill="1" applyBorder="1" applyAlignment="1">
      <alignment vertical="center" wrapText="1"/>
    </xf>
    <xf numFmtId="178" fontId="18" fillId="0" borderId="5" xfId="0" applyNumberFormat="1" applyFont="1" applyFill="1" applyBorder="1" applyAlignment="1">
      <alignment horizontal="left" vertical="center" wrapText="1"/>
    </xf>
    <xf numFmtId="177" fontId="9" fillId="3" borderId="28" xfId="0" applyNumberFormat="1" applyFont="1" applyFill="1" applyBorder="1" applyAlignment="1">
      <alignment horizontal="center" vertical="center"/>
    </xf>
    <xf numFmtId="0" fontId="9" fillId="3" borderId="44" xfId="0" applyNumberFormat="1" applyFont="1" applyFill="1" applyBorder="1" applyAlignment="1">
      <alignment vertical="center" wrapText="1"/>
    </xf>
    <xf numFmtId="178" fontId="9" fillId="3" borderId="44" xfId="0" applyNumberFormat="1" applyFont="1" applyFill="1" applyBorder="1" applyAlignment="1">
      <alignment vertical="center" shrinkToFit="1"/>
    </xf>
    <xf numFmtId="3" fontId="9" fillId="3" borderId="44" xfId="0" applyNumberFormat="1" applyFont="1" applyFill="1" applyBorder="1" applyAlignment="1">
      <alignment vertical="center" wrapText="1"/>
    </xf>
    <xf numFmtId="0" fontId="9" fillId="3" borderId="44" xfId="0" applyFont="1" applyFill="1" applyBorder="1" applyAlignment="1">
      <alignment horizontal="center" vertical="center" wrapText="1"/>
    </xf>
    <xf numFmtId="0" fontId="3" fillId="3" borderId="0" xfId="0" applyFont="1" applyFill="1"/>
    <xf numFmtId="177" fontId="9" fillId="0" borderId="45"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177" fontId="3" fillId="0" borderId="45" xfId="0" applyNumberFormat="1" applyFont="1" applyBorder="1" applyAlignment="1">
      <alignment horizontal="center" vertical="center" wrapText="1"/>
    </xf>
    <xf numFmtId="0" fontId="17" fillId="0" borderId="35"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36" xfId="0" applyFont="1" applyFill="1" applyBorder="1" applyAlignment="1">
      <alignment vertical="center" wrapText="1"/>
    </xf>
    <xf numFmtId="0" fontId="17" fillId="0" borderId="17" xfId="0" applyNumberFormat="1" applyFont="1" applyFill="1" applyBorder="1" applyAlignment="1">
      <alignment vertical="center" wrapText="1"/>
    </xf>
    <xf numFmtId="0" fontId="17" fillId="0" borderId="3" xfId="0" applyFont="1" applyFill="1" applyBorder="1" applyAlignment="1">
      <alignment vertical="center" wrapText="1"/>
    </xf>
    <xf numFmtId="0" fontId="17" fillId="0" borderId="5" xfId="0" applyNumberFormat="1" applyFont="1" applyFill="1" applyBorder="1" applyAlignment="1">
      <alignment vertical="center" wrapText="1" shrinkToFit="1"/>
    </xf>
    <xf numFmtId="0" fontId="17" fillId="0" borderId="4" xfId="0" applyNumberFormat="1" applyFont="1" applyFill="1" applyBorder="1" applyAlignment="1">
      <alignment horizontal="center" vertical="center" wrapText="1"/>
    </xf>
    <xf numFmtId="0" fontId="17" fillId="0" borderId="6" xfId="0" quotePrefix="1" applyNumberFormat="1" applyFont="1" applyFill="1" applyBorder="1" applyAlignment="1">
      <alignment horizontal="center" vertical="center" wrapText="1"/>
    </xf>
    <xf numFmtId="0" fontId="17" fillId="0" borderId="27" xfId="0" applyNumberFormat="1" applyFont="1" applyFill="1" applyBorder="1" applyAlignment="1">
      <alignment vertical="center" wrapText="1"/>
    </xf>
    <xf numFmtId="0" fontId="17" fillId="0" borderId="5" xfId="0" applyFont="1" applyFill="1" applyBorder="1" applyAlignment="1">
      <alignment vertical="center" wrapText="1"/>
    </xf>
    <xf numFmtId="0" fontId="17" fillId="0" borderId="17" xfId="0" applyNumberFormat="1" applyFont="1" applyFill="1" applyBorder="1" applyAlignment="1">
      <alignment vertical="center" wrapText="1" shrinkToFit="1"/>
    </xf>
    <xf numFmtId="0" fontId="17" fillId="0" borderId="17" xfId="0" applyNumberFormat="1" applyFont="1" applyFill="1" applyBorder="1" applyAlignment="1">
      <alignment horizontal="left" vertical="center" wrapText="1"/>
    </xf>
    <xf numFmtId="0" fontId="3" fillId="0" borderId="17" xfId="0" applyNumberFormat="1" applyFont="1" applyBorder="1" applyAlignment="1">
      <alignment vertical="center" wrapText="1"/>
    </xf>
    <xf numFmtId="0" fontId="3" fillId="0" borderId="17" xfId="0" applyNumberFormat="1" applyFont="1" applyBorder="1" applyAlignment="1">
      <alignment horizontal="left" vertical="center" wrapText="1" shrinkToFit="1"/>
    </xf>
    <xf numFmtId="0" fontId="3" fillId="0" borderId="17" xfId="0" applyNumberFormat="1" applyFont="1" applyBorder="1" applyAlignment="1">
      <alignment horizontal="left" vertical="center" wrapText="1"/>
    </xf>
    <xf numFmtId="0" fontId="18" fillId="4" borderId="3" xfId="0" applyFont="1" applyFill="1" applyBorder="1" applyAlignment="1">
      <alignment horizontal="center" vertical="center" wrapText="1"/>
    </xf>
    <xf numFmtId="49" fontId="9" fillId="0" borderId="4" xfId="0" applyNumberFormat="1" applyFont="1" applyBorder="1" applyAlignment="1">
      <alignment horizontal="center" vertical="center" wrapText="1"/>
    </xf>
    <xf numFmtId="49" fontId="9" fillId="4" borderId="3"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NumberFormat="1" applyFont="1" applyFill="1" applyBorder="1" applyAlignment="1">
      <alignment vertical="center" wrapText="1"/>
    </xf>
    <xf numFmtId="49" fontId="9" fillId="0" borderId="4" xfId="0" applyNumberFormat="1" applyFont="1" applyFill="1" applyBorder="1" applyAlignment="1">
      <alignment horizontal="center" vertical="center" wrapText="1"/>
    </xf>
    <xf numFmtId="0" fontId="3" fillId="0" borderId="39" xfId="0" applyFont="1" applyBorder="1" applyAlignment="1">
      <alignment vertical="center" wrapText="1"/>
    </xf>
    <xf numFmtId="0" fontId="3" fillId="0" borderId="35" xfId="0" applyNumberFormat="1" applyFont="1" applyBorder="1" applyAlignment="1">
      <alignment horizontal="center" vertical="center" wrapText="1"/>
    </xf>
    <xf numFmtId="0" fontId="3" fillId="0" borderId="0" xfId="0" applyFont="1" applyFill="1" applyAlignment="1">
      <alignment vertical="center"/>
    </xf>
    <xf numFmtId="0" fontId="18" fillId="0" borderId="4" xfId="0" applyNumberFormat="1" applyFont="1" applyFill="1" applyBorder="1" applyAlignment="1">
      <alignment horizontal="center" vertical="center" wrapText="1"/>
    </xf>
    <xf numFmtId="0" fontId="18" fillId="0" borderId="5" xfId="0" applyNumberFormat="1" applyFont="1" applyFill="1" applyBorder="1" applyAlignment="1">
      <alignment horizontal="left" vertical="center" wrapText="1"/>
    </xf>
    <xf numFmtId="3" fontId="18" fillId="0" borderId="4" xfId="0" applyNumberFormat="1" applyFont="1" applyFill="1" applyBorder="1" applyAlignment="1">
      <alignment horizontal="center" vertical="center" wrapText="1"/>
    </xf>
    <xf numFmtId="3" fontId="18" fillId="0" borderId="4" xfId="0" applyNumberFormat="1" applyFont="1" applyFill="1" applyBorder="1" applyAlignment="1">
      <alignment vertical="center" wrapText="1"/>
    </xf>
    <xf numFmtId="0" fontId="18" fillId="0" borderId="5" xfId="0" applyNumberFormat="1" applyFont="1" applyFill="1" applyBorder="1" applyAlignment="1">
      <alignment vertical="center" wrapText="1"/>
    </xf>
    <xf numFmtId="0" fontId="18" fillId="0" borderId="5" xfId="0" applyFont="1" applyFill="1" applyBorder="1" applyAlignment="1">
      <alignment vertical="center" wrapText="1"/>
    </xf>
    <xf numFmtId="49" fontId="18"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21" xfId="0" applyFont="1" applyFill="1" applyBorder="1" applyAlignment="1">
      <alignment horizontal="center" vertical="center"/>
    </xf>
    <xf numFmtId="179" fontId="18" fillId="0" borderId="4" xfId="0" applyNumberFormat="1" applyFont="1" applyFill="1" applyBorder="1" applyAlignment="1">
      <alignment horizontal="center" vertical="center"/>
    </xf>
    <xf numFmtId="178" fontId="18" fillId="0" borderId="4" xfId="0" applyNumberFormat="1" applyFont="1" applyFill="1" applyBorder="1" applyAlignment="1">
      <alignment horizontal="center" vertical="center"/>
    </xf>
    <xf numFmtId="178" fontId="18" fillId="0" borderId="21" xfId="0" applyNumberFormat="1" applyFont="1" applyFill="1" applyBorder="1" applyAlignment="1">
      <alignment horizontal="center" vertical="center"/>
    </xf>
    <xf numFmtId="0" fontId="18" fillId="0" borderId="27" xfId="0" applyNumberFormat="1" applyFont="1" applyFill="1" applyBorder="1" applyAlignment="1">
      <alignment vertical="center" wrapText="1"/>
    </xf>
    <xf numFmtId="179" fontId="18" fillId="0" borderId="2" xfId="0" applyNumberFormat="1" applyFont="1" applyFill="1" applyBorder="1" applyAlignment="1">
      <alignment horizontal="center" vertical="center"/>
    </xf>
    <xf numFmtId="0" fontId="17" fillId="0" borderId="0" xfId="0" applyFont="1" applyFill="1"/>
    <xf numFmtId="179" fontId="9" fillId="0" borderId="45" xfId="0" applyNumberFormat="1" applyFont="1" applyFill="1" applyBorder="1" applyAlignment="1">
      <alignment horizontal="center" vertical="center"/>
    </xf>
    <xf numFmtId="179" fontId="9" fillId="0" borderId="6" xfId="0" applyNumberFormat="1" applyFont="1" applyFill="1" applyBorder="1" applyAlignment="1">
      <alignment horizontal="center" vertical="center"/>
    </xf>
    <xf numFmtId="0" fontId="9" fillId="0" borderId="27" xfId="0" applyNumberFormat="1" applyFont="1" applyFill="1" applyBorder="1" applyAlignment="1">
      <alignment horizontal="left" vertical="center" wrapText="1"/>
    </xf>
    <xf numFmtId="178" fontId="20" fillId="0" borderId="5" xfId="0" applyNumberFormat="1" applyFont="1" applyFill="1" applyBorder="1" applyAlignment="1">
      <alignment vertical="center" wrapText="1"/>
    </xf>
    <xf numFmtId="17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0" fontId="20" fillId="0" borderId="4" xfId="0" applyNumberFormat="1" applyFont="1" applyFill="1" applyBorder="1" applyAlignment="1">
      <alignment vertical="center" wrapText="1"/>
    </xf>
    <xf numFmtId="179" fontId="20" fillId="0" borderId="2" xfId="0" applyNumberFormat="1" applyFont="1" applyFill="1" applyBorder="1" applyAlignment="1">
      <alignment horizontal="center" vertical="center"/>
    </xf>
    <xf numFmtId="179" fontId="3" fillId="0" borderId="5" xfId="0" applyNumberFormat="1" applyFont="1" applyFill="1" applyBorder="1" applyAlignment="1">
      <alignment horizontal="center" vertical="center"/>
    </xf>
    <xf numFmtId="0" fontId="9" fillId="0" borderId="4" xfId="0" applyNumberFormat="1" applyFont="1" applyFill="1" applyBorder="1" applyAlignment="1">
      <alignment horizontal="left" vertical="center" wrapText="1"/>
    </xf>
    <xf numFmtId="178" fontId="18" fillId="0" borderId="5" xfId="0" applyNumberFormat="1" applyFont="1" applyFill="1" applyBorder="1" applyAlignment="1">
      <alignment vertical="center" wrapText="1"/>
    </xf>
    <xf numFmtId="179" fontId="15" fillId="0" borderId="3" xfId="0" applyNumberFormat="1" applyFont="1" applyFill="1" applyBorder="1" applyAlignment="1">
      <alignment horizontal="center" vertical="center"/>
    </xf>
    <xf numFmtId="179" fontId="18" fillId="0" borderId="45" xfId="0" applyNumberFormat="1" applyFont="1" applyFill="1" applyBorder="1" applyAlignment="1">
      <alignment horizontal="center" vertical="center"/>
    </xf>
    <xf numFmtId="178" fontId="18" fillId="0" borderId="4" xfId="1" applyNumberFormat="1" applyFont="1" applyFill="1" applyBorder="1" applyAlignment="1">
      <alignment vertical="center" wrapText="1" shrinkToFit="1"/>
    </xf>
    <xf numFmtId="178" fontId="18" fillId="0" borderId="16" xfId="0" applyNumberFormat="1" applyFont="1" applyFill="1" applyBorder="1" applyAlignment="1">
      <alignment horizontal="center" vertical="center" wrapText="1"/>
    </xf>
    <xf numFmtId="178" fontId="18" fillId="0" borderId="4" xfId="0" applyNumberFormat="1" applyFont="1" applyFill="1" applyBorder="1" applyAlignment="1">
      <alignment vertical="center" wrapText="1"/>
    </xf>
    <xf numFmtId="179" fontId="18" fillId="0" borderId="6" xfId="0" applyNumberFormat="1" applyFont="1" applyFill="1" applyBorder="1" applyAlignment="1">
      <alignment horizontal="center" vertical="center"/>
    </xf>
    <xf numFmtId="178" fontId="18" fillId="0" borderId="4" xfId="0" applyNumberFormat="1" applyFont="1" applyFill="1" applyBorder="1" applyAlignment="1">
      <alignment horizontal="center" vertical="center" wrapText="1"/>
    </xf>
    <xf numFmtId="178" fontId="18" fillId="0" borderId="17" xfId="0" applyNumberFormat="1" applyFont="1" applyFill="1" applyBorder="1" applyAlignment="1">
      <alignment vertical="center" wrapText="1"/>
    </xf>
    <xf numFmtId="0" fontId="18" fillId="0" borderId="3" xfId="0" applyFont="1" applyFill="1" applyBorder="1" applyAlignment="1">
      <alignment horizontal="center" vertical="center" wrapText="1"/>
    </xf>
    <xf numFmtId="178" fontId="18" fillId="0" borderId="4" xfId="0" applyNumberFormat="1" applyFont="1" applyFill="1" applyBorder="1" applyAlignment="1">
      <alignment vertical="center" wrapText="1" shrinkToFit="1"/>
    </xf>
    <xf numFmtId="0" fontId="18" fillId="0" borderId="4" xfId="0" applyFont="1" applyFill="1" applyBorder="1" applyAlignment="1">
      <alignment horizontal="center" vertical="center" wrapText="1"/>
    </xf>
    <xf numFmtId="178" fontId="17" fillId="0" borderId="29" xfId="0" applyNumberFormat="1" applyFont="1" applyFill="1" applyBorder="1" applyAlignment="1">
      <alignment horizontal="center" vertical="center" wrapText="1"/>
    </xf>
    <xf numFmtId="0" fontId="9" fillId="0" borderId="4" xfId="0" applyNumberFormat="1" applyFont="1" applyFill="1" applyBorder="1" applyAlignment="1">
      <alignment vertical="center" shrinkToFit="1"/>
    </xf>
    <xf numFmtId="0" fontId="9" fillId="0" borderId="4" xfId="0" applyNumberFormat="1" applyFont="1" applyFill="1" applyBorder="1" applyAlignment="1">
      <alignment vertical="center" wrapText="1" shrinkToFit="1"/>
    </xf>
    <xf numFmtId="0" fontId="9" fillId="0" borderId="5" xfId="0" applyNumberFormat="1" applyFont="1" applyFill="1" applyBorder="1" applyAlignment="1">
      <alignment vertical="center" wrapText="1" shrinkToFit="1"/>
    </xf>
    <xf numFmtId="0" fontId="9" fillId="0" borderId="5" xfId="0" applyNumberFormat="1" applyFont="1" applyBorder="1" applyAlignment="1">
      <alignment horizontal="left" vertical="center" wrapText="1"/>
    </xf>
    <xf numFmtId="179" fontId="9" fillId="0" borderId="4" xfId="0" applyNumberFormat="1" applyFont="1" applyFill="1" applyBorder="1" applyAlignment="1">
      <alignment horizontal="center" vertical="center"/>
    </xf>
    <xf numFmtId="0" fontId="9" fillId="0" borderId="5" xfId="0" applyNumberFormat="1" applyFont="1" applyFill="1" applyBorder="1" applyAlignment="1">
      <alignment horizontal="left" vertical="center" wrapText="1"/>
    </xf>
    <xf numFmtId="0" fontId="9" fillId="4" borderId="3"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3" borderId="3"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178" fontId="18" fillId="0" borderId="4" xfId="0" applyNumberFormat="1" applyFont="1" applyFill="1" applyBorder="1" applyAlignment="1">
      <alignment horizontal="left" vertical="center" wrapText="1"/>
    </xf>
    <xf numFmtId="178" fontId="9" fillId="0" borderId="5" xfId="0" applyNumberFormat="1" applyFont="1" applyFill="1" applyBorder="1" applyAlignment="1">
      <alignment horizontal="left" vertical="center" wrapText="1"/>
    </xf>
    <xf numFmtId="178" fontId="9" fillId="0" borderId="36" xfId="0" applyNumberFormat="1" applyFont="1" applyFill="1" applyBorder="1" applyAlignment="1">
      <alignment horizontal="left" vertical="center" wrapText="1"/>
    </xf>
    <xf numFmtId="178" fontId="18" fillId="0" borderId="11" xfId="0" applyNumberFormat="1" applyFont="1" applyFill="1" applyBorder="1" applyAlignment="1">
      <alignment horizontal="left" vertical="center" wrapText="1"/>
    </xf>
    <xf numFmtId="181" fontId="3" fillId="0" borderId="0" xfId="0" applyNumberFormat="1" applyFont="1" applyBorder="1" applyAlignment="1">
      <alignment vertical="center" shrinkToFit="1"/>
    </xf>
    <xf numFmtId="0" fontId="9" fillId="0" borderId="27" xfId="0" applyFont="1" applyFill="1" applyBorder="1" applyAlignment="1">
      <alignment horizontal="center" vertical="center" wrapText="1"/>
    </xf>
    <xf numFmtId="0" fontId="3" fillId="0" borderId="4" xfId="0" applyFont="1" applyBorder="1" applyAlignment="1">
      <alignment vertical="center" wrapText="1"/>
    </xf>
    <xf numFmtId="178" fontId="4" fillId="0" borderId="30" xfId="0" applyNumberFormat="1" applyFont="1" applyBorder="1" applyAlignment="1">
      <alignment vertical="center" shrinkToFit="1"/>
    </xf>
    <xf numFmtId="0" fontId="3" fillId="2" borderId="0" xfId="0" applyFont="1" applyFill="1" applyBorder="1" applyAlignment="1">
      <alignment horizontal="center" vertical="center"/>
    </xf>
    <xf numFmtId="0" fontId="3" fillId="0" borderId="49" xfId="0" applyFont="1" applyBorder="1" applyAlignment="1">
      <alignment vertical="center" wrapText="1"/>
    </xf>
    <xf numFmtId="0" fontId="17" fillId="0" borderId="17" xfId="0" applyFont="1" applyFill="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179" fontId="18" fillId="0" borderId="3" xfId="0" applyNumberFormat="1" applyFont="1" applyFill="1" applyBorder="1" applyAlignment="1">
      <alignment horizontal="center" vertical="center"/>
    </xf>
    <xf numFmtId="179" fontId="9" fillId="0" borderId="5" xfId="0" applyNumberFormat="1" applyFont="1" applyFill="1" applyBorder="1" applyAlignment="1">
      <alignment horizontal="center" vertical="center"/>
    </xf>
    <xf numFmtId="178" fontId="18" fillId="0" borderId="16" xfId="0" applyNumberFormat="1" applyFont="1" applyFill="1" applyBorder="1" applyAlignment="1">
      <alignment horizontal="center" vertical="center"/>
    </xf>
    <xf numFmtId="179" fontId="18" fillId="0" borderId="5" xfId="0" applyNumberFormat="1" applyFont="1" applyFill="1" applyBorder="1" applyAlignment="1">
      <alignment horizontal="center" vertical="center"/>
    </xf>
    <xf numFmtId="178" fontId="12" fillId="0" borderId="50" xfId="0" applyNumberFormat="1" applyFont="1" applyBorder="1" applyAlignment="1">
      <alignment vertical="center" shrinkToFit="1"/>
    </xf>
    <xf numFmtId="0" fontId="18" fillId="0" borderId="27" xfId="0" applyNumberFormat="1" applyFont="1" applyFill="1" applyBorder="1" applyAlignment="1">
      <alignment horizontal="center" vertical="center" wrapText="1"/>
    </xf>
    <xf numFmtId="0" fontId="18" fillId="0" borderId="17" xfId="0" applyNumberFormat="1" applyFont="1" applyFill="1" applyBorder="1" applyAlignment="1">
      <alignment horizontal="center" vertical="center" wrapText="1"/>
    </xf>
    <xf numFmtId="178" fontId="9" fillId="0" borderId="17" xfId="0" applyNumberFormat="1" applyFont="1" applyFill="1" applyBorder="1" applyAlignment="1">
      <alignment horizontal="center" vertical="center"/>
    </xf>
    <xf numFmtId="0" fontId="9" fillId="0" borderId="27" xfId="0" applyNumberFormat="1" applyFont="1" applyFill="1" applyBorder="1" applyAlignment="1">
      <alignment horizontal="center" vertical="center" wrapText="1"/>
    </xf>
    <xf numFmtId="179" fontId="9" fillId="0" borderId="27" xfId="0" applyNumberFormat="1" applyFont="1" applyFill="1" applyBorder="1" applyAlignment="1">
      <alignment horizontal="center" vertical="center"/>
    </xf>
    <xf numFmtId="179" fontId="9" fillId="0" borderId="17" xfId="0" applyNumberFormat="1" applyFont="1" applyFill="1" applyBorder="1" applyAlignment="1">
      <alignment horizontal="center" vertical="center"/>
    </xf>
    <xf numFmtId="179" fontId="9" fillId="0" borderId="52" xfId="0" applyNumberFormat="1" applyFont="1" applyFill="1" applyBorder="1" applyAlignment="1">
      <alignment horizontal="center" vertical="center"/>
    </xf>
    <xf numFmtId="179" fontId="9" fillId="0" borderId="53" xfId="0" applyNumberFormat="1" applyFont="1" applyFill="1" applyBorder="1" applyAlignment="1">
      <alignment horizontal="center" vertical="center"/>
    </xf>
    <xf numFmtId="0" fontId="9" fillId="0" borderId="27" xfId="0" applyNumberFormat="1" applyFont="1" applyFill="1" applyBorder="1" applyAlignment="1">
      <alignment vertical="center" wrapText="1"/>
    </xf>
    <xf numFmtId="0" fontId="14" fillId="0" borderId="17" xfId="0" applyNumberFormat="1" applyFont="1" applyFill="1" applyBorder="1" applyAlignment="1">
      <alignment vertical="center" wrapText="1"/>
    </xf>
    <xf numFmtId="3" fontId="9" fillId="0" borderId="27" xfId="0" applyNumberFormat="1" applyFont="1" applyFill="1" applyBorder="1" applyAlignment="1">
      <alignment horizontal="center" vertical="center" wrapText="1"/>
    </xf>
    <xf numFmtId="0" fontId="20" fillId="0" borderId="3" xfId="0" applyNumberFormat="1" applyFont="1" applyFill="1" applyBorder="1" applyAlignment="1">
      <alignment vertical="center" wrapText="1"/>
    </xf>
    <xf numFmtId="0" fontId="9" fillId="5" borderId="27" xfId="0" applyFont="1" applyFill="1" applyBorder="1" applyAlignment="1">
      <alignment horizontal="center" vertical="center" wrapText="1"/>
    </xf>
    <xf numFmtId="0" fontId="9" fillId="5" borderId="24" xfId="0" applyFont="1" applyFill="1" applyBorder="1" applyAlignment="1">
      <alignment horizontal="center" vertical="center" wrapText="1"/>
    </xf>
    <xf numFmtId="179" fontId="9" fillId="0" borderId="45" xfId="0" applyNumberFormat="1" applyFont="1" applyBorder="1" applyAlignment="1">
      <alignment horizontal="center" vertical="center"/>
    </xf>
    <xf numFmtId="178" fontId="9" fillId="0" borderId="48" xfId="0" applyNumberFormat="1" applyFont="1" applyFill="1" applyBorder="1" applyAlignment="1">
      <alignment horizontal="center" vertical="center"/>
    </xf>
    <xf numFmtId="0" fontId="9" fillId="0" borderId="27"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14" fillId="0" borderId="4" xfId="0" applyNumberFormat="1" applyFont="1" applyFill="1" applyBorder="1" applyAlignment="1">
      <alignment vertical="center" wrapText="1"/>
    </xf>
    <xf numFmtId="0" fontId="9" fillId="0" borderId="4" xfId="1" applyNumberFormat="1"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4" xfId="0" applyNumberFormat="1" applyFont="1" applyFill="1" applyBorder="1" applyAlignment="1">
      <alignment vertical="center"/>
    </xf>
    <xf numFmtId="0" fontId="9" fillId="0" borderId="4" xfId="1" applyNumberFormat="1" applyFont="1" applyFill="1" applyBorder="1" applyAlignment="1">
      <alignment vertical="center" wrapText="1"/>
    </xf>
    <xf numFmtId="179" fontId="9" fillId="0" borderId="4" xfId="0" applyNumberFormat="1" applyFont="1" applyFill="1" applyBorder="1" applyAlignment="1">
      <alignment horizontal="center" vertical="center" wrapText="1"/>
    </xf>
    <xf numFmtId="0" fontId="22" fillId="0" borderId="4" xfId="1" applyNumberFormat="1"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left" vertical="center" wrapText="1" shrinkToFit="1"/>
    </xf>
    <xf numFmtId="0" fontId="3" fillId="0" borderId="17"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3" fillId="0" borderId="5"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3" xfId="0" applyFont="1" applyFill="1" applyBorder="1" applyAlignment="1">
      <alignment vertical="center" wrapText="1"/>
    </xf>
    <xf numFmtId="0" fontId="3" fillId="4" borderId="3" xfId="0" applyNumberFormat="1" applyFont="1" applyFill="1" applyBorder="1" applyAlignment="1">
      <alignment vertical="center"/>
    </xf>
    <xf numFmtId="0" fontId="3" fillId="4" borderId="41" xfId="0" applyFont="1" applyFill="1" applyBorder="1" applyAlignment="1">
      <alignment horizontal="center" vertical="center"/>
    </xf>
    <xf numFmtId="0" fontId="3" fillId="4" borderId="39" xfId="0" applyFont="1" applyFill="1" applyBorder="1" applyAlignment="1">
      <alignment horizontal="left" vertical="center"/>
    </xf>
    <xf numFmtId="0" fontId="3" fillId="4" borderId="39" xfId="0" applyFont="1" applyFill="1" applyBorder="1" applyAlignment="1">
      <alignment horizontal="center" vertical="center" wrapText="1"/>
    </xf>
    <xf numFmtId="0" fontId="3" fillId="4" borderId="39" xfId="0" applyFont="1" applyFill="1" applyBorder="1" applyAlignment="1">
      <alignment horizontal="center" vertical="center"/>
    </xf>
    <xf numFmtId="0" fontId="3" fillId="4" borderId="42" xfId="0" applyFont="1" applyFill="1" applyBorder="1" applyAlignment="1">
      <alignment horizontal="center" vertical="center"/>
    </xf>
    <xf numFmtId="0" fontId="23" fillId="0" borderId="4" xfId="0" applyFont="1" applyBorder="1" applyAlignment="1">
      <alignment vertical="center" wrapText="1"/>
    </xf>
    <xf numFmtId="0" fontId="23" fillId="2" borderId="4" xfId="0" applyNumberFormat="1" applyFont="1" applyFill="1" applyBorder="1" applyAlignment="1">
      <alignment vertical="center" wrapText="1"/>
    </xf>
    <xf numFmtId="3" fontId="3" fillId="2" borderId="4" xfId="0" applyNumberFormat="1"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6" fillId="2" borderId="5" xfId="0" applyNumberFormat="1" applyFont="1" applyFill="1" applyBorder="1" applyAlignment="1">
      <alignment vertical="center" wrapText="1"/>
    </xf>
    <xf numFmtId="0" fontId="26" fillId="2" borderId="5" xfId="0" applyFont="1" applyFill="1" applyBorder="1" applyAlignment="1">
      <alignment vertical="center" wrapText="1"/>
    </xf>
    <xf numFmtId="0" fontId="26" fillId="4" borderId="39" xfId="0" applyFont="1" applyFill="1" applyBorder="1" applyAlignment="1">
      <alignment horizontal="center" vertical="center"/>
    </xf>
    <xf numFmtId="0" fontId="26" fillId="2" borderId="4" xfId="0" applyFont="1" applyFill="1" applyBorder="1" applyAlignment="1">
      <alignment vertical="center" wrapText="1"/>
    </xf>
    <xf numFmtId="0" fontId="26" fillId="2" borderId="4" xfId="0" applyNumberFormat="1" applyFont="1" applyFill="1" applyBorder="1" applyAlignment="1">
      <alignment vertical="center" wrapText="1"/>
    </xf>
    <xf numFmtId="0" fontId="26" fillId="2" borderId="11" xfId="0" applyNumberFormat="1" applyFont="1" applyFill="1" applyBorder="1" applyAlignment="1">
      <alignment vertical="center" wrapText="1"/>
    </xf>
    <xf numFmtId="0" fontId="26" fillId="2" borderId="4" xfId="0" applyFont="1" applyFill="1" applyBorder="1" applyAlignment="1">
      <alignment horizontal="left" vertical="center" wrapText="1"/>
    </xf>
    <xf numFmtId="0" fontId="26" fillId="4" borderId="3"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11" xfId="0" applyFont="1" applyFill="1" applyBorder="1" applyAlignment="1">
      <alignment vertical="center" wrapText="1"/>
    </xf>
    <xf numFmtId="0" fontId="26" fillId="2" borderId="4" xfId="0" applyFont="1" applyFill="1" applyBorder="1" applyAlignment="1">
      <alignment horizontal="center" vertical="center" wrapText="1"/>
    </xf>
    <xf numFmtId="0" fontId="9" fillId="0" borderId="16"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18" fillId="0" borderId="4" xfId="0" applyNumberFormat="1" applyFont="1" applyFill="1" applyBorder="1" applyAlignment="1">
      <alignment vertical="center" shrinkToFit="1"/>
    </xf>
    <xf numFmtId="0" fontId="18" fillId="0" borderId="4" xfId="0" applyNumberFormat="1" applyFont="1" applyFill="1" applyBorder="1" applyAlignment="1">
      <alignment vertical="center" wrapText="1" shrinkToFit="1"/>
    </xf>
    <xf numFmtId="178" fontId="9" fillId="0" borderId="4" xfId="0" applyNumberFormat="1" applyFont="1" applyFill="1" applyBorder="1" applyAlignment="1">
      <alignment vertical="center" wrapText="1" shrinkToFit="1"/>
    </xf>
    <xf numFmtId="49" fontId="9" fillId="0" borderId="4" xfId="0" applyNumberFormat="1" applyFont="1" applyFill="1" applyBorder="1" applyAlignment="1">
      <alignment vertical="center" wrapText="1" shrinkToFit="1"/>
    </xf>
    <xf numFmtId="0" fontId="9" fillId="0" borderId="27"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178" fontId="9" fillId="2" borderId="4" xfId="0" applyNumberFormat="1" applyFont="1" applyFill="1" applyBorder="1" applyAlignment="1">
      <alignment horizontal="center" vertical="center" wrapText="1"/>
    </xf>
    <xf numFmtId="0" fontId="28" fillId="2" borderId="4" xfId="0" applyFont="1" applyFill="1" applyBorder="1" applyAlignment="1">
      <alignment vertical="center" wrapText="1"/>
    </xf>
    <xf numFmtId="178" fontId="18" fillId="0" borderId="4" xfId="0" applyNumberFormat="1" applyFont="1" applyFill="1" applyBorder="1" applyAlignment="1">
      <alignment vertical="center"/>
    </xf>
    <xf numFmtId="3" fontId="18" fillId="2" borderId="4" xfId="0" applyNumberFormat="1" applyFont="1" applyFill="1" applyBorder="1" applyAlignment="1">
      <alignment vertical="center" wrapText="1"/>
    </xf>
    <xf numFmtId="3" fontId="18" fillId="2" borderId="4" xfId="0" applyNumberFormat="1" applyFont="1" applyFill="1" applyBorder="1" applyAlignment="1">
      <alignment horizontal="center" vertical="center" wrapText="1"/>
    </xf>
    <xf numFmtId="3" fontId="9" fillId="0" borderId="27" xfId="0" applyNumberFormat="1" applyFont="1" applyFill="1" applyBorder="1" applyAlignment="1">
      <alignment horizontal="left" vertical="center" wrapText="1"/>
    </xf>
    <xf numFmtId="3" fontId="9" fillId="0" borderId="17" xfId="0" applyNumberFormat="1" applyFont="1" applyFill="1" applyBorder="1" applyAlignment="1">
      <alignment horizontal="left" vertical="center" wrapText="1"/>
    </xf>
    <xf numFmtId="3" fontId="9" fillId="0" borderId="27" xfId="0" applyNumberFormat="1" applyFont="1" applyFill="1" applyBorder="1" applyAlignment="1">
      <alignment horizontal="center" vertical="center"/>
    </xf>
    <xf numFmtId="3" fontId="9" fillId="0" borderId="17" xfId="0" applyNumberFormat="1" applyFont="1" applyFill="1" applyBorder="1" applyAlignment="1">
      <alignment horizontal="center" vertical="center"/>
    </xf>
    <xf numFmtId="0" fontId="15" fillId="0" borderId="4" xfId="0" applyNumberFormat="1" applyFont="1" applyFill="1" applyBorder="1" applyAlignment="1">
      <alignment vertical="center" wrapText="1"/>
    </xf>
    <xf numFmtId="0" fontId="9" fillId="0" borderId="4" xfId="0" applyNumberFormat="1" applyFont="1" applyFill="1" applyBorder="1" applyAlignment="1">
      <alignment vertical="top" wrapText="1"/>
    </xf>
    <xf numFmtId="178" fontId="9" fillId="2" borderId="4" xfId="0" applyNumberFormat="1" applyFont="1" applyFill="1" applyBorder="1" applyAlignment="1">
      <alignment vertical="center" wrapText="1" shrinkToFit="1"/>
    </xf>
    <xf numFmtId="0" fontId="9" fillId="2" borderId="4" xfId="0" applyNumberFormat="1" applyFont="1" applyFill="1" applyBorder="1" applyAlignment="1">
      <alignment vertical="center" wrapText="1" shrinkToFit="1"/>
    </xf>
    <xf numFmtId="0" fontId="9" fillId="0" borderId="4" xfId="0" applyFont="1" applyBorder="1" applyAlignment="1">
      <alignment horizontal="justify" vertical="center" wrapText="1"/>
    </xf>
    <xf numFmtId="0" fontId="9" fillId="0" borderId="0" xfId="0" applyFont="1" applyAlignment="1">
      <alignment horizontal="justify" vertical="center"/>
    </xf>
    <xf numFmtId="0" fontId="9" fillId="0" borderId="27" xfId="0" applyNumberFormat="1" applyFont="1" applyFill="1" applyBorder="1" applyAlignment="1">
      <alignment vertical="center" wrapText="1"/>
    </xf>
    <xf numFmtId="0" fontId="30" fillId="0" borderId="4" xfId="0" applyFont="1" applyFill="1" applyBorder="1" applyAlignment="1">
      <alignment vertical="center" wrapText="1"/>
    </xf>
    <xf numFmtId="178" fontId="9" fillId="0" borderId="27" xfId="0" applyNumberFormat="1" applyFont="1" applyFill="1" applyBorder="1" applyAlignment="1">
      <alignment horizontal="left" vertical="center" wrapText="1"/>
    </xf>
    <xf numFmtId="178" fontId="9" fillId="0" borderId="17" xfId="0" applyNumberFormat="1" applyFont="1" applyFill="1" applyBorder="1" applyAlignment="1">
      <alignment horizontal="left" vertical="center" wrapText="1"/>
    </xf>
    <xf numFmtId="3" fontId="9" fillId="0" borderId="4" xfId="0" applyNumberFormat="1" applyFont="1" applyFill="1" applyBorder="1" applyAlignment="1">
      <alignment horizontal="left" vertical="center" wrapText="1"/>
    </xf>
    <xf numFmtId="0" fontId="0" fillId="0" borderId="1" xfId="0" applyBorder="1" applyAlignment="1">
      <alignment horizontal="right"/>
    </xf>
    <xf numFmtId="0" fontId="3" fillId="0" borderId="51" xfId="0" applyFont="1" applyBorder="1" applyAlignment="1">
      <alignment horizontal="center" vertical="center"/>
    </xf>
    <xf numFmtId="0" fontId="9" fillId="0" borderId="27"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24" fillId="0" borderId="0" xfId="0" applyFont="1"/>
    <xf numFmtId="0" fontId="3" fillId="0" borderId="1" xfId="0" applyFont="1" applyBorder="1" applyAlignment="1"/>
    <xf numFmtId="0" fontId="3" fillId="2" borderId="10" xfId="0" applyFont="1" applyFill="1" applyBorder="1" applyAlignment="1">
      <alignment horizontal="center" vertical="center" wrapText="1"/>
    </xf>
    <xf numFmtId="0" fontId="26" fillId="2" borderId="5" xfId="0" applyFont="1" applyFill="1" applyBorder="1" applyAlignment="1">
      <alignment horizontal="left" vertical="center" wrapText="1"/>
    </xf>
    <xf numFmtId="0" fontId="9" fillId="2" borderId="5" xfId="0" applyNumberFormat="1" applyFont="1" applyFill="1" applyBorder="1" applyAlignment="1">
      <alignment vertical="center" wrapText="1"/>
    </xf>
    <xf numFmtId="0" fontId="9" fillId="0" borderId="27" xfId="0" applyNumberFormat="1" applyFont="1" applyFill="1" applyBorder="1" applyAlignment="1">
      <alignment horizontal="left" vertical="center" wrapText="1"/>
    </xf>
    <xf numFmtId="182" fontId="3" fillId="0" borderId="0" xfId="0" applyNumberFormat="1" applyFont="1" applyAlignment="1">
      <alignment horizontal="right"/>
    </xf>
    <xf numFmtId="180" fontId="3" fillId="0" borderId="0" xfId="0" applyNumberFormat="1" applyFont="1"/>
    <xf numFmtId="180" fontId="3" fillId="0" borderId="0" xfId="0" applyNumberFormat="1" applyFont="1" applyBorder="1"/>
    <xf numFmtId="0" fontId="9" fillId="0" borderId="27" xfId="0" applyNumberFormat="1" applyFont="1" applyFill="1" applyBorder="1" applyAlignment="1">
      <alignment horizontal="center" vertical="center" wrapText="1"/>
    </xf>
    <xf numFmtId="0" fontId="8" fillId="0" borderId="0" xfId="0" applyFont="1"/>
    <xf numFmtId="0" fontId="9" fillId="0" borderId="107"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12"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Alignment="1">
      <alignment vertical="center"/>
    </xf>
    <xf numFmtId="0" fontId="0" fillId="0" borderId="0" xfId="0" applyBorder="1" applyAlignment="1"/>
    <xf numFmtId="178" fontId="12" fillId="0" borderId="17" xfId="0" applyNumberFormat="1" applyFont="1" applyFill="1" applyBorder="1" applyAlignment="1">
      <alignment vertical="center" shrinkToFit="1"/>
    </xf>
    <xf numFmtId="178" fontId="12" fillId="0" borderId="39" xfId="0" applyNumberFormat="1" applyFont="1" applyFill="1" applyBorder="1" applyAlignment="1">
      <alignment vertical="center" shrinkToFit="1"/>
    </xf>
    <xf numFmtId="3" fontId="12" fillId="0" borderId="17" xfId="0" applyNumberFormat="1" applyFont="1" applyFill="1" applyBorder="1" applyAlignment="1">
      <alignment vertical="center" wrapText="1"/>
    </xf>
    <xf numFmtId="3" fontId="12" fillId="0" borderId="16" xfId="0"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18" xfId="0" applyNumberFormat="1" applyFont="1" applyFill="1" applyBorder="1" applyAlignment="1">
      <alignment vertical="center" wrapText="1"/>
    </xf>
    <xf numFmtId="178" fontId="12" fillId="0" borderId="16" xfId="0" applyNumberFormat="1" applyFont="1" applyFill="1" applyBorder="1" applyAlignment="1">
      <alignment vertical="center" shrinkToFit="1"/>
    </xf>
    <xf numFmtId="178" fontId="12" fillId="0" borderId="0" xfId="0" applyNumberFormat="1" applyFont="1" applyFill="1" applyBorder="1" applyAlignment="1">
      <alignment vertical="center" shrinkToFit="1"/>
    </xf>
    <xf numFmtId="3" fontId="12" fillId="0" borderId="4" xfId="0" applyNumberFormat="1" applyFont="1" applyFill="1" applyBorder="1" applyAlignment="1">
      <alignment vertical="center" wrapText="1"/>
    </xf>
    <xf numFmtId="0" fontId="12" fillId="0" borderId="4" xfId="0" applyNumberFormat="1" applyFont="1" applyFill="1" applyBorder="1" applyAlignment="1">
      <alignment vertical="center" wrapText="1"/>
    </xf>
    <xf numFmtId="178" fontId="12" fillId="0" borderId="4" xfId="0" applyNumberFormat="1" applyFont="1" applyFill="1" applyBorder="1" applyAlignment="1">
      <alignment vertical="center" shrinkToFit="1"/>
    </xf>
    <xf numFmtId="178" fontId="12" fillId="0" borderId="3" xfId="0" applyNumberFormat="1" applyFont="1" applyFill="1" applyBorder="1" applyAlignment="1">
      <alignment vertical="center" shrinkToFit="1"/>
    </xf>
    <xf numFmtId="178" fontId="9" fillId="0" borderId="4" xfId="0" applyNumberFormat="1" applyFont="1" applyBorder="1" applyAlignment="1">
      <alignment vertical="center" shrinkToFit="1"/>
    </xf>
    <xf numFmtId="178" fontId="9" fillId="2" borderId="6" xfId="0" applyNumberFormat="1" applyFont="1" applyFill="1" applyBorder="1" applyAlignment="1">
      <alignment vertical="center" shrinkToFit="1"/>
    </xf>
    <xf numFmtId="178" fontId="9" fillId="0" borderId="6" xfId="0" applyNumberFormat="1" applyFont="1" applyFill="1" applyBorder="1" applyAlignment="1">
      <alignment vertical="center" shrinkToFit="1"/>
    </xf>
    <xf numFmtId="178" fontId="18" fillId="0" borderId="4" xfId="0" applyNumberFormat="1" applyFont="1" applyFill="1" applyBorder="1" applyAlignment="1">
      <alignment vertical="center" shrinkToFit="1"/>
    </xf>
    <xf numFmtId="178" fontId="18" fillId="0" borderId="6" xfId="0" applyNumberFormat="1" applyFont="1" applyFill="1" applyBorder="1" applyAlignment="1">
      <alignment vertical="center" shrinkToFit="1"/>
    </xf>
    <xf numFmtId="178" fontId="18" fillId="0" borderId="5" xfId="0" applyNumberFormat="1" applyFont="1" applyFill="1" applyBorder="1" applyAlignment="1">
      <alignment vertical="center" shrinkToFit="1"/>
    </xf>
    <xf numFmtId="178" fontId="9" fillId="2" borderId="5" xfId="0" applyNumberFormat="1" applyFont="1" applyFill="1" applyBorder="1" applyAlignment="1">
      <alignment vertical="center" shrinkToFit="1"/>
    </xf>
    <xf numFmtId="178" fontId="9" fillId="3" borderId="6" xfId="0" applyNumberFormat="1" applyFont="1" applyFill="1" applyBorder="1" applyAlignment="1">
      <alignment vertical="center" shrinkToFit="1"/>
    </xf>
    <xf numFmtId="178" fontId="9" fillId="3" borderId="4" xfId="0" applyNumberFormat="1" applyFont="1" applyFill="1" applyBorder="1" applyAlignment="1">
      <alignment vertical="center" shrinkToFit="1"/>
    </xf>
    <xf numFmtId="178" fontId="9" fillId="3" borderId="5" xfId="0" applyNumberFormat="1" applyFont="1" applyFill="1" applyBorder="1" applyAlignment="1">
      <alignment vertical="center" shrinkToFit="1"/>
    </xf>
    <xf numFmtId="178" fontId="18" fillId="2" borderId="4" xfId="0" applyNumberFormat="1" applyFont="1" applyFill="1" applyBorder="1" applyAlignment="1">
      <alignment vertical="center" shrinkToFit="1"/>
    </xf>
    <xf numFmtId="178" fontId="18" fillId="2" borderId="5" xfId="0" applyNumberFormat="1" applyFont="1" applyFill="1" applyBorder="1" applyAlignment="1">
      <alignment vertical="center" shrinkToFit="1"/>
    </xf>
    <xf numFmtId="178" fontId="9" fillId="0" borderId="4" xfId="0" applyNumberFormat="1" applyFont="1" applyFill="1" applyBorder="1" applyAlignment="1">
      <alignment horizontal="right" vertical="center" shrinkToFit="1"/>
    </xf>
    <xf numFmtId="178" fontId="9" fillId="0" borderId="17" xfId="0" applyNumberFormat="1" applyFont="1" applyFill="1" applyBorder="1" applyAlignment="1">
      <alignment horizontal="right" vertical="center" shrinkToFit="1"/>
    </xf>
    <xf numFmtId="178" fontId="18" fillId="0" borderId="4" xfId="0" applyNumberFormat="1" applyFont="1" applyBorder="1" applyAlignment="1">
      <alignment vertical="center" shrinkToFit="1"/>
    </xf>
    <xf numFmtId="178" fontId="16" fillId="0" borderId="4" xfId="0" applyNumberFormat="1" applyFont="1" applyBorder="1" applyAlignment="1">
      <alignment vertical="center" shrinkToFit="1"/>
    </xf>
    <xf numFmtId="178" fontId="9" fillId="0" borderId="16" xfId="0" applyNumberFormat="1" applyFont="1" applyFill="1" applyBorder="1" applyAlignment="1">
      <alignment horizontal="right" vertical="center" shrinkToFit="1"/>
    </xf>
    <xf numFmtId="178" fontId="9" fillId="0" borderId="27" xfId="0" applyNumberFormat="1" applyFont="1" applyFill="1" applyBorder="1" applyAlignment="1">
      <alignment vertical="center" shrinkToFit="1"/>
    </xf>
    <xf numFmtId="178" fontId="9" fillId="0" borderId="16" xfId="0" applyNumberFormat="1" applyFont="1" applyFill="1" applyBorder="1" applyAlignment="1">
      <alignment vertical="center" shrinkToFit="1"/>
    </xf>
    <xf numFmtId="178" fontId="3" fillId="0" borderId="4" xfId="0" applyNumberFormat="1" applyFont="1" applyFill="1" applyBorder="1" applyAlignment="1">
      <alignment vertical="center" shrinkToFit="1"/>
    </xf>
    <xf numFmtId="178" fontId="17" fillId="0" borderId="4" xfId="0" applyNumberFormat="1" applyFont="1" applyFill="1" applyBorder="1" applyAlignment="1">
      <alignment vertical="center" shrinkToFit="1"/>
    </xf>
    <xf numFmtId="178" fontId="17" fillId="0" borderId="4" xfId="0" applyNumberFormat="1" applyFont="1" applyFill="1" applyBorder="1" applyAlignment="1">
      <alignment horizontal="right" vertical="center" shrinkToFit="1"/>
    </xf>
    <xf numFmtId="178" fontId="9" fillId="0" borderId="13" xfId="0" applyNumberFormat="1" applyFont="1" applyFill="1" applyBorder="1" applyAlignment="1">
      <alignment vertical="center" shrinkToFit="1"/>
    </xf>
    <xf numFmtId="178" fontId="9" fillId="0" borderId="33" xfId="0" applyNumberFormat="1" applyFont="1" applyFill="1" applyBorder="1" applyAlignment="1">
      <alignment vertical="center" shrinkToFit="1"/>
    </xf>
    <xf numFmtId="178" fontId="9" fillId="0" borderId="4" xfId="1" applyNumberFormat="1" applyFont="1" applyFill="1" applyBorder="1" applyAlignment="1">
      <alignment vertical="center" shrinkToFit="1"/>
    </xf>
    <xf numFmtId="178" fontId="9" fillId="0" borderId="14" xfId="0" applyNumberFormat="1" applyFont="1" applyFill="1" applyBorder="1" applyAlignment="1">
      <alignment vertical="center" shrinkToFit="1"/>
    </xf>
    <xf numFmtId="178" fontId="9" fillId="0" borderId="47" xfId="0" applyNumberFormat="1" applyFont="1" applyFill="1" applyBorder="1" applyAlignment="1">
      <alignment vertical="center" shrinkToFit="1"/>
    </xf>
    <xf numFmtId="178" fontId="9" fillId="0" borderId="17" xfId="0" applyNumberFormat="1" applyFont="1" applyFill="1" applyBorder="1" applyAlignment="1">
      <alignment vertical="center" shrinkToFit="1"/>
    </xf>
    <xf numFmtId="178" fontId="9" fillId="0" borderId="35" xfId="0" applyNumberFormat="1" applyFont="1" applyFill="1" applyBorder="1" applyAlignment="1">
      <alignment vertical="center" shrinkToFit="1"/>
    </xf>
    <xf numFmtId="178" fontId="9" fillId="0" borderId="8" xfId="0" applyNumberFormat="1" applyFont="1" applyFill="1" applyBorder="1" applyAlignment="1">
      <alignment vertical="center" shrinkToFit="1"/>
    </xf>
    <xf numFmtId="178" fontId="9" fillId="0" borderId="38" xfId="0" applyNumberFormat="1" applyFont="1" applyFill="1" applyBorder="1" applyAlignment="1">
      <alignment vertical="center" shrinkToFit="1"/>
    </xf>
    <xf numFmtId="178" fontId="9" fillId="0" borderId="24" xfId="0" applyNumberFormat="1" applyFont="1" applyFill="1" applyBorder="1" applyAlignment="1">
      <alignment vertical="center" shrinkToFit="1"/>
    </xf>
    <xf numFmtId="178" fontId="9" fillId="2" borderId="3" xfId="0" applyNumberFormat="1" applyFont="1" applyFill="1" applyBorder="1" applyAlignment="1">
      <alignment vertical="center" shrinkToFit="1"/>
    </xf>
    <xf numFmtId="178" fontId="16" fillId="0" borderId="4" xfId="0" applyNumberFormat="1" applyFont="1" applyFill="1" applyBorder="1" applyAlignment="1">
      <alignment vertical="center" shrinkToFit="1"/>
    </xf>
    <xf numFmtId="178" fontId="9" fillId="0" borderId="3" xfId="0" applyNumberFormat="1" applyFont="1" applyFill="1" applyBorder="1" applyAlignment="1">
      <alignment vertical="center" shrinkToFit="1"/>
    </xf>
    <xf numFmtId="178" fontId="9" fillId="4" borderId="3" xfId="0" applyNumberFormat="1" applyFont="1" applyFill="1" applyBorder="1" applyAlignment="1">
      <alignment horizontal="right" vertical="center" shrinkToFit="1"/>
    </xf>
    <xf numFmtId="178" fontId="9" fillId="0" borderId="4" xfId="0" applyNumberFormat="1" applyFont="1" applyFill="1" applyBorder="1" applyAlignment="1">
      <alignment horizontal="center" vertical="center" shrinkToFit="1"/>
    </xf>
    <xf numFmtId="178" fontId="18" fillId="0" borderId="3" xfId="0" applyNumberFormat="1" applyFont="1" applyFill="1" applyBorder="1" applyAlignment="1">
      <alignment vertical="center" shrinkToFit="1"/>
    </xf>
    <xf numFmtId="178" fontId="9" fillId="0" borderId="46" xfId="0" applyNumberFormat="1" applyFont="1" applyFill="1" applyBorder="1" applyAlignment="1">
      <alignment vertical="center" shrinkToFit="1"/>
    </xf>
    <xf numFmtId="178" fontId="9" fillId="0" borderId="23" xfId="0" applyNumberFormat="1" applyFont="1" applyFill="1" applyBorder="1" applyAlignment="1">
      <alignment vertical="center" shrinkToFit="1"/>
    </xf>
    <xf numFmtId="178" fontId="9" fillId="0" borderId="39" xfId="0" applyNumberFormat="1" applyFont="1" applyFill="1" applyBorder="1" applyAlignment="1">
      <alignment vertical="center" shrinkToFit="1"/>
    </xf>
    <xf numFmtId="178" fontId="9" fillId="0" borderId="1" xfId="0" applyNumberFormat="1" applyFont="1" applyFill="1" applyBorder="1" applyAlignment="1">
      <alignment vertical="center" shrinkToFit="1"/>
    </xf>
    <xf numFmtId="178" fontId="9" fillId="0" borderId="44" xfId="0" applyNumberFormat="1" applyFont="1" applyFill="1" applyBorder="1" applyAlignment="1">
      <alignment vertical="center" shrinkToFit="1"/>
    </xf>
    <xf numFmtId="178" fontId="9" fillId="4" borderId="3" xfId="0" applyNumberFormat="1" applyFont="1" applyFill="1" applyBorder="1" applyAlignment="1">
      <alignment horizontal="center" vertical="center" wrapText="1"/>
    </xf>
    <xf numFmtId="178" fontId="9" fillId="0" borderId="13" xfId="0" applyNumberFormat="1" applyFont="1" applyBorder="1" applyAlignment="1">
      <alignment horizontal="right" vertical="center"/>
    </xf>
    <xf numFmtId="178" fontId="9" fillId="0" borderId="4" xfId="0" applyNumberFormat="1" applyFont="1" applyBorder="1" applyAlignment="1">
      <alignment horizontal="right" vertical="center"/>
    </xf>
    <xf numFmtId="178" fontId="9" fillId="0" borderId="14" xfId="0" applyNumberFormat="1" applyFont="1" applyBorder="1" applyAlignment="1">
      <alignment horizontal="right" vertical="center"/>
    </xf>
    <xf numFmtId="178" fontId="9" fillId="0" borderId="13" xfId="0" applyNumberFormat="1" applyFont="1" applyBorder="1" applyAlignment="1">
      <alignment horizontal="center" vertical="center"/>
    </xf>
    <xf numFmtId="178" fontId="24" fillId="2" borderId="4" xfId="0" applyNumberFormat="1" applyFont="1" applyFill="1" applyBorder="1" applyAlignment="1">
      <alignment vertical="center" shrinkToFit="1"/>
    </xf>
    <xf numFmtId="178" fontId="24" fillId="4" borderId="39" xfId="0" applyNumberFormat="1" applyFont="1" applyFill="1" applyBorder="1" applyAlignment="1">
      <alignment horizontal="center" vertical="center" wrapText="1"/>
    </xf>
    <xf numFmtId="178" fontId="24" fillId="4" borderId="3" xfId="0" applyNumberFormat="1" applyFont="1" applyFill="1" applyBorder="1" applyAlignment="1">
      <alignment horizontal="center" vertical="center" wrapText="1"/>
    </xf>
    <xf numFmtId="178" fontId="24" fillId="0" borderId="4" xfId="0" applyNumberFormat="1" applyFont="1" applyFill="1" applyBorder="1" applyAlignment="1">
      <alignment vertical="center" shrinkToFit="1"/>
    </xf>
    <xf numFmtId="178" fontId="24" fillId="2" borderId="13" xfId="0" applyNumberFormat="1" applyFont="1" applyFill="1" applyBorder="1" applyAlignment="1">
      <alignment horizontal="center" vertical="center"/>
    </xf>
    <xf numFmtId="178" fontId="24" fillId="2" borderId="14" xfId="0" applyNumberFormat="1" applyFont="1" applyFill="1" applyBorder="1" applyAlignment="1">
      <alignment horizontal="center" vertical="center"/>
    </xf>
    <xf numFmtId="0" fontId="3" fillId="4" borderId="3" xfId="0" applyNumberFormat="1" applyFont="1" applyFill="1" applyBorder="1" applyAlignment="1">
      <alignment vertical="center" wrapText="1"/>
    </xf>
    <xf numFmtId="0" fontId="7" fillId="0" borderId="0" xfId="0" applyFont="1" applyBorder="1" applyAlignment="1"/>
    <xf numFmtId="178" fontId="16" fillId="0" borderId="4" xfId="0" applyNumberFormat="1" applyFont="1" applyFill="1" applyBorder="1" applyAlignment="1">
      <alignment vertical="center" wrapText="1" shrinkToFit="1"/>
    </xf>
    <xf numFmtId="3" fontId="16" fillId="2" borderId="4"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0" fontId="7" fillId="0" borderId="0" xfId="0" applyFont="1" applyBorder="1" applyAlignment="1">
      <alignment horizontal="center"/>
    </xf>
    <xf numFmtId="0" fontId="9" fillId="0" borderId="51"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27"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9" fillId="0" borderId="27"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8" fillId="0" borderId="27" xfId="0" applyNumberFormat="1" applyFont="1" applyFill="1" applyBorder="1" applyAlignment="1">
      <alignment vertical="center" wrapText="1"/>
    </xf>
    <xf numFmtId="0" fontId="18" fillId="0" borderId="17" xfId="0" applyNumberFormat="1" applyFont="1" applyFill="1" applyBorder="1" applyAlignment="1">
      <alignment vertical="center" wrapText="1"/>
    </xf>
    <xf numFmtId="0" fontId="18" fillId="0" borderId="51"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7" xfId="0" applyFont="1" applyFill="1" applyBorder="1" applyAlignment="1">
      <alignment horizontal="center" vertical="center"/>
    </xf>
    <xf numFmtId="0" fontId="9" fillId="0" borderId="27" xfId="0" applyNumberFormat="1" applyFont="1" applyFill="1" applyBorder="1" applyAlignment="1">
      <alignment vertical="center" wrapText="1"/>
    </xf>
    <xf numFmtId="0" fontId="9" fillId="0" borderId="17" xfId="0" applyNumberFormat="1" applyFont="1" applyFill="1" applyBorder="1" applyAlignment="1">
      <alignment vertical="center" wrapText="1"/>
    </xf>
    <xf numFmtId="0" fontId="9" fillId="0" borderId="27" xfId="0" applyFont="1" applyFill="1" applyBorder="1" applyAlignment="1">
      <alignment horizontal="center" vertical="center"/>
    </xf>
    <xf numFmtId="0" fontId="9" fillId="0" borderId="17" xfId="0" applyFont="1" applyFill="1" applyBorder="1" applyAlignment="1">
      <alignment horizontal="center" vertical="center"/>
    </xf>
    <xf numFmtId="3" fontId="9" fillId="0" borderId="27" xfId="0" applyNumberFormat="1" applyFont="1" applyFill="1" applyBorder="1" applyAlignment="1">
      <alignment horizontal="left" vertical="center" wrapText="1"/>
    </xf>
    <xf numFmtId="3" fontId="9" fillId="0" borderId="17" xfId="0" applyNumberFormat="1" applyFont="1" applyFill="1" applyBorder="1" applyAlignment="1">
      <alignment horizontal="left" vertical="center" wrapText="1"/>
    </xf>
    <xf numFmtId="3" fontId="9" fillId="0" borderId="27" xfId="0" applyNumberFormat="1" applyFont="1" applyFill="1" applyBorder="1" applyAlignment="1">
      <alignment horizontal="center" vertical="center" wrapText="1"/>
    </xf>
    <xf numFmtId="3" fontId="9" fillId="0" borderId="17" xfId="0" applyNumberFormat="1" applyFont="1" applyFill="1" applyBorder="1" applyAlignment="1">
      <alignment horizontal="center" vertical="center" wrapText="1"/>
    </xf>
    <xf numFmtId="178" fontId="9" fillId="0" borderId="27" xfId="0" applyNumberFormat="1" applyFont="1" applyFill="1" applyBorder="1" applyAlignment="1">
      <alignment horizontal="left" vertical="center" shrinkToFit="1"/>
    </xf>
    <xf numFmtId="178" fontId="9" fillId="0" borderId="17" xfId="0" applyNumberFormat="1" applyFont="1" applyFill="1" applyBorder="1" applyAlignment="1">
      <alignment horizontal="left" vertical="center" shrinkToFit="1"/>
    </xf>
    <xf numFmtId="0" fontId="9" fillId="0" borderId="2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8" fillId="0" borderId="27" xfId="0" applyFont="1" applyBorder="1" applyAlignment="1">
      <alignment horizontal="center" vertical="center" wrapText="1"/>
    </xf>
    <xf numFmtId="0" fontId="18" fillId="0" borderId="17" xfId="0" applyFont="1" applyBorder="1" applyAlignment="1">
      <alignment horizontal="center" vertical="center" wrapText="1"/>
    </xf>
    <xf numFmtId="0" fontId="9" fillId="5" borderId="23"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24" xfId="0" applyFont="1" applyBorder="1" applyAlignment="1">
      <alignment horizontal="center" vertical="center" wrapText="1"/>
    </xf>
    <xf numFmtId="0" fontId="9" fillId="5" borderId="43"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23"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24" xfId="0" applyFont="1" applyFill="1" applyBorder="1" applyAlignment="1">
      <alignment horizontal="center" vertical="center"/>
    </xf>
    <xf numFmtId="180" fontId="9" fillId="5" borderId="57" xfId="0" applyNumberFormat="1" applyFont="1" applyFill="1" applyBorder="1" applyAlignment="1">
      <alignment horizontal="center" vertical="center" wrapText="1"/>
    </xf>
    <xf numFmtId="0" fontId="14" fillId="0" borderId="26" xfId="0" applyFont="1" applyBorder="1" applyAlignment="1">
      <alignment horizontal="center" vertical="center" wrapText="1"/>
    </xf>
    <xf numFmtId="0" fontId="14" fillId="0" borderId="58" xfId="0" applyFont="1" applyBorder="1" applyAlignment="1">
      <alignment horizontal="center" vertical="center" wrapText="1"/>
    </xf>
    <xf numFmtId="0" fontId="9" fillId="5" borderId="27"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0" borderId="27" xfId="0" applyFont="1" applyBorder="1" applyAlignment="1">
      <alignment horizontal="center" vertical="center"/>
    </xf>
    <xf numFmtId="0" fontId="9" fillId="0" borderId="17" xfId="0" applyFont="1" applyBorder="1" applyAlignment="1">
      <alignment horizontal="center" vertical="center"/>
    </xf>
    <xf numFmtId="3" fontId="18" fillId="0" borderId="27" xfId="0" applyNumberFormat="1" applyFont="1" applyFill="1" applyBorder="1" applyAlignment="1">
      <alignment horizontal="center" vertical="center" wrapText="1"/>
    </xf>
    <xf numFmtId="3" fontId="18" fillId="0" borderId="17" xfId="0" applyNumberFormat="1" applyFont="1" applyFill="1" applyBorder="1" applyAlignment="1">
      <alignment horizontal="center" vertical="center" wrapText="1"/>
    </xf>
    <xf numFmtId="3" fontId="18" fillId="0" borderId="27" xfId="0" applyNumberFormat="1" applyFont="1" applyFill="1" applyBorder="1" applyAlignment="1">
      <alignment horizontal="left" vertical="center" wrapText="1"/>
    </xf>
    <xf numFmtId="3" fontId="18" fillId="0" borderId="17" xfId="0" applyNumberFormat="1" applyFont="1" applyFill="1" applyBorder="1" applyAlignment="1">
      <alignment horizontal="left" vertical="center" wrapText="1"/>
    </xf>
    <xf numFmtId="0" fontId="18" fillId="0" borderId="27" xfId="0" applyNumberFormat="1" applyFont="1" applyFill="1" applyBorder="1" applyAlignment="1">
      <alignment horizontal="center" vertical="center" wrapText="1"/>
    </xf>
    <xf numFmtId="0" fontId="18" fillId="0" borderId="17" xfId="0" applyNumberFormat="1" applyFont="1" applyFill="1" applyBorder="1" applyAlignment="1">
      <alignment horizontal="center" vertical="center" wrapText="1"/>
    </xf>
    <xf numFmtId="0" fontId="18" fillId="0" borderId="27" xfId="0" applyNumberFormat="1" applyFont="1" applyFill="1" applyBorder="1" applyAlignment="1">
      <alignment horizontal="left" vertical="center" wrapText="1"/>
    </xf>
    <xf numFmtId="0" fontId="18" fillId="0" borderId="17" xfId="0" applyNumberFormat="1" applyFont="1" applyFill="1" applyBorder="1" applyAlignment="1">
      <alignment horizontal="left" vertical="center" wrapText="1"/>
    </xf>
    <xf numFmtId="178" fontId="9" fillId="0" borderId="27" xfId="0" applyNumberFormat="1" applyFont="1" applyFill="1" applyBorder="1" applyAlignment="1">
      <alignment horizontal="left" vertical="center" wrapText="1" shrinkToFit="1"/>
    </xf>
    <xf numFmtId="178" fontId="9" fillId="0" borderId="17" xfId="0" applyNumberFormat="1" applyFont="1" applyFill="1" applyBorder="1" applyAlignment="1">
      <alignment horizontal="left" vertical="center" wrapText="1" shrinkToFit="1"/>
    </xf>
    <xf numFmtId="179" fontId="9" fillId="0" borderId="27" xfId="0" applyNumberFormat="1" applyFont="1" applyFill="1" applyBorder="1" applyAlignment="1">
      <alignment horizontal="center" vertical="center"/>
    </xf>
    <xf numFmtId="179" fontId="9" fillId="0" borderId="17" xfId="0" applyNumberFormat="1" applyFont="1" applyFill="1" applyBorder="1" applyAlignment="1">
      <alignment horizontal="center" vertical="center"/>
    </xf>
    <xf numFmtId="49" fontId="18" fillId="0" borderId="27" xfId="0" applyNumberFormat="1" applyFont="1" applyFill="1" applyBorder="1" applyAlignment="1">
      <alignment horizontal="center" vertical="center" wrapText="1"/>
    </xf>
    <xf numFmtId="49" fontId="18" fillId="0" borderId="17" xfId="0" applyNumberFormat="1"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2" borderId="17" xfId="0" applyNumberFormat="1" applyFont="1" applyFill="1" applyBorder="1" applyAlignment="1">
      <alignment horizontal="center" vertical="center" wrapText="1"/>
    </xf>
    <xf numFmtId="0" fontId="9" fillId="2" borderId="27" xfId="0" applyNumberFormat="1" applyFont="1" applyFill="1" applyBorder="1" applyAlignment="1">
      <alignment vertical="center" wrapText="1"/>
    </xf>
    <xf numFmtId="0" fontId="9" fillId="2" borderId="17" xfId="0" applyNumberFormat="1" applyFont="1" applyFill="1" applyBorder="1" applyAlignment="1">
      <alignment vertical="center" wrapText="1"/>
    </xf>
    <xf numFmtId="0" fontId="9" fillId="0" borderId="27" xfId="0" applyNumberFormat="1" applyFont="1" applyBorder="1" applyAlignment="1">
      <alignment horizontal="center" vertical="center" wrapText="1"/>
    </xf>
    <xf numFmtId="0" fontId="9" fillId="0" borderId="17" xfId="0" applyNumberFormat="1" applyFont="1" applyBorder="1" applyAlignment="1">
      <alignment horizontal="center" vertical="center" wrapText="1"/>
    </xf>
    <xf numFmtId="0" fontId="9" fillId="0" borderId="9" xfId="0" applyFont="1" applyFill="1" applyBorder="1" applyAlignment="1">
      <alignment horizontal="center" vertical="center"/>
    </xf>
    <xf numFmtId="0" fontId="9" fillId="0" borderId="33" xfId="0" applyFont="1" applyFill="1" applyBorder="1" applyAlignment="1">
      <alignment horizontal="center" vertical="center"/>
    </xf>
    <xf numFmtId="178" fontId="9" fillId="0" borderId="70" xfId="0" applyNumberFormat="1" applyFont="1" applyFill="1" applyBorder="1" applyAlignment="1">
      <alignment horizontal="center" vertical="center" shrinkToFit="1"/>
    </xf>
    <xf numFmtId="178" fontId="9" fillId="0" borderId="65" xfId="0" applyNumberFormat="1" applyFont="1" applyFill="1" applyBorder="1" applyAlignment="1">
      <alignment horizontal="center" vertical="center" shrinkToFit="1"/>
    </xf>
    <xf numFmtId="178" fontId="9" fillId="0" borderId="71" xfId="0" applyNumberFormat="1" applyFont="1" applyFill="1" applyBorder="1" applyAlignment="1">
      <alignment horizontal="center" vertical="center" shrinkToFit="1"/>
    </xf>
    <xf numFmtId="3" fontId="9" fillId="0" borderId="70" xfId="0" applyNumberFormat="1" applyFont="1" applyFill="1" applyBorder="1" applyAlignment="1">
      <alignment horizontal="center" vertical="center" wrapText="1"/>
    </xf>
    <xf numFmtId="3" fontId="9" fillId="0" borderId="65" xfId="0" applyNumberFormat="1" applyFont="1" applyFill="1" applyBorder="1" applyAlignment="1">
      <alignment horizontal="center" vertical="center" wrapText="1"/>
    </xf>
    <xf numFmtId="3" fontId="9" fillId="0" borderId="71" xfId="0" applyNumberFormat="1" applyFont="1" applyFill="1" applyBorder="1" applyAlignment="1">
      <alignment horizontal="center" vertical="center" wrapText="1"/>
    </xf>
    <xf numFmtId="0" fontId="9" fillId="0" borderId="27" xfId="0" applyNumberFormat="1" applyFont="1" applyFill="1" applyBorder="1" applyAlignment="1">
      <alignment horizontal="left" vertical="top" wrapText="1"/>
    </xf>
    <xf numFmtId="0" fontId="9" fillId="0" borderId="17" xfId="0" applyNumberFormat="1" applyFont="1" applyFill="1" applyBorder="1" applyAlignment="1">
      <alignment horizontal="left" vertical="top" wrapText="1"/>
    </xf>
    <xf numFmtId="178" fontId="18" fillId="0" borderId="27" xfId="0" applyNumberFormat="1" applyFont="1" applyFill="1" applyBorder="1" applyAlignment="1">
      <alignment vertical="center" wrapText="1" shrinkToFit="1"/>
    </xf>
    <xf numFmtId="0" fontId="21" fillId="0" borderId="17" xfId="0" applyFont="1" applyFill="1" applyBorder="1" applyAlignment="1">
      <alignment vertical="center" shrinkToFit="1"/>
    </xf>
    <xf numFmtId="0" fontId="21" fillId="0" borderId="1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77" xfId="0" applyFont="1" applyFill="1" applyBorder="1" applyAlignment="1">
      <alignment horizontal="center" vertical="center"/>
    </xf>
    <xf numFmtId="0" fontId="14" fillId="0" borderId="67" xfId="0" applyFont="1" applyFill="1" applyBorder="1" applyAlignment="1"/>
    <xf numFmtId="0" fontId="14" fillId="0" borderId="68" xfId="0" applyFont="1" applyFill="1" applyBorder="1" applyAlignment="1"/>
    <xf numFmtId="0" fontId="14" fillId="0" borderId="69" xfId="0" applyFont="1" applyFill="1" applyBorder="1" applyAlignment="1"/>
    <xf numFmtId="3" fontId="9" fillId="0" borderId="70" xfId="0" applyNumberFormat="1" applyFont="1" applyFill="1" applyBorder="1" applyAlignment="1">
      <alignment horizontal="center" vertical="center" shrinkToFit="1"/>
    </xf>
    <xf numFmtId="3" fontId="9" fillId="0" borderId="65" xfId="0" applyNumberFormat="1" applyFont="1" applyFill="1" applyBorder="1" applyAlignment="1">
      <alignment horizontal="center" vertical="center" shrinkToFit="1"/>
    </xf>
    <xf numFmtId="3" fontId="9" fillId="0" borderId="71" xfId="0" applyNumberFormat="1" applyFont="1" applyFill="1" applyBorder="1" applyAlignment="1">
      <alignment horizontal="center" vertical="center" shrinkToFit="1"/>
    </xf>
    <xf numFmtId="3" fontId="9" fillId="0" borderId="64" xfId="0" applyNumberFormat="1" applyFont="1" applyFill="1" applyBorder="1" applyAlignment="1">
      <alignment horizontal="center" vertical="center" wrapText="1"/>
    </xf>
    <xf numFmtId="3" fontId="9" fillId="0" borderId="66" xfId="0" applyNumberFormat="1" applyFont="1" applyFill="1" applyBorder="1" applyAlignment="1">
      <alignment horizontal="center" vertical="center" wrapText="1"/>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9" fillId="0" borderId="70" xfId="0" applyFont="1" applyFill="1" applyBorder="1" applyAlignment="1">
      <alignment horizontal="center" vertical="center"/>
    </xf>
    <xf numFmtId="0" fontId="14" fillId="0" borderId="71" xfId="0" applyFont="1" applyFill="1" applyBorder="1" applyAlignment="1">
      <alignment horizontal="center" vertical="center"/>
    </xf>
    <xf numFmtId="0" fontId="9" fillId="0" borderId="71" xfId="0" applyFont="1" applyFill="1" applyBorder="1" applyAlignment="1">
      <alignment horizontal="center" vertical="center"/>
    </xf>
    <xf numFmtId="3" fontId="9" fillId="0" borderId="64" xfId="0" applyNumberFormat="1" applyFont="1" applyFill="1" applyBorder="1" applyAlignment="1">
      <alignment horizontal="center" vertical="center" shrinkToFit="1"/>
    </xf>
    <xf numFmtId="3" fontId="9" fillId="0" borderId="66" xfId="0" applyNumberFormat="1" applyFont="1" applyFill="1" applyBorder="1" applyAlignment="1">
      <alignment horizontal="center" vertical="center" shrinkToFit="1"/>
    </xf>
    <xf numFmtId="0" fontId="9" fillId="0" borderId="61" xfId="0" applyFont="1" applyFill="1" applyBorder="1" applyAlignment="1">
      <alignment horizontal="center" vertical="center"/>
    </xf>
    <xf numFmtId="0" fontId="9" fillId="0" borderId="63" xfId="0" applyFont="1" applyFill="1" applyBorder="1" applyAlignment="1">
      <alignment horizontal="center" vertical="center"/>
    </xf>
    <xf numFmtId="0" fontId="14" fillId="0" borderId="16" xfId="0" applyFont="1" applyBorder="1" applyAlignment="1">
      <alignment horizontal="center" vertical="center"/>
    </xf>
    <xf numFmtId="0" fontId="14" fillId="0" borderId="24" xfId="0" applyFont="1" applyBorder="1" applyAlignment="1">
      <alignment horizontal="center" vertical="center"/>
    </xf>
    <xf numFmtId="0" fontId="14" fillId="5" borderId="23" xfId="0" applyFont="1" applyFill="1" applyBorder="1" applyAlignment="1">
      <alignment horizontal="center" vertical="center"/>
    </xf>
    <xf numFmtId="0" fontId="14" fillId="0" borderId="16" xfId="0" applyFont="1" applyBorder="1" applyAlignment="1">
      <alignment vertical="center"/>
    </xf>
    <xf numFmtId="0" fontId="14" fillId="0" borderId="24" xfId="0" applyFont="1" applyBorder="1" applyAlignment="1">
      <alignment vertical="center"/>
    </xf>
    <xf numFmtId="180" fontId="9" fillId="5" borderId="27" xfId="0" applyNumberFormat="1" applyFont="1" applyFill="1" applyBorder="1" applyAlignment="1">
      <alignment horizontal="center" vertical="center" wrapText="1"/>
    </xf>
    <xf numFmtId="180" fontId="9" fillId="5" borderId="24" xfId="0" applyNumberFormat="1" applyFont="1" applyFill="1" applyBorder="1" applyAlignment="1">
      <alignment horizontal="center" vertical="center" wrapText="1"/>
    </xf>
    <xf numFmtId="177" fontId="9" fillId="0" borderId="15" xfId="0" applyNumberFormat="1" applyFont="1" applyFill="1" applyBorder="1" applyAlignment="1">
      <alignment horizontal="center" vertical="center"/>
    </xf>
    <xf numFmtId="177" fontId="9" fillId="0" borderId="18" xfId="0" applyNumberFormat="1" applyFont="1" applyFill="1" applyBorder="1" applyAlignment="1">
      <alignment horizontal="center" vertical="center"/>
    </xf>
    <xf numFmtId="177" fontId="9" fillId="0" borderId="54" xfId="0" applyNumberFormat="1" applyFont="1" applyFill="1" applyBorder="1" applyAlignment="1">
      <alignment horizontal="center" vertical="center"/>
    </xf>
    <xf numFmtId="177" fontId="9" fillId="0" borderId="37" xfId="0" applyNumberFormat="1" applyFont="1" applyFill="1" applyBorder="1" applyAlignment="1">
      <alignment horizontal="center" vertical="center"/>
    </xf>
    <xf numFmtId="177" fontId="9" fillId="0" borderId="55" xfId="0" applyNumberFormat="1" applyFont="1" applyFill="1" applyBorder="1" applyAlignment="1">
      <alignment horizontal="center" vertical="center"/>
    </xf>
    <xf numFmtId="177" fontId="9" fillId="0" borderId="32" xfId="0" applyNumberFormat="1" applyFont="1" applyFill="1" applyBorder="1" applyAlignment="1">
      <alignment horizontal="center" vertical="center"/>
    </xf>
    <xf numFmtId="177" fontId="9" fillId="0" borderId="56" xfId="0" applyNumberFormat="1" applyFont="1" applyFill="1" applyBorder="1" applyAlignment="1">
      <alignment horizontal="center" vertical="center"/>
    </xf>
    <xf numFmtId="177" fontId="9" fillId="0" borderId="34" xfId="0" applyNumberFormat="1" applyFont="1" applyFill="1" applyBorder="1" applyAlignment="1">
      <alignment horizontal="center" vertical="center"/>
    </xf>
    <xf numFmtId="178" fontId="9" fillId="0" borderId="27" xfId="0" applyNumberFormat="1" applyFont="1" applyFill="1" applyBorder="1" applyAlignment="1">
      <alignment vertical="center" wrapText="1" shrinkToFit="1"/>
    </xf>
    <xf numFmtId="178" fontId="9" fillId="0" borderId="17" xfId="0" applyNumberFormat="1" applyFont="1" applyFill="1" applyBorder="1" applyAlignment="1">
      <alignment vertical="center" wrapText="1" shrinkToFit="1"/>
    </xf>
    <xf numFmtId="179" fontId="9" fillId="0" borderId="52" xfId="0" applyNumberFormat="1" applyFont="1" applyFill="1" applyBorder="1" applyAlignment="1">
      <alignment horizontal="center" vertical="center"/>
    </xf>
    <xf numFmtId="179" fontId="9" fillId="0" borderId="53" xfId="0" applyNumberFormat="1" applyFont="1" applyFill="1" applyBorder="1" applyAlignment="1">
      <alignment horizontal="center" vertical="center"/>
    </xf>
    <xf numFmtId="0" fontId="9" fillId="5" borderId="74" xfId="0"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56" xfId="0" applyFont="1" applyFill="1" applyBorder="1" applyAlignment="1">
      <alignment horizontal="center" vertical="center"/>
    </xf>
    <xf numFmtId="0" fontId="9" fillId="5" borderId="26"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5" borderId="7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59"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60" xfId="0" applyFont="1" applyBorder="1" applyAlignment="1">
      <alignment horizontal="center" vertical="center" wrapText="1"/>
    </xf>
    <xf numFmtId="178" fontId="9" fillId="0" borderId="51" xfId="0" applyNumberFormat="1" applyFont="1" applyFill="1" applyBorder="1" applyAlignment="1">
      <alignment horizontal="center" vertical="center"/>
    </xf>
    <xf numFmtId="178" fontId="9" fillId="0" borderId="48" xfId="0" applyNumberFormat="1" applyFont="1" applyFill="1" applyBorder="1" applyAlignment="1">
      <alignment horizontal="center" vertical="center"/>
    </xf>
    <xf numFmtId="0" fontId="9" fillId="0" borderId="27" xfId="0" applyNumberFormat="1" applyFont="1" applyFill="1" applyBorder="1" applyAlignment="1">
      <alignment horizontal="left" vertical="center" wrapText="1" shrinkToFit="1"/>
    </xf>
    <xf numFmtId="0" fontId="9" fillId="0" borderId="17" xfId="0" applyNumberFormat="1" applyFont="1" applyFill="1" applyBorder="1" applyAlignment="1">
      <alignment horizontal="left" vertical="center" wrapText="1" shrinkToFit="1"/>
    </xf>
    <xf numFmtId="179" fontId="9" fillId="0" borderId="43" xfId="0" applyNumberFormat="1" applyFont="1" applyFill="1" applyBorder="1" applyAlignment="1">
      <alignment horizontal="center" vertical="center"/>
    </xf>
    <xf numFmtId="179" fontId="9" fillId="0" borderId="35" xfId="0" applyNumberFormat="1" applyFont="1" applyFill="1" applyBorder="1" applyAlignment="1">
      <alignment horizontal="center" vertical="center"/>
    </xf>
    <xf numFmtId="0" fontId="18" fillId="0" borderId="27" xfId="0" applyFont="1" applyFill="1" applyBorder="1" applyAlignment="1">
      <alignment horizontal="center" vertical="center" wrapText="1"/>
    </xf>
    <xf numFmtId="0" fontId="18" fillId="0" borderId="17" xfId="0" applyFont="1" applyFill="1" applyBorder="1" applyAlignment="1">
      <alignment horizontal="center" vertical="center" wrapText="1"/>
    </xf>
    <xf numFmtId="178" fontId="9" fillId="0" borderId="64" xfId="0" applyNumberFormat="1" applyFont="1" applyFill="1" applyBorder="1" applyAlignment="1">
      <alignment horizontal="center" vertical="center" shrinkToFit="1"/>
    </xf>
    <xf numFmtId="178" fontId="9" fillId="0" borderId="66" xfId="0" applyNumberFormat="1" applyFont="1" applyFill="1" applyBorder="1" applyAlignment="1">
      <alignment horizontal="center" vertical="center" shrinkToFit="1"/>
    </xf>
    <xf numFmtId="0" fontId="3" fillId="0" borderId="1" xfId="0" applyFont="1" applyBorder="1" applyAlignment="1">
      <alignment horizontal="right"/>
    </xf>
    <xf numFmtId="0" fontId="0" fillId="0" borderId="1" xfId="0" applyBorder="1" applyAlignment="1">
      <alignment horizontal="right"/>
    </xf>
    <xf numFmtId="0" fontId="9" fillId="0" borderId="10" xfId="0" applyFont="1" applyFill="1" applyBorder="1" applyAlignment="1">
      <alignment horizontal="center" vertical="center"/>
    </xf>
    <xf numFmtId="0" fontId="9" fillId="0" borderId="47" xfId="0" applyFont="1" applyFill="1" applyBorder="1" applyAlignment="1">
      <alignment horizontal="center" vertical="center"/>
    </xf>
    <xf numFmtId="0" fontId="14" fillId="0" borderId="72" xfId="0" applyFont="1" applyFill="1" applyBorder="1" applyAlignment="1"/>
    <xf numFmtId="0" fontId="14" fillId="0" borderId="73" xfId="0" applyFont="1" applyFill="1" applyBorder="1" applyAlignment="1"/>
    <xf numFmtId="0" fontId="14" fillId="5" borderId="23" xfId="0" applyFont="1" applyFill="1" applyBorder="1" applyAlignment="1">
      <alignment horizontal="center" vertical="center" wrapText="1"/>
    </xf>
    <xf numFmtId="0" fontId="14" fillId="5" borderId="23" xfId="0" applyFont="1" applyFill="1" applyBorder="1" applyAlignment="1">
      <alignment horizontal="left" vertical="center" wrapText="1"/>
    </xf>
    <xf numFmtId="0" fontId="14" fillId="0" borderId="16" xfId="0" applyFont="1" applyBorder="1" applyAlignment="1">
      <alignment horizontal="left" vertical="center"/>
    </xf>
    <xf numFmtId="0" fontId="14" fillId="0" borderId="24" xfId="0" applyFont="1" applyBorder="1" applyAlignment="1">
      <alignment horizontal="left" vertical="center"/>
    </xf>
    <xf numFmtId="0" fontId="9" fillId="0" borderId="12"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0" fontId="9" fillId="5" borderId="57" xfId="0" applyFont="1" applyFill="1" applyBorder="1" applyAlignment="1">
      <alignment horizontal="center" vertical="center" wrapText="1"/>
    </xf>
    <xf numFmtId="178" fontId="9" fillId="0" borderId="27" xfId="0" applyNumberFormat="1" applyFont="1" applyFill="1" applyBorder="1" applyAlignment="1">
      <alignment horizontal="center" vertical="center"/>
    </xf>
    <xf numFmtId="178" fontId="9" fillId="0" borderId="17" xfId="0" applyNumberFormat="1" applyFont="1" applyFill="1" applyBorder="1" applyAlignment="1">
      <alignment horizontal="center" vertical="center"/>
    </xf>
    <xf numFmtId="0" fontId="9" fillId="0" borderId="51" xfId="0" applyFont="1" applyBorder="1" applyAlignment="1">
      <alignment horizontal="center" vertical="center"/>
    </xf>
    <xf numFmtId="0" fontId="9" fillId="0" borderId="48" xfId="0" applyFont="1" applyBorder="1" applyAlignment="1">
      <alignment horizontal="center" vertical="center"/>
    </xf>
    <xf numFmtId="3" fontId="9" fillId="2" borderId="27" xfId="0" applyNumberFormat="1" applyFont="1" applyFill="1" applyBorder="1" applyAlignment="1">
      <alignment horizontal="left" vertical="center" wrapText="1"/>
    </xf>
    <xf numFmtId="3" fontId="9" fillId="2" borderId="17" xfId="0" applyNumberFormat="1" applyFont="1" applyFill="1" applyBorder="1" applyAlignment="1">
      <alignment horizontal="left" vertical="center" wrapText="1"/>
    </xf>
    <xf numFmtId="0" fontId="9" fillId="2" borderId="27" xfId="0" applyNumberFormat="1" applyFont="1" applyFill="1" applyBorder="1" applyAlignment="1">
      <alignment horizontal="left" vertical="center" wrapText="1"/>
    </xf>
    <xf numFmtId="0" fontId="9" fillId="2" borderId="17" xfId="0" applyNumberFormat="1" applyFont="1" applyFill="1" applyBorder="1" applyAlignment="1">
      <alignment horizontal="left" vertical="center" wrapText="1"/>
    </xf>
    <xf numFmtId="0" fontId="9" fillId="0" borderId="27" xfId="0" applyNumberFormat="1" applyFont="1" applyBorder="1" applyAlignment="1">
      <alignment horizontal="left" vertical="center" wrapText="1"/>
    </xf>
    <xf numFmtId="0" fontId="9" fillId="0" borderId="17" xfId="0" applyNumberFormat="1" applyFont="1" applyBorder="1" applyAlignment="1">
      <alignment horizontal="left" vertical="center" wrapText="1"/>
    </xf>
    <xf numFmtId="49" fontId="9" fillId="0" borderId="27"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179" fontId="9" fillId="0" borderId="52" xfId="0" applyNumberFormat="1" applyFont="1" applyBorder="1" applyAlignment="1">
      <alignment horizontal="center" vertical="center"/>
    </xf>
    <xf numFmtId="179" fontId="9" fillId="0" borderId="53" xfId="0" applyNumberFormat="1" applyFont="1" applyBorder="1" applyAlignment="1">
      <alignment horizontal="center" vertical="center"/>
    </xf>
    <xf numFmtId="0" fontId="18" fillId="0" borderId="27" xfId="0" applyNumberFormat="1" applyFont="1" applyBorder="1" applyAlignment="1">
      <alignment horizontal="left" vertical="center" wrapText="1"/>
    </xf>
    <xf numFmtId="0" fontId="18" fillId="0" borderId="17" xfId="0" applyNumberFormat="1" applyFont="1" applyBorder="1" applyAlignment="1">
      <alignment horizontal="left" vertical="center" wrapText="1"/>
    </xf>
    <xf numFmtId="178" fontId="9" fillId="2" borderId="27" xfId="0" applyNumberFormat="1" applyFont="1" applyFill="1" applyBorder="1" applyAlignment="1">
      <alignment horizontal="left" vertical="center" shrinkToFit="1"/>
    </xf>
    <xf numFmtId="178" fontId="9" fillId="2" borderId="17" xfId="0" applyNumberFormat="1" applyFont="1" applyFill="1" applyBorder="1" applyAlignment="1">
      <alignment horizontal="left" vertical="center" shrinkToFit="1"/>
    </xf>
    <xf numFmtId="3" fontId="9" fillId="2" borderId="27" xfId="0" applyNumberFormat="1" applyFont="1" applyFill="1" applyBorder="1" applyAlignment="1">
      <alignment horizontal="center" vertical="center"/>
    </xf>
    <xf numFmtId="3" fontId="9" fillId="2" borderId="17" xfId="0" applyNumberFormat="1" applyFont="1" applyFill="1" applyBorder="1" applyAlignment="1">
      <alignment horizontal="center" vertical="center"/>
    </xf>
    <xf numFmtId="179" fontId="18" fillId="0" borderId="52" xfId="0" applyNumberFormat="1" applyFont="1" applyFill="1" applyBorder="1" applyAlignment="1">
      <alignment horizontal="center" vertical="center"/>
    </xf>
    <xf numFmtId="179" fontId="18" fillId="0" borderId="53" xfId="0" applyNumberFormat="1" applyFont="1" applyFill="1" applyBorder="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9" fillId="0" borderId="2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7" xfId="0" applyNumberFormat="1" applyFont="1" applyBorder="1" applyAlignment="1">
      <alignment vertical="center" wrapText="1"/>
    </xf>
    <xf numFmtId="0" fontId="9" fillId="0" borderId="17" xfId="0" applyNumberFormat="1" applyFont="1" applyBorder="1" applyAlignment="1">
      <alignment vertical="center" wrapText="1"/>
    </xf>
    <xf numFmtId="0" fontId="18" fillId="0" borderId="27" xfId="0" applyNumberFormat="1" applyFont="1" applyBorder="1" applyAlignment="1">
      <alignment vertical="center" wrapText="1"/>
    </xf>
    <xf numFmtId="0" fontId="18" fillId="0" borderId="17" xfId="0" applyNumberFormat="1" applyFont="1" applyBorder="1" applyAlignment="1">
      <alignment vertical="center" wrapText="1"/>
    </xf>
    <xf numFmtId="178" fontId="9" fillId="2" borderId="27" xfId="0" applyNumberFormat="1" applyFont="1" applyFill="1" applyBorder="1" applyAlignment="1">
      <alignment vertical="center" wrapText="1" shrinkToFit="1"/>
    </xf>
    <xf numFmtId="178" fontId="9" fillId="2" borderId="17" xfId="0" applyNumberFormat="1" applyFont="1" applyFill="1" applyBorder="1" applyAlignment="1">
      <alignment vertical="center" wrapText="1" shrinkToFit="1"/>
    </xf>
    <xf numFmtId="3" fontId="9" fillId="2" borderId="27" xfId="0" applyNumberFormat="1" applyFont="1" applyFill="1" applyBorder="1" applyAlignment="1">
      <alignment horizontal="center" vertical="center" wrapText="1"/>
    </xf>
    <xf numFmtId="3" fontId="9" fillId="2" borderId="17" xfId="0" applyNumberFormat="1" applyFont="1" applyFill="1" applyBorder="1" applyAlignment="1">
      <alignment horizontal="center" vertical="center" wrapText="1"/>
    </xf>
    <xf numFmtId="0" fontId="11" fillId="0" borderId="0" xfId="0" applyFont="1" applyBorder="1" applyAlignment="1">
      <alignment horizontal="center"/>
    </xf>
    <xf numFmtId="0" fontId="12" fillId="3" borderId="74"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6"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8" xfId="0" applyBorder="1" applyAlignment="1">
      <alignment horizontal="center" vertical="center" wrapText="1"/>
    </xf>
    <xf numFmtId="177" fontId="12" fillId="0" borderId="78" xfId="0" applyNumberFormat="1" applyFont="1" applyBorder="1" applyAlignment="1">
      <alignment horizontal="center" vertical="center"/>
    </xf>
    <xf numFmtId="177" fontId="12" fillId="0" borderId="79" xfId="0" applyNumberFormat="1" applyFont="1" applyBorder="1" applyAlignment="1">
      <alignment horizontal="center" vertical="center"/>
    </xf>
    <xf numFmtId="177" fontId="12" fillId="0" borderId="80" xfId="0" applyNumberFormat="1" applyFont="1" applyBorder="1" applyAlignment="1">
      <alignment horizontal="center" vertical="center"/>
    </xf>
    <xf numFmtId="0" fontId="12" fillId="3" borderId="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3" fillId="0" borderId="1" xfId="0" applyFont="1" applyBorder="1" applyAlignment="1">
      <alignment horizontal="right" vertical="center"/>
    </xf>
    <xf numFmtId="0" fontId="0" fillId="0" borderId="1" xfId="0" applyBorder="1" applyAlignment="1">
      <alignment horizontal="right" vertical="center"/>
    </xf>
    <xf numFmtId="0" fontId="12" fillId="3" borderId="75" xfId="0" applyFont="1" applyFill="1" applyBorder="1" applyAlignment="1">
      <alignment horizontal="center" vertical="center"/>
    </xf>
    <xf numFmtId="0" fontId="0" fillId="3" borderId="81" xfId="0" applyFill="1" applyBorder="1" applyAlignment="1">
      <alignment horizontal="center" vertical="center"/>
    </xf>
    <xf numFmtId="0" fontId="0" fillId="3" borderId="11" xfId="0" applyFill="1" applyBorder="1" applyAlignment="1">
      <alignment horizontal="center" vertical="center"/>
    </xf>
    <xf numFmtId="0" fontId="0" fillId="3" borderId="18" xfId="0" applyFill="1" applyBorder="1" applyAlignment="1">
      <alignment horizontal="center" vertical="center"/>
    </xf>
    <xf numFmtId="0" fontId="0" fillId="3" borderId="40" xfId="0" applyFill="1" applyBorder="1" applyAlignment="1">
      <alignment horizontal="center" vertical="center"/>
    </xf>
    <xf numFmtId="0" fontId="0" fillId="3" borderId="34" xfId="0" applyFill="1" applyBorder="1" applyAlignment="1">
      <alignment horizontal="center" vertical="center"/>
    </xf>
    <xf numFmtId="0" fontId="12" fillId="0" borderId="57" xfId="0" applyNumberFormat="1" applyFont="1" applyFill="1" applyBorder="1" applyAlignment="1">
      <alignment vertical="center" wrapText="1"/>
    </xf>
    <xf numFmtId="0" fontId="0" fillId="0" borderId="58" xfId="0" applyFill="1" applyBorder="1" applyAlignment="1">
      <alignment vertical="center"/>
    </xf>
    <xf numFmtId="0" fontId="12" fillId="0" borderId="36" xfId="0" applyNumberFormat="1" applyFont="1" applyFill="1" applyBorder="1" applyAlignment="1">
      <alignment vertical="center" wrapText="1"/>
    </xf>
    <xf numFmtId="0" fontId="0" fillId="0" borderId="35" xfId="0" applyFill="1" applyBorder="1" applyAlignment="1">
      <alignment vertical="center"/>
    </xf>
    <xf numFmtId="0" fontId="12" fillId="0" borderId="12" xfId="0" applyNumberFormat="1" applyFont="1" applyFill="1" applyBorder="1" applyAlignment="1">
      <alignment horizontal="left" vertical="center" wrapText="1"/>
    </xf>
    <xf numFmtId="0" fontId="12" fillId="0" borderId="38" xfId="0" applyNumberFormat="1" applyFont="1" applyFill="1" applyBorder="1" applyAlignment="1">
      <alignment horizontal="left" vertical="center" wrapText="1"/>
    </xf>
    <xf numFmtId="0" fontId="12" fillId="3" borderId="5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29"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34" xfId="0" applyFont="1" applyFill="1" applyBorder="1" applyAlignment="1">
      <alignment horizontal="center" vertical="center" wrapText="1"/>
    </xf>
    <xf numFmtId="177" fontId="3" fillId="0" borderId="55" xfId="0" applyNumberFormat="1" applyFont="1" applyBorder="1" applyAlignment="1">
      <alignment horizontal="center" vertical="center"/>
    </xf>
    <xf numFmtId="177" fontId="3" fillId="0" borderId="88" xfId="0" applyNumberFormat="1" applyFont="1" applyBorder="1" applyAlignment="1">
      <alignment horizontal="center" vertical="center"/>
    </xf>
    <xf numFmtId="177" fontId="3" fillId="0" borderId="32"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56"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34" xfId="0" applyNumberFormat="1" applyFont="1" applyBorder="1" applyAlignment="1">
      <alignment horizontal="center" vertical="center"/>
    </xf>
    <xf numFmtId="0" fontId="3" fillId="0" borderId="76"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77" xfId="0" applyNumberFormat="1" applyFont="1" applyBorder="1" applyAlignment="1">
      <alignment horizontal="center" vertical="center"/>
    </xf>
    <xf numFmtId="0" fontId="3" fillId="0" borderId="76" xfId="0" applyFont="1" applyBorder="1" applyAlignment="1">
      <alignment horizontal="center" vertical="center"/>
    </xf>
    <xf numFmtId="0" fontId="3" fillId="0" borderId="62" xfId="0" applyFont="1" applyBorder="1" applyAlignment="1">
      <alignment horizontal="center" vertical="center"/>
    </xf>
    <xf numFmtId="0" fontId="3" fillId="0" borderId="77" xfId="0" applyFont="1" applyBorder="1" applyAlignment="1">
      <alignment horizontal="center" vertical="center"/>
    </xf>
    <xf numFmtId="177" fontId="3" fillId="0" borderId="52" xfId="0" applyNumberFormat="1" applyFont="1" applyBorder="1" applyAlignment="1">
      <alignment horizontal="center" vertical="center"/>
    </xf>
    <xf numFmtId="177" fontId="3" fillId="0" borderId="53" xfId="0" applyNumberFormat="1" applyFont="1" applyBorder="1" applyAlignment="1">
      <alignment horizontal="center" vertical="center"/>
    </xf>
    <xf numFmtId="0" fontId="3" fillId="0" borderId="16" xfId="0" applyNumberFormat="1" applyFont="1" applyBorder="1" applyAlignment="1">
      <alignment horizontal="left" vertical="center" wrapText="1" shrinkToFit="1"/>
    </xf>
    <xf numFmtId="0" fontId="3" fillId="0" borderId="17" xfId="0" applyNumberFormat="1" applyFont="1" applyBorder="1" applyAlignment="1">
      <alignment horizontal="left" vertical="center" wrapText="1" shrinkToFit="1"/>
    </xf>
    <xf numFmtId="0" fontId="3" fillId="0" borderId="27" xfId="0" applyNumberFormat="1" applyFont="1" applyBorder="1" applyAlignment="1">
      <alignment horizontal="center" vertical="center" wrapText="1"/>
    </xf>
    <xf numFmtId="0" fontId="3" fillId="0" borderId="17" xfId="0" applyNumberFormat="1" applyFont="1" applyBorder="1" applyAlignment="1">
      <alignment horizontal="center" vertical="center" wrapText="1"/>
    </xf>
    <xf numFmtId="0" fontId="3" fillId="0" borderId="16" xfId="0" applyNumberFormat="1" applyFont="1" applyBorder="1" applyAlignment="1">
      <alignment horizontal="left" vertical="center" wrapText="1"/>
    </xf>
    <xf numFmtId="0" fontId="3" fillId="0" borderId="17" xfId="0" applyNumberFormat="1" applyFont="1" applyBorder="1" applyAlignment="1">
      <alignment horizontal="left" vertical="center" wrapText="1"/>
    </xf>
    <xf numFmtId="0" fontId="3" fillId="0" borderId="43" xfId="0" applyFont="1" applyBorder="1" applyAlignment="1">
      <alignment vertical="center" wrapText="1"/>
    </xf>
    <xf numFmtId="0" fontId="3" fillId="0" borderId="35" xfId="0" applyFont="1" applyBorder="1" applyAlignment="1">
      <alignment vertical="center" wrapText="1"/>
    </xf>
    <xf numFmtId="0" fontId="6" fillId="0" borderId="0" xfId="0" applyFont="1" applyAlignment="1">
      <alignment horizontal="center" vertical="center"/>
    </xf>
    <xf numFmtId="0" fontId="3" fillId="5" borderId="57"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75" xfId="0" applyFont="1" applyFill="1" applyBorder="1" applyAlignment="1">
      <alignment horizontal="center" vertical="center"/>
    </xf>
    <xf numFmtId="0" fontId="3" fillId="5" borderId="11" xfId="0" applyFont="1" applyFill="1" applyBorder="1" applyAlignment="1">
      <alignment horizontal="center" vertical="center"/>
    </xf>
    <xf numFmtId="0" fontId="0" fillId="5" borderId="40" xfId="0" applyFont="1" applyFill="1" applyBorder="1"/>
    <xf numFmtId="0" fontId="3" fillId="5" borderId="49"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0" fillId="5" borderId="24" xfId="0" applyFill="1" applyBorder="1" applyAlignment="1">
      <alignment horizontal="center"/>
    </xf>
    <xf numFmtId="0" fontId="3" fillId="5" borderId="74" xfId="0" applyFont="1" applyFill="1" applyBorder="1" applyAlignment="1">
      <alignment horizontal="center" vertical="center" wrapText="1"/>
    </xf>
    <xf numFmtId="0" fontId="3" fillId="5" borderId="15" xfId="0" applyFont="1" applyFill="1" applyBorder="1" applyAlignment="1">
      <alignment horizontal="center" vertical="center"/>
    </xf>
    <xf numFmtId="0" fontId="0" fillId="5" borderId="56" xfId="0" applyFill="1" applyBorder="1"/>
    <xf numFmtId="0" fontId="3" fillId="5" borderId="16"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0" fillId="5" borderId="24" xfId="0" applyFont="1" applyFill="1" applyBorder="1"/>
    <xf numFmtId="0" fontId="3" fillId="0" borderId="82" xfId="0" applyNumberFormat="1" applyFont="1" applyBorder="1" applyAlignment="1">
      <alignment horizontal="center" vertical="center"/>
    </xf>
    <xf numFmtId="0" fontId="3" fillId="0" borderId="83" xfId="0" applyNumberFormat="1" applyFont="1" applyBorder="1" applyAlignment="1">
      <alignment horizontal="center" vertical="center"/>
    </xf>
    <xf numFmtId="0" fontId="3" fillId="0" borderId="84" xfId="0" applyNumberFormat="1"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3" fillId="5" borderId="57" xfId="0" applyFont="1" applyFill="1" applyBorder="1" applyAlignment="1">
      <alignment horizontal="center" vertical="center"/>
    </xf>
    <xf numFmtId="0" fontId="0" fillId="0" borderId="31" xfId="0" applyBorder="1" applyAlignment="1">
      <alignment vertical="center"/>
    </xf>
    <xf numFmtId="0" fontId="3" fillId="0" borderId="85" xfId="0" applyNumberFormat="1" applyFont="1" applyBorder="1" applyAlignment="1">
      <alignment horizontal="center" vertical="center"/>
    </xf>
    <xf numFmtId="0" fontId="3" fillId="0" borderId="86" xfId="0" applyNumberFormat="1" applyFont="1" applyBorder="1" applyAlignment="1">
      <alignment horizontal="center" vertical="center"/>
    </xf>
    <xf numFmtId="0" fontId="3" fillId="0" borderId="87" xfId="0" applyNumberFormat="1" applyFont="1" applyBorder="1" applyAlignment="1">
      <alignment horizontal="center" vertical="center"/>
    </xf>
    <xf numFmtId="0" fontId="3" fillId="5" borderId="51" xfId="0" applyFont="1" applyFill="1" applyBorder="1" applyAlignment="1">
      <alignment horizontal="center" vertical="center"/>
    </xf>
    <xf numFmtId="0" fontId="0" fillId="0" borderId="60" xfId="0" applyBorder="1" applyAlignment="1">
      <alignment vertical="center"/>
    </xf>
    <xf numFmtId="0" fontId="3" fillId="5" borderId="27" xfId="0" applyFont="1" applyFill="1" applyBorder="1" applyAlignment="1">
      <alignment horizontal="center" vertical="center"/>
    </xf>
    <xf numFmtId="0" fontId="0" fillId="0" borderId="24" xfId="0" applyBorder="1" applyAlignment="1">
      <alignment vertical="center"/>
    </xf>
    <xf numFmtId="0" fontId="3" fillId="0" borderId="27"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51" xfId="0" applyNumberFormat="1" applyFont="1" applyBorder="1" applyAlignment="1">
      <alignment horizontal="center" vertical="center" wrapText="1"/>
    </xf>
    <xf numFmtId="0" fontId="3" fillId="0" borderId="48" xfId="0" applyNumberFormat="1" applyFont="1" applyBorder="1" applyAlignment="1">
      <alignment horizontal="center" vertical="center" wrapText="1"/>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177" fontId="9" fillId="0" borderId="55" xfId="0" applyNumberFormat="1" applyFont="1" applyBorder="1" applyAlignment="1">
      <alignment horizontal="center" vertical="center"/>
    </xf>
    <xf numFmtId="177" fontId="9" fillId="0" borderId="32" xfId="0" applyNumberFormat="1" applyFont="1" applyBorder="1" applyAlignment="1">
      <alignment horizontal="center" vertical="center"/>
    </xf>
    <xf numFmtId="177" fontId="9" fillId="0" borderId="15" xfId="0" applyNumberFormat="1" applyFont="1" applyBorder="1" applyAlignment="1">
      <alignment horizontal="center" vertical="center"/>
    </xf>
    <xf numFmtId="177" fontId="9" fillId="0" borderId="18" xfId="0" applyNumberFormat="1" applyFont="1" applyBorder="1" applyAlignment="1">
      <alignment horizontal="center" vertical="center"/>
    </xf>
    <xf numFmtId="177" fontId="9" fillId="0" borderId="56" xfId="0" applyNumberFormat="1" applyFont="1" applyBorder="1" applyAlignment="1">
      <alignment horizontal="center" vertical="center"/>
    </xf>
    <xf numFmtId="177" fontId="9" fillId="0" borderId="34" xfId="0" applyNumberFormat="1" applyFont="1" applyBorder="1" applyAlignment="1">
      <alignment horizontal="center" vertical="center"/>
    </xf>
    <xf numFmtId="3" fontId="9" fillId="0" borderId="64" xfId="0" applyNumberFormat="1" applyFont="1" applyBorder="1" applyAlignment="1">
      <alignment horizontal="center" vertical="center" shrinkToFit="1"/>
    </xf>
    <xf numFmtId="3" fontId="9" fillId="0" borderId="65" xfId="0" applyNumberFormat="1" applyFont="1" applyBorder="1" applyAlignment="1">
      <alignment horizontal="center" vertical="center" shrinkToFit="1"/>
    </xf>
    <xf numFmtId="3" fontId="9" fillId="0" borderId="66" xfId="0" applyNumberFormat="1" applyFont="1" applyBorder="1" applyAlignment="1">
      <alignment horizontal="center" vertical="center" shrinkToFit="1"/>
    </xf>
    <xf numFmtId="177" fontId="9" fillId="0" borderId="52" xfId="0" applyNumberFormat="1" applyFont="1" applyBorder="1" applyAlignment="1">
      <alignment horizontal="center" vertical="center"/>
    </xf>
    <xf numFmtId="177" fontId="9" fillId="0" borderId="53" xfId="0" applyNumberFormat="1" applyFont="1" applyBorder="1" applyAlignment="1">
      <alignment horizontal="center" vertical="center"/>
    </xf>
    <xf numFmtId="0" fontId="9" fillId="0" borderId="76" xfId="0" applyFont="1" applyBorder="1" applyAlignment="1">
      <alignment horizontal="center" vertical="center"/>
    </xf>
    <xf numFmtId="0" fontId="9" fillId="0" borderId="62" xfId="0" applyFont="1" applyBorder="1" applyAlignment="1">
      <alignment horizontal="center" vertical="center"/>
    </xf>
    <xf numFmtId="0" fontId="9" fillId="0" borderId="77" xfId="0" applyFont="1" applyBorder="1" applyAlignment="1">
      <alignment horizontal="center" vertical="center"/>
    </xf>
    <xf numFmtId="0" fontId="14" fillId="5" borderId="7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0" fillId="0" borderId="0" xfId="0" applyFont="1" applyBorder="1" applyAlignment="1"/>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89" xfId="0" applyFont="1" applyBorder="1" applyAlignment="1">
      <alignment horizontal="center" vertical="center"/>
    </xf>
    <xf numFmtId="0" fontId="9"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178" fontId="9" fillId="0" borderId="27" xfId="0" applyNumberFormat="1" applyFont="1" applyBorder="1" applyAlignment="1">
      <alignment horizontal="center" vertical="center" wrapText="1"/>
    </xf>
    <xf numFmtId="178" fontId="9" fillId="0" borderId="17" xfId="0" applyNumberFormat="1" applyFont="1" applyBorder="1" applyAlignment="1">
      <alignment horizontal="center" vertical="center" wrapText="1"/>
    </xf>
    <xf numFmtId="0" fontId="0" fillId="0" borderId="11" xfId="0" applyBorder="1" applyAlignment="1">
      <alignment vertical="center"/>
    </xf>
    <xf numFmtId="0" fontId="0" fillId="0" borderId="40" xfId="0" applyBorder="1" applyAlignment="1">
      <alignment vertical="center"/>
    </xf>
    <xf numFmtId="0" fontId="0" fillId="0" borderId="0" xfId="0" applyBorder="1" applyAlignment="1"/>
    <xf numFmtId="177" fontId="3" fillId="2" borderId="55" xfId="0" applyNumberFormat="1" applyFont="1" applyFill="1" applyBorder="1" applyAlignment="1">
      <alignment horizontal="center" vertical="center"/>
    </xf>
    <xf numFmtId="177" fontId="3" fillId="2" borderId="32" xfId="0" applyNumberFormat="1" applyFont="1" applyFill="1" applyBorder="1" applyAlignment="1">
      <alignment horizontal="center" vertical="center"/>
    </xf>
    <xf numFmtId="177" fontId="3" fillId="2" borderId="56" xfId="0" applyNumberFormat="1" applyFont="1" applyFill="1" applyBorder="1" applyAlignment="1">
      <alignment horizontal="center" vertical="center"/>
    </xf>
    <xf numFmtId="177" fontId="3" fillId="2" borderId="34" xfId="0" applyNumberFormat="1" applyFont="1" applyFill="1" applyBorder="1" applyAlignment="1">
      <alignment horizontal="center" vertical="center"/>
    </xf>
    <xf numFmtId="3" fontId="3" fillId="2" borderId="64" xfId="0" applyNumberFormat="1" applyFont="1" applyFill="1" applyBorder="1" applyAlignment="1">
      <alignment horizontal="center" vertical="center" shrinkToFit="1"/>
    </xf>
    <xf numFmtId="3" fontId="3" fillId="2" borderId="66" xfId="0" applyNumberFormat="1" applyFont="1" applyFill="1" applyBorder="1" applyAlignment="1">
      <alignment horizontal="center" vertical="center" shrinkToFit="1"/>
    </xf>
    <xf numFmtId="0" fontId="3" fillId="5" borderId="56" xfId="0" applyFont="1" applyFill="1" applyBorder="1" applyAlignment="1">
      <alignment horizontal="center" vertical="center"/>
    </xf>
    <xf numFmtId="0" fontId="3" fillId="5" borderId="24" xfId="0" applyFont="1" applyFill="1" applyBorder="1" applyAlignment="1">
      <alignment horizontal="center" vertical="center"/>
    </xf>
    <xf numFmtId="0" fontId="26" fillId="2" borderId="76" xfId="0" applyFont="1" applyFill="1" applyBorder="1" applyAlignment="1">
      <alignment horizontal="center" vertical="center"/>
    </xf>
    <xf numFmtId="0" fontId="26" fillId="2" borderId="77" xfId="0" applyFont="1" applyFill="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3" fontId="26" fillId="2" borderId="64" xfId="0" applyNumberFormat="1" applyFont="1" applyFill="1" applyBorder="1" applyAlignment="1">
      <alignment horizontal="center" vertical="center" shrinkToFit="1"/>
    </xf>
    <xf numFmtId="3" fontId="26" fillId="2" borderId="66" xfId="0" applyNumberFormat="1" applyFont="1" applyFill="1" applyBorder="1" applyAlignment="1">
      <alignment horizontal="center" vertical="center" shrinkToFit="1"/>
    </xf>
    <xf numFmtId="0" fontId="0" fillId="0" borderId="67" xfId="0" applyBorder="1" applyAlignment="1">
      <alignment horizontal="center" vertical="center"/>
    </xf>
    <xf numFmtId="0" fontId="0" fillId="0" borderId="69" xfId="0" applyBorder="1" applyAlignment="1">
      <alignment horizontal="center" vertical="center"/>
    </xf>
    <xf numFmtId="0" fontId="0" fillId="5" borderId="75" xfId="0" applyFont="1" applyFill="1" applyBorder="1" applyAlignment="1">
      <alignment horizontal="center" vertical="center"/>
    </xf>
    <xf numFmtId="0" fontId="0" fillId="0" borderId="20"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3" fillId="2" borderId="64" xfId="0" applyFont="1" applyFill="1" applyBorder="1" applyAlignment="1">
      <alignment horizontal="center" vertical="center"/>
    </xf>
    <xf numFmtId="0" fontId="0" fillId="0" borderId="66" xfId="0" applyBorder="1" applyAlignment="1">
      <alignment horizontal="center" vertical="center"/>
    </xf>
    <xf numFmtId="0" fontId="9" fillId="0" borderId="98"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06" xfId="0" applyFont="1" applyBorder="1" applyAlignment="1">
      <alignment horizontal="center" vertical="center" wrapText="1"/>
    </xf>
    <xf numFmtId="0" fontId="7" fillId="0" borderId="0" xfId="0" applyFont="1" applyAlignment="1">
      <alignment horizontal="left"/>
    </xf>
    <xf numFmtId="0" fontId="9" fillId="0" borderId="90" xfId="0" applyFont="1" applyBorder="1" applyAlignment="1">
      <alignment horizontal="center" vertical="center"/>
    </xf>
    <xf numFmtId="0" fontId="9" fillId="0" borderId="97" xfId="0" applyFont="1" applyBorder="1" applyAlignment="1">
      <alignment horizontal="center" vertical="center"/>
    </xf>
    <xf numFmtId="0" fontId="9" fillId="0" borderId="105" xfId="0" applyFont="1" applyBorder="1" applyAlignment="1">
      <alignment horizontal="center" vertical="center"/>
    </xf>
    <xf numFmtId="0" fontId="9" fillId="0" borderId="91"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74" xfId="0" applyFont="1" applyBorder="1" applyAlignment="1">
      <alignment horizontal="center" vertical="center"/>
    </xf>
    <xf numFmtId="0" fontId="9" fillId="0" borderId="99" xfId="0" applyFont="1" applyBorder="1" applyAlignment="1">
      <alignment horizontal="center" vertical="center"/>
    </xf>
    <xf numFmtId="0" fontId="9" fillId="0" borderId="56" xfId="0" applyFont="1" applyBorder="1" applyAlignment="1">
      <alignment horizontal="center" vertical="center"/>
    </xf>
    <xf numFmtId="0" fontId="9" fillId="0" borderId="102"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0" xfId="0" applyFont="1" applyBorder="1" applyAlignment="1">
      <alignment horizontal="center" vertical="center" wrapText="1"/>
    </xf>
    <xf numFmtId="0" fontId="9" fillId="0" borderId="104" xfId="0" applyFont="1" applyBorder="1" applyAlignment="1">
      <alignment horizontal="center" vertical="center"/>
    </xf>
    <xf numFmtId="0" fontId="9" fillId="0" borderId="111" xfId="0" applyFont="1" applyBorder="1" applyAlignment="1">
      <alignment horizontal="center" vertical="center"/>
    </xf>
    <xf numFmtId="0" fontId="9" fillId="0" borderId="74" xfId="0" applyFont="1" applyBorder="1" applyAlignment="1">
      <alignment horizontal="center" vertical="center" wrapText="1"/>
    </xf>
    <xf numFmtId="0" fontId="9" fillId="0" borderId="15" xfId="0" applyFont="1" applyBorder="1" applyAlignment="1">
      <alignment horizontal="center" vertical="center"/>
    </xf>
    <xf numFmtId="0" fontId="9" fillId="0" borderId="113" xfId="0" applyFont="1" applyBorder="1" applyAlignment="1">
      <alignment horizontal="center" vertical="center"/>
    </xf>
    <xf numFmtId="0" fontId="9" fillId="0" borderId="104"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94" xfId="0" applyFont="1" applyBorder="1" applyAlignment="1">
      <alignment horizontal="distributed" vertical="center"/>
    </xf>
    <xf numFmtId="0" fontId="9" fillId="0" borderId="121" xfId="0" applyFont="1" applyBorder="1" applyAlignment="1">
      <alignment horizontal="distributed" vertical="center"/>
    </xf>
    <xf numFmtId="0" fontId="9" fillId="0" borderId="123" xfId="0" applyFont="1" applyBorder="1" applyAlignment="1">
      <alignment horizontal="distributed" vertical="center"/>
    </xf>
    <xf numFmtId="178" fontId="9" fillId="0" borderId="114" xfId="0" applyNumberFormat="1" applyFont="1" applyBorder="1" applyAlignment="1">
      <alignment vertical="center" shrinkToFit="1"/>
    </xf>
    <xf numFmtId="178" fontId="9" fillId="0" borderId="101" xfId="0" applyNumberFormat="1" applyFont="1" applyBorder="1" applyAlignment="1">
      <alignment vertical="center" shrinkToFit="1"/>
    </xf>
    <xf numFmtId="178" fontId="9" fillId="0" borderId="106" xfId="0" applyNumberFormat="1" applyFont="1" applyBorder="1" applyAlignment="1">
      <alignment vertical="center" shrinkToFit="1"/>
    </xf>
    <xf numFmtId="178" fontId="9" fillId="0" borderId="115" xfId="0" applyNumberFormat="1" applyFont="1" applyBorder="1" applyAlignment="1">
      <alignment vertical="center" shrinkToFit="1"/>
    </xf>
    <xf numFmtId="178" fontId="9" fillId="0" borderId="122" xfId="0" applyNumberFormat="1" applyFont="1" applyBorder="1" applyAlignment="1">
      <alignment vertical="center" shrinkToFit="1"/>
    </xf>
    <xf numFmtId="178" fontId="9" fillId="0" borderId="107" xfId="0" applyNumberFormat="1" applyFont="1" applyBorder="1" applyAlignment="1">
      <alignment vertical="center" shrinkToFit="1"/>
    </xf>
    <xf numFmtId="178" fontId="9" fillId="0" borderId="116" xfId="0" applyNumberFormat="1" applyFont="1" applyBorder="1" applyAlignment="1">
      <alignment vertical="center" shrinkToFit="1"/>
    </xf>
    <xf numFmtId="178" fontId="9" fillId="0" borderId="11" xfId="0" applyNumberFormat="1" applyFont="1" applyBorder="1" applyAlignment="1">
      <alignment vertical="center" shrinkToFit="1"/>
    </xf>
    <xf numFmtId="178" fontId="9" fillId="0" borderId="108" xfId="0" applyNumberFormat="1" applyFont="1" applyBorder="1" applyAlignment="1">
      <alignment vertical="center" shrinkToFit="1"/>
    </xf>
    <xf numFmtId="178" fontId="9" fillId="0" borderId="115" xfId="0" applyNumberFormat="1" applyFont="1" applyBorder="1" applyAlignment="1">
      <alignment horizontal="center" vertical="center" shrinkToFit="1"/>
    </xf>
    <xf numFmtId="178" fontId="9" fillId="0" borderId="122" xfId="0" applyNumberFormat="1" applyFont="1" applyBorder="1" applyAlignment="1">
      <alignment horizontal="center" vertical="center" shrinkToFit="1"/>
    </xf>
    <xf numFmtId="178" fontId="9" fillId="0" borderId="107" xfId="0" applyNumberFormat="1" applyFont="1" applyBorder="1" applyAlignment="1">
      <alignment horizontal="center" vertical="center" shrinkToFit="1"/>
    </xf>
    <xf numFmtId="0" fontId="9" fillId="0" borderId="15" xfId="0" applyFont="1" applyBorder="1" applyAlignment="1">
      <alignment horizontal="center" vertical="center" wrapText="1"/>
    </xf>
    <xf numFmtId="0" fontId="9" fillId="0" borderId="113" xfId="0" applyFont="1" applyBorder="1" applyAlignment="1">
      <alignment horizontal="center" vertical="center" wrapText="1"/>
    </xf>
    <xf numFmtId="178" fontId="9" fillId="0" borderId="94" xfId="0" applyNumberFormat="1" applyFont="1" applyBorder="1" applyAlignment="1">
      <alignment vertical="center" shrinkToFit="1"/>
    </xf>
    <xf numFmtId="178" fontId="9" fillId="0" borderId="121" xfId="0" applyNumberFormat="1" applyFont="1" applyBorder="1" applyAlignment="1">
      <alignment vertical="center" shrinkToFit="1"/>
    </xf>
    <xf numFmtId="178" fontId="9" fillId="0" borderId="123" xfId="0" applyNumberFormat="1" applyFont="1" applyBorder="1" applyAlignment="1">
      <alignment vertical="center" shrinkToFit="1"/>
    </xf>
    <xf numFmtId="178" fontId="9" fillId="0" borderId="117" xfId="0" applyNumberFormat="1" applyFont="1" applyBorder="1" applyAlignment="1">
      <alignment horizontal="center" vertical="center" shrinkToFit="1"/>
    </xf>
    <xf numFmtId="178" fontId="9" fillId="0" borderId="103" xfId="0" applyNumberFormat="1" applyFont="1" applyBorder="1" applyAlignment="1">
      <alignment horizontal="center" vertical="center" shrinkToFit="1"/>
    </xf>
    <xf numFmtId="178" fontId="9" fillId="0" borderId="124" xfId="0" applyNumberFormat="1" applyFont="1" applyBorder="1" applyAlignment="1">
      <alignment horizontal="center" vertical="center" shrinkToFit="1"/>
    </xf>
    <xf numFmtId="178" fontId="9" fillId="0" borderId="118" xfId="0" applyNumberFormat="1" applyFont="1" applyBorder="1" applyAlignment="1">
      <alignment horizontal="center" vertical="center" shrinkToFit="1"/>
    </xf>
    <xf numFmtId="178" fontId="9" fillId="0" borderId="104" xfId="0" applyNumberFormat="1" applyFont="1" applyBorder="1" applyAlignment="1">
      <alignment horizontal="center" vertical="center" shrinkToFit="1"/>
    </xf>
    <xf numFmtId="178" fontId="9" fillId="0" borderId="111" xfId="0" applyNumberFormat="1" applyFont="1" applyBorder="1" applyAlignment="1">
      <alignment horizontal="center" vertical="center" shrinkToFit="1"/>
    </xf>
    <xf numFmtId="178" fontId="9" fillId="0" borderId="119" xfId="0" applyNumberFormat="1" applyFont="1" applyBorder="1" applyAlignment="1">
      <alignment vertical="center" shrinkToFit="1"/>
    </xf>
    <xf numFmtId="178" fontId="9" fillId="0" borderId="15" xfId="0" applyNumberFormat="1" applyFont="1" applyBorder="1" applyAlignment="1">
      <alignment vertical="center" shrinkToFit="1"/>
    </xf>
    <xf numFmtId="178" fontId="9" fillId="0" borderId="113" xfId="0" applyNumberFormat="1" applyFont="1" applyBorder="1" applyAlignment="1">
      <alignment vertical="center" shrinkToFit="1"/>
    </xf>
    <xf numFmtId="178" fontId="9" fillId="0" borderId="119" xfId="0" applyNumberFormat="1" applyFont="1" applyBorder="1" applyAlignment="1">
      <alignment horizontal="center" vertical="center" shrinkToFit="1"/>
    </xf>
    <xf numFmtId="178" fontId="9" fillId="0" borderId="15" xfId="0" applyNumberFormat="1" applyFont="1" applyBorder="1" applyAlignment="1">
      <alignment horizontal="center" vertical="center" shrinkToFit="1"/>
    </xf>
    <xf numFmtId="178" fontId="9" fillId="0" borderId="113" xfId="0" applyNumberFormat="1" applyFont="1" applyBorder="1" applyAlignment="1">
      <alignment horizontal="center" vertical="center" shrinkToFit="1"/>
    </xf>
    <xf numFmtId="178" fontId="9" fillId="0" borderId="118" xfId="0" applyNumberFormat="1" applyFont="1" applyBorder="1" applyAlignment="1">
      <alignment vertical="center" shrinkToFit="1"/>
    </xf>
    <xf numFmtId="178" fontId="9" fillId="0" borderId="104" xfId="0" applyNumberFormat="1" applyFont="1" applyBorder="1" applyAlignment="1">
      <alignment vertical="center" shrinkToFit="1"/>
    </xf>
    <xf numFmtId="178" fontId="9" fillId="0" borderId="111" xfId="0" applyNumberFormat="1" applyFont="1" applyBorder="1" applyAlignment="1">
      <alignment vertical="center" shrinkToFit="1"/>
    </xf>
    <xf numFmtId="177" fontId="3" fillId="0" borderId="0" xfId="0" applyNumberFormat="1" applyFont="1" applyBorder="1" applyAlignment="1">
      <alignment horizontal="left" vertical="center" wrapText="1"/>
    </xf>
    <xf numFmtId="0" fontId="3" fillId="0" borderId="0" xfId="0" applyFont="1" applyAlignment="1">
      <alignment vertical="center"/>
    </xf>
    <xf numFmtId="178" fontId="9" fillId="0" borderId="117" xfId="0" applyNumberFormat="1" applyFont="1" applyBorder="1" applyAlignment="1">
      <alignment vertical="center" shrinkToFit="1"/>
    </xf>
    <xf numFmtId="178" fontId="9" fillId="0" borderId="103" xfId="0" applyNumberFormat="1" applyFont="1" applyBorder="1" applyAlignment="1">
      <alignment vertical="center" shrinkToFit="1"/>
    </xf>
    <xf numFmtId="178" fontId="9" fillId="0" borderId="124" xfId="0" applyNumberFormat="1" applyFont="1" applyBorder="1" applyAlignment="1">
      <alignment vertical="center" shrinkToFit="1"/>
    </xf>
    <xf numFmtId="178" fontId="9" fillId="0" borderId="120" xfId="0" applyNumberFormat="1" applyFont="1" applyBorder="1" applyAlignment="1">
      <alignment vertical="center" shrinkToFit="1"/>
    </xf>
    <xf numFmtId="178" fontId="9" fillId="0" borderId="20" xfId="0" applyNumberFormat="1" applyFont="1" applyBorder="1" applyAlignment="1">
      <alignment vertical="center" shrinkToFit="1"/>
    </xf>
    <xf numFmtId="178" fontId="9" fillId="0" borderId="112"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3:AF454"/>
  <sheetViews>
    <sheetView showGridLines="0" tabSelected="1" zoomScale="70" zoomScaleNormal="70" zoomScaleSheetLayoutView="85" zoomScalePageLayoutView="50" workbookViewId="0">
      <pane xSplit="2" ySplit="8" topLeftCell="N107" activePane="bottomRight" state="frozen"/>
      <selection pane="topRight" activeCell="C1" sqref="C1"/>
      <selection pane="bottomLeft" activeCell="A8" sqref="A8"/>
      <selection pane="bottomRight" activeCell="S108" sqref="S108"/>
    </sheetView>
  </sheetViews>
  <sheetFormatPr defaultColWidth="9" defaultRowHeight="13.2" x14ac:dyDescent="0.2"/>
  <cols>
    <col min="1" max="1" width="6.6640625" style="2" customWidth="1"/>
    <col min="2" max="2" width="35.109375" style="2" customWidth="1"/>
    <col min="3" max="3" width="11.44140625" style="2" customWidth="1"/>
    <col min="4" max="4" width="12.77734375" style="2" customWidth="1"/>
    <col min="5" max="5" width="12.6640625" style="2" customWidth="1"/>
    <col min="6" max="6" width="11.33203125" style="2" customWidth="1"/>
    <col min="7" max="9" width="11.33203125" style="2" hidden="1" customWidth="1"/>
    <col min="10" max="10" width="11.44140625" style="2" customWidth="1"/>
    <col min="11" max="11" width="33.21875" style="2" customWidth="1"/>
    <col min="12" max="12" width="13.77734375" style="2" customWidth="1"/>
    <col min="13" max="13" width="35.44140625" style="2" customWidth="1"/>
    <col min="14" max="14" width="16.44140625" style="2" customWidth="1"/>
    <col min="15" max="15" width="15.44140625" style="2" customWidth="1"/>
    <col min="16" max="16" width="12.77734375" style="2" customWidth="1"/>
    <col min="17" max="17" width="12.77734375" style="398" customWidth="1"/>
    <col min="18" max="18" width="12.6640625" style="2" customWidth="1"/>
    <col min="19" max="19" width="46.77734375" style="2" customWidth="1"/>
    <col min="20" max="20" width="16.44140625" style="2" customWidth="1"/>
    <col min="21" max="21" width="14.77734375" style="2" customWidth="1"/>
    <col min="22" max="22" width="12.33203125" style="2" bestFit="1" customWidth="1"/>
    <col min="23" max="23" width="25.88671875" style="2" customWidth="1"/>
    <col min="24" max="24" width="7.44140625" style="2" customWidth="1"/>
    <col min="25" max="25" width="16.21875" style="2" customWidth="1"/>
    <col min="26" max="27" width="4.77734375" style="2" customWidth="1"/>
    <col min="28" max="28" width="5" style="2" customWidth="1"/>
    <col min="29" max="16384" width="9" style="2"/>
  </cols>
  <sheetData>
    <row r="3" spans="1:32" ht="19.2" x14ac:dyDescent="0.25">
      <c r="A3" s="14" t="s">
        <v>790</v>
      </c>
    </row>
    <row r="4" spans="1:32" ht="30" customHeight="1" x14ac:dyDescent="0.25">
      <c r="A4" s="482" t="s">
        <v>1841</v>
      </c>
      <c r="B4" s="482"/>
      <c r="C4" s="482"/>
      <c r="D4" s="482"/>
      <c r="E4" s="482"/>
      <c r="F4" s="482"/>
      <c r="G4" s="482"/>
      <c r="H4" s="482"/>
      <c r="I4" s="482"/>
      <c r="J4" s="482"/>
      <c r="K4" s="482"/>
      <c r="L4" s="482"/>
      <c r="M4" s="482"/>
      <c r="N4" s="482"/>
      <c r="O4" s="482"/>
      <c r="P4" s="482"/>
      <c r="Q4" s="482"/>
      <c r="R4" s="482"/>
      <c r="S4" s="482"/>
      <c r="T4" s="482"/>
      <c r="U4" s="478"/>
      <c r="V4" s="478"/>
      <c r="W4" s="478"/>
      <c r="X4" s="42"/>
      <c r="Y4" s="42"/>
    </row>
    <row r="5" spans="1:32" ht="13.8" thickBot="1" x14ac:dyDescent="0.25">
      <c r="A5" s="12"/>
      <c r="B5" s="3"/>
      <c r="C5" s="3"/>
      <c r="D5" s="3"/>
      <c r="E5" s="3"/>
      <c r="F5" s="125"/>
      <c r="G5" s="124"/>
      <c r="H5" s="124"/>
      <c r="I5" s="124"/>
      <c r="J5" s="1"/>
      <c r="K5" s="1"/>
      <c r="L5" s="1"/>
      <c r="M5" s="1"/>
      <c r="N5" s="1"/>
      <c r="O5" s="1"/>
      <c r="P5" s="1"/>
      <c r="Q5" s="399"/>
      <c r="R5" s="1"/>
      <c r="S5" s="1"/>
      <c r="T5" s="1"/>
      <c r="U5" s="1"/>
      <c r="V5" s="3"/>
      <c r="W5" s="11"/>
      <c r="X5" s="43"/>
      <c r="Y5" s="628" t="s">
        <v>46</v>
      </c>
      <c r="Z5" s="628"/>
      <c r="AA5" s="628"/>
      <c r="AB5" s="629"/>
    </row>
    <row r="6" spans="1:32" ht="20.100000000000001" customHeight="1" x14ac:dyDescent="0.2">
      <c r="A6" s="608" t="s">
        <v>28</v>
      </c>
      <c r="B6" s="518" t="s">
        <v>31</v>
      </c>
      <c r="C6" s="613" t="s">
        <v>79</v>
      </c>
      <c r="D6" s="511" t="s">
        <v>80</v>
      </c>
      <c r="E6" s="511" t="s">
        <v>67</v>
      </c>
      <c r="F6" s="611" t="s">
        <v>38</v>
      </c>
      <c r="G6" s="611"/>
      <c r="H6" s="611"/>
      <c r="I6" s="611"/>
      <c r="J6" s="612"/>
      <c r="K6" s="511" t="s">
        <v>65</v>
      </c>
      <c r="L6" s="642" t="s">
        <v>39</v>
      </c>
      <c r="M6" s="612"/>
      <c r="N6" s="74" t="s">
        <v>49</v>
      </c>
      <c r="O6" s="74" t="s">
        <v>68</v>
      </c>
      <c r="P6" s="516" t="s">
        <v>12</v>
      </c>
      <c r="Q6" s="521" t="s">
        <v>50</v>
      </c>
      <c r="R6" s="522"/>
      <c r="S6" s="523"/>
      <c r="T6" s="518" t="s">
        <v>33</v>
      </c>
      <c r="U6" s="518" t="s">
        <v>23</v>
      </c>
      <c r="V6" s="518" t="s">
        <v>45</v>
      </c>
      <c r="W6" s="591" t="s">
        <v>822</v>
      </c>
      <c r="X6" s="634" t="s">
        <v>66</v>
      </c>
      <c r="Y6" s="635" t="s">
        <v>48</v>
      </c>
      <c r="Z6" s="511" t="s">
        <v>62</v>
      </c>
      <c r="AA6" s="511" t="s">
        <v>63</v>
      </c>
      <c r="AB6" s="615" t="s">
        <v>53</v>
      </c>
    </row>
    <row r="7" spans="1:32" ht="20.100000000000001" customHeight="1" x14ac:dyDescent="0.2">
      <c r="A7" s="609"/>
      <c r="B7" s="519"/>
      <c r="C7" s="614"/>
      <c r="D7" s="561"/>
      <c r="E7" s="519"/>
      <c r="F7" s="514" t="s">
        <v>64</v>
      </c>
      <c r="G7" s="524" t="s">
        <v>134</v>
      </c>
      <c r="H7" s="524" t="s">
        <v>135</v>
      </c>
      <c r="I7" s="315" t="s">
        <v>935</v>
      </c>
      <c r="J7" s="524" t="s">
        <v>20</v>
      </c>
      <c r="K7" s="561"/>
      <c r="L7" s="562" t="s">
        <v>22</v>
      </c>
      <c r="M7" s="524" t="s">
        <v>17</v>
      </c>
      <c r="N7" s="75" t="s">
        <v>10</v>
      </c>
      <c r="O7" s="75" t="s">
        <v>11</v>
      </c>
      <c r="P7" s="517"/>
      <c r="Q7" s="594" t="s">
        <v>35</v>
      </c>
      <c r="R7" s="562" t="s">
        <v>34</v>
      </c>
      <c r="S7" s="514"/>
      <c r="T7" s="519"/>
      <c r="U7" s="589"/>
      <c r="V7" s="589"/>
      <c r="W7" s="592"/>
      <c r="X7" s="592"/>
      <c r="Y7" s="636"/>
      <c r="Z7" s="512"/>
      <c r="AA7" s="512"/>
      <c r="AB7" s="616"/>
    </row>
    <row r="8" spans="1:32" ht="21.6" customHeight="1" thickBot="1" x14ac:dyDescent="0.25">
      <c r="A8" s="610"/>
      <c r="B8" s="520"/>
      <c r="C8" s="563"/>
      <c r="D8" s="525"/>
      <c r="E8" s="520"/>
      <c r="F8" s="515"/>
      <c r="G8" s="525"/>
      <c r="H8" s="525"/>
      <c r="I8" s="316"/>
      <c r="J8" s="525"/>
      <c r="K8" s="525"/>
      <c r="L8" s="563"/>
      <c r="M8" s="525"/>
      <c r="N8" s="76" t="s">
        <v>14</v>
      </c>
      <c r="O8" s="76" t="s">
        <v>15</v>
      </c>
      <c r="P8" s="77" t="s">
        <v>16</v>
      </c>
      <c r="Q8" s="595"/>
      <c r="R8" s="563"/>
      <c r="S8" s="515"/>
      <c r="T8" s="520"/>
      <c r="U8" s="590"/>
      <c r="V8" s="590"/>
      <c r="W8" s="593"/>
      <c r="X8" s="593"/>
      <c r="Y8" s="637"/>
      <c r="Z8" s="513"/>
      <c r="AA8" s="513"/>
      <c r="AB8" s="617"/>
    </row>
    <row r="9" spans="1:32" ht="21.6" customHeight="1" x14ac:dyDescent="0.2">
      <c r="A9" s="92"/>
      <c r="B9" s="120" t="s">
        <v>552</v>
      </c>
      <c r="C9" s="93"/>
      <c r="D9" s="93"/>
      <c r="E9" s="94"/>
      <c r="F9" s="121"/>
      <c r="G9" s="122"/>
      <c r="H9" s="123"/>
      <c r="I9" s="123"/>
      <c r="J9" s="94"/>
      <c r="K9" s="94"/>
      <c r="L9" s="95"/>
      <c r="M9" s="96"/>
      <c r="N9" s="94"/>
      <c r="O9" s="94"/>
      <c r="P9" s="94"/>
      <c r="Q9" s="167"/>
      <c r="R9" s="97"/>
      <c r="S9" s="93"/>
      <c r="T9" s="93"/>
      <c r="U9" s="281"/>
      <c r="V9" s="98"/>
      <c r="W9" s="98"/>
      <c r="X9" s="98"/>
      <c r="Y9" s="227"/>
      <c r="Z9" s="99"/>
      <c r="AA9" s="99"/>
      <c r="AB9" s="100"/>
    </row>
    <row r="10" spans="1:32" ht="63.75" customHeight="1" x14ac:dyDescent="0.2">
      <c r="A10" s="81">
        <v>1</v>
      </c>
      <c r="B10" s="82" t="s">
        <v>553</v>
      </c>
      <c r="C10" s="170" t="s">
        <v>274</v>
      </c>
      <c r="D10" s="170" t="s">
        <v>554</v>
      </c>
      <c r="E10" s="423">
        <v>19.204000000000001</v>
      </c>
      <c r="F10" s="424">
        <f t="shared" ref="F10:F15" si="0">E10+G10-H10</f>
        <v>19.204000000000001</v>
      </c>
      <c r="G10" s="130">
        <v>0</v>
      </c>
      <c r="H10" s="141">
        <v>0</v>
      </c>
      <c r="I10" s="141">
        <v>0</v>
      </c>
      <c r="J10" s="141">
        <v>13.586399999999999</v>
      </c>
      <c r="K10" s="83" t="s">
        <v>999</v>
      </c>
      <c r="L10" s="84" t="s">
        <v>1000</v>
      </c>
      <c r="M10" s="85" t="s">
        <v>1599</v>
      </c>
      <c r="N10" s="437">
        <v>19.164000000000001</v>
      </c>
      <c r="O10" s="83">
        <v>12.233000000000001</v>
      </c>
      <c r="P10" s="455">
        <f>O10-N10</f>
        <v>-6.9310000000000009</v>
      </c>
      <c r="Q10" s="83">
        <v>-7.0170000000000003</v>
      </c>
      <c r="R10" s="86" t="s">
        <v>1004</v>
      </c>
      <c r="S10" s="87" t="s">
        <v>1601</v>
      </c>
      <c r="T10" s="88"/>
      <c r="U10" s="261" t="s">
        <v>555</v>
      </c>
      <c r="V10" s="183" t="s">
        <v>1</v>
      </c>
      <c r="W10" s="178" t="s">
        <v>556</v>
      </c>
      <c r="X10" s="183" t="s">
        <v>557</v>
      </c>
      <c r="Y10" s="171" t="s">
        <v>144</v>
      </c>
      <c r="Z10" s="79" t="s">
        <v>54</v>
      </c>
      <c r="AA10" s="79"/>
      <c r="AB10" s="80"/>
    </row>
    <row r="11" spans="1:32" s="111" customFormat="1" ht="100.5" customHeight="1" x14ac:dyDescent="0.2">
      <c r="A11" s="128">
        <v>2</v>
      </c>
      <c r="B11" s="129" t="s">
        <v>699</v>
      </c>
      <c r="C11" s="231" t="s">
        <v>162</v>
      </c>
      <c r="D11" s="231" t="s">
        <v>554</v>
      </c>
      <c r="E11" s="130">
        <v>171.202</v>
      </c>
      <c r="F11" s="425">
        <f t="shared" si="0"/>
        <v>171.202</v>
      </c>
      <c r="G11" s="130">
        <v>0</v>
      </c>
      <c r="H11" s="141">
        <v>0</v>
      </c>
      <c r="I11" s="141">
        <v>0</v>
      </c>
      <c r="J11" s="141">
        <v>171.20192</v>
      </c>
      <c r="K11" s="363" t="s">
        <v>1620</v>
      </c>
      <c r="L11" s="131" t="s">
        <v>997</v>
      </c>
      <c r="M11" s="132" t="s">
        <v>1621</v>
      </c>
      <c r="N11" s="426">
        <v>186.339</v>
      </c>
      <c r="O11" s="130">
        <v>189.52699999999999</v>
      </c>
      <c r="P11" s="455">
        <f t="shared" ref="P11:P15" si="1">O11-N11</f>
        <v>3.1879999999999882</v>
      </c>
      <c r="Q11" s="130">
        <v>0</v>
      </c>
      <c r="R11" s="133" t="s">
        <v>997</v>
      </c>
      <c r="S11" s="129" t="s">
        <v>1600</v>
      </c>
      <c r="T11" s="134"/>
      <c r="U11" s="280" t="s">
        <v>555</v>
      </c>
      <c r="V11" s="137" t="s">
        <v>1</v>
      </c>
      <c r="W11" s="136" t="s">
        <v>1774</v>
      </c>
      <c r="X11" s="232" t="s">
        <v>700</v>
      </c>
      <c r="Y11" s="230"/>
      <c r="Z11" s="139"/>
      <c r="AA11" s="139" t="s">
        <v>757</v>
      </c>
      <c r="AB11" s="140"/>
      <c r="AC11" s="2"/>
      <c r="AD11" s="2"/>
      <c r="AE11" s="2"/>
      <c r="AF11" s="2"/>
    </row>
    <row r="12" spans="1:32" s="111" customFormat="1" ht="157.5" customHeight="1" x14ac:dyDescent="0.2">
      <c r="A12" s="128">
        <v>3</v>
      </c>
      <c r="B12" s="129" t="s">
        <v>701</v>
      </c>
      <c r="C12" s="231" t="s">
        <v>151</v>
      </c>
      <c r="D12" s="231" t="s">
        <v>554</v>
      </c>
      <c r="E12" s="130">
        <v>125.533</v>
      </c>
      <c r="F12" s="425">
        <f t="shared" si="0"/>
        <v>125.533</v>
      </c>
      <c r="G12" s="130">
        <v>0</v>
      </c>
      <c r="H12" s="141">
        <v>0</v>
      </c>
      <c r="I12" s="141">
        <v>0</v>
      </c>
      <c r="J12" s="141">
        <v>89.452781000000002</v>
      </c>
      <c r="K12" s="130" t="s">
        <v>1780</v>
      </c>
      <c r="L12" s="131" t="s">
        <v>997</v>
      </c>
      <c r="M12" s="132" t="s">
        <v>1622</v>
      </c>
      <c r="N12" s="426">
        <v>141.88300000000001</v>
      </c>
      <c r="O12" s="130">
        <v>141.93299999999999</v>
      </c>
      <c r="P12" s="455">
        <f t="shared" si="1"/>
        <v>4.9999999999982947E-2</v>
      </c>
      <c r="Q12" s="130">
        <v>0</v>
      </c>
      <c r="R12" s="133" t="s">
        <v>997</v>
      </c>
      <c r="S12" s="129" t="s">
        <v>1623</v>
      </c>
      <c r="T12" s="134"/>
      <c r="U12" s="280" t="s">
        <v>555</v>
      </c>
      <c r="V12" s="137" t="s">
        <v>1</v>
      </c>
      <c r="W12" s="136" t="s">
        <v>561</v>
      </c>
      <c r="X12" s="232" t="s">
        <v>702</v>
      </c>
      <c r="Y12" s="230"/>
      <c r="Z12" s="139" t="s">
        <v>54</v>
      </c>
      <c r="AA12" s="139"/>
      <c r="AB12" s="140"/>
      <c r="AC12" s="2"/>
      <c r="AD12" s="2"/>
      <c r="AE12" s="2"/>
      <c r="AF12" s="2"/>
    </row>
    <row r="13" spans="1:32" ht="78.75" customHeight="1" x14ac:dyDescent="0.2">
      <c r="A13" s="81">
        <v>4</v>
      </c>
      <c r="B13" s="82" t="s">
        <v>565</v>
      </c>
      <c r="C13" s="170" t="s">
        <v>158</v>
      </c>
      <c r="D13" s="170" t="s">
        <v>554</v>
      </c>
      <c r="E13" s="423">
        <v>113.143</v>
      </c>
      <c r="F13" s="424">
        <f t="shared" si="0"/>
        <v>113.143</v>
      </c>
      <c r="G13" s="130">
        <v>0</v>
      </c>
      <c r="H13" s="141">
        <v>0</v>
      </c>
      <c r="I13" s="141">
        <v>0</v>
      </c>
      <c r="J13" s="141">
        <v>91.878373999999994</v>
      </c>
      <c r="K13" s="479" t="s">
        <v>1862</v>
      </c>
      <c r="L13" s="84" t="s">
        <v>997</v>
      </c>
      <c r="M13" s="85" t="s">
        <v>1624</v>
      </c>
      <c r="N13" s="437">
        <v>115.419</v>
      </c>
      <c r="O13" s="83">
        <v>95</v>
      </c>
      <c r="P13" s="455">
        <f t="shared" si="1"/>
        <v>-20.418999999999997</v>
      </c>
      <c r="Q13" s="83">
        <v>-20.419</v>
      </c>
      <c r="R13" s="86" t="s">
        <v>1004</v>
      </c>
      <c r="S13" s="87" t="s">
        <v>1865</v>
      </c>
      <c r="T13" s="88"/>
      <c r="U13" s="278" t="s">
        <v>555</v>
      </c>
      <c r="V13" s="89" t="s">
        <v>1</v>
      </c>
      <c r="W13" s="90" t="s">
        <v>561</v>
      </c>
      <c r="X13" s="228" t="s">
        <v>566</v>
      </c>
      <c r="Y13" s="171" t="s">
        <v>43</v>
      </c>
      <c r="Z13" s="79" t="s">
        <v>440</v>
      </c>
      <c r="AA13" s="79"/>
      <c r="AB13" s="80"/>
    </row>
    <row r="14" spans="1:32" ht="32.4" x14ac:dyDescent="0.2">
      <c r="A14" s="655">
        <v>5</v>
      </c>
      <c r="B14" s="651" t="s">
        <v>559</v>
      </c>
      <c r="C14" s="657" t="s">
        <v>162</v>
      </c>
      <c r="D14" s="657" t="s">
        <v>145</v>
      </c>
      <c r="E14" s="423">
        <v>117.697</v>
      </c>
      <c r="F14" s="424">
        <f t="shared" si="0"/>
        <v>117.697</v>
      </c>
      <c r="G14" s="130">
        <v>0</v>
      </c>
      <c r="H14" s="141">
        <v>0</v>
      </c>
      <c r="I14" s="141">
        <v>0</v>
      </c>
      <c r="J14" s="141">
        <v>112.996905</v>
      </c>
      <c r="K14" s="659" t="s">
        <v>1780</v>
      </c>
      <c r="L14" s="661" t="s">
        <v>997</v>
      </c>
      <c r="M14" s="647" t="s">
        <v>1625</v>
      </c>
      <c r="N14" s="437">
        <v>117.05500000000001</v>
      </c>
      <c r="O14" s="83">
        <v>125.82299999999999</v>
      </c>
      <c r="P14" s="455">
        <f t="shared" si="1"/>
        <v>8.7679999999999865</v>
      </c>
      <c r="Q14" s="83">
        <v>0</v>
      </c>
      <c r="R14" s="542" t="s">
        <v>997</v>
      </c>
      <c r="S14" s="649" t="s">
        <v>1603</v>
      </c>
      <c r="T14" s="546"/>
      <c r="U14" s="651" t="s">
        <v>560</v>
      </c>
      <c r="V14" s="89" t="s">
        <v>1</v>
      </c>
      <c r="W14" s="90" t="s">
        <v>561</v>
      </c>
      <c r="X14" s="653" t="s">
        <v>562</v>
      </c>
      <c r="Y14" s="509"/>
      <c r="Z14" s="526" t="s">
        <v>54</v>
      </c>
      <c r="AA14" s="526"/>
      <c r="AB14" s="645"/>
    </row>
    <row r="15" spans="1:32" ht="43.2" x14ac:dyDescent="0.2">
      <c r="A15" s="656"/>
      <c r="B15" s="652"/>
      <c r="C15" s="658"/>
      <c r="D15" s="658"/>
      <c r="E15" s="423">
        <v>348.85399999999998</v>
      </c>
      <c r="F15" s="424">
        <f t="shared" si="0"/>
        <v>348.85399999999998</v>
      </c>
      <c r="G15" s="130">
        <v>0</v>
      </c>
      <c r="H15" s="141">
        <v>0</v>
      </c>
      <c r="I15" s="141">
        <v>0</v>
      </c>
      <c r="J15" s="141">
        <v>295.60711800000001</v>
      </c>
      <c r="K15" s="660"/>
      <c r="L15" s="662"/>
      <c r="M15" s="648"/>
      <c r="N15" s="437">
        <v>353.14100000000002</v>
      </c>
      <c r="O15" s="130">
        <v>344.30700000000002</v>
      </c>
      <c r="P15" s="455">
        <f t="shared" si="1"/>
        <v>-8.8340000000000032</v>
      </c>
      <c r="Q15" s="83">
        <v>0</v>
      </c>
      <c r="R15" s="543"/>
      <c r="S15" s="650"/>
      <c r="T15" s="547"/>
      <c r="U15" s="652"/>
      <c r="V15" s="89" t="s">
        <v>821</v>
      </c>
      <c r="W15" s="90" t="s">
        <v>564</v>
      </c>
      <c r="X15" s="654"/>
      <c r="Y15" s="510"/>
      <c r="Z15" s="527"/>
      <c r="AA15" s="527"/>
      <c r="AB15" s="646"/>
    </row>
    <row r="16" spans="1:32" s="111" customFormat="1" ht="27" customHeight="1" x14ac:dyDescent="0.2">
      <c r="A16" s="128"/>
      <c r="B16" s="258" t="s">
        <v>852</v>
      </c>
      <c r="C16" s="201"/>
      <c r="D16" s="201"/>
      <c r="E16" s="130"/>
      <c r="F16" s="425"/>
      <c r="G16" s="130"/>
      <c r="H16" s="141"/>
      <c r="I16" s="141"/>
      <c r="J16" s="141"/>
      <c r="K16" s="130"/>
      <c r="L16" s="131"/>
      <c r="M16" s="132"/>
      <c r="N16" s="456"/>
      <c r="O16" s="130"/>
      <c r="P16" s="457"/>
      <c r="Q16" s="130"/>
      <c r="R16" s="133"/>
      <c r="S16" s="129"/>
      <c r="T16" s="134"/>
      <c r="U16" s="280"/>
      <c r="V16" s="137"/>
      <c r="W16" s="136"/>
      <c r="X16" s="137"/>
      <c r="Y16" s="230"/>
      <c r="Z16" s="139"/>
      <c r="AA16" s="139"/>
      <c r="AB16" s="140"/>
    </row>
    <row r="17" spans="1:32" ht="21.6" customHeight="1" x14ac:dyDescent="0.2">
      <c r="A17" s="92"/>
      <c r="B17" s="120" t="s">
        <v>567</v>
      </c>
      <c r="C17" s="93"/>
      <c r="D17" s="93"/>
      <c r="E17" s="94"/>
      <c r="F17" s="121"/>
      <c r="G17" s="122"/>
      <c r="H17" s="123"/>
      <c r="I17" s="123"/>
      <c r="J17" s="94"/>
      <c r="K17" s="94"/>
      <c r="L17" s="95"/>
      <c r="M17" s="96"/>
      <c r="N17" s="94"/>
      <c r="O17" s="94"/>
      <c r="P17" s="94"/>
      <c r="Q17" s="94"/>
      <c r="R17" s="97"/>
      <c r="S17" s="93"/>
      <c r="T17" s="93"/>
      <c r="U17" s="281"/>
      <c r="V17" s="98"/>
      <c r="W17" s="98"/>
      <c r="X17" s="229"/>
      <c r="Y17" s="227"/>
      <c r="Z17" s="99"/>
      <c r="AA17" s="99"/>
      <c r="AB17" s="100"/>
    </row>
    <row r="18" spans="1:32" s="111" customFormat="1" ht="144.75" customHeight="1" x14ac:dyDescent="0.2">
      <c r="A18" s="128">
        <v>6</v>
      </c>
      <c r="B18" s="129" t="s">
        <v>573</v>
      </c>
      <c r="C18" s="129" t="s">
        <v>411</v>
      </c>
      <c r="D18" s="129" t="s">
        <v>259</v>
      </c>
      <c r="E18" s="130">
        <v>1095.1869999999999</v>
      </c>
      <c r="F18" s="425">
        <f>E18+G18-H18</f>
        <v>1095.1869999999999</v>
      </c>
      <c r="G18" s="130">
        <v>0</v>
      </c>
      <c r="H18" s="141">
        <v>0</v>
      </c>
      <c r="I18" s="141">
        <v>0</v>
      </c>
      <c r="J18" s="141">
        <v>950.13300000000004</v>
      </c>
      <c r="K18" s="363" t="s">
        <v>1096</v>
      </c>
      <c r="L18" s="131" t="s">
        <v>1000</v>
      </c>
      <c r="M18" s="132" t="s">
        <v>1097</v>
      </c>
      <c r="N18" s="130">
        <v>592.19100000000003</v>
      </c>
      <c r="O18" s="130">
        <v>0</v>
      </c>
      <c r="P18" s="455">
        <f>O18-N18</f>
        <v>-592.19100000000003</v>
      </c>
      <c r="Q18" s="130">
        <v>-592.19100000000003</v>
      </c>
      <c r="R18" s="133" t="s">
        <v>1149</v>
      </c>
      <c r="S18" s="129" t="s">
        <v>1282</v>
      </c>
      <c r="T18" s="134"/>
      <c r="U18" s="280" t="s">
        <v>574</v>
      </c>
      <c r="V18" s="137" t="s">
        <v>563</v>
      </c>
      <c r="W18" s="136" t="s">
        <v>564</v>
      </c>
      <c r="X18" s="232" t="s">
        <v>575</v>
      </c>
      <c r="Y18" s="138"/>
      <c r="Z18" s="139" t="s">
        <v>54</v>
      </c>
      <c r="AA18" s="139" t="s">
        <v>440</v>
      </c>
      <c r="AB18" s="140"/>
      <c r="AD18" s="2"/>
      <c r="AE18" s="2"/>
      <c r="AF18" s="2"/>
    </row>
    <row r="19" spans="1:32" s="111" customFormat="1" ht="43.2" x14ac:dyDescent="0.2">
      <c r="A19" s="128">
        <v>7</v>
      </c>
      <c r="B19" s="129" t="s">
        <v>576</v>
      </c>
      <c r="C19" s="129" t="s">
        <v>231</v>
      </c>
      <c r="D19" s="129" t="s">
        <v>794</v>
      </c>
      <c r="E19" s="130">
        <v>101.876</v>
      </c>
      <c r="F19" s="425">
        <f t="shared" ref="F19:F83" si="2">E19+G19-H19</f>
        <v>101.876</v>
      </c>
      <c r="G19" s="130">
        <v>0</v>
      </c>
      <c r="H19" s="141">
        <v>0</v>
      </c>
      <c r="I19" s="141">
        <v>0</v>
      </c>
      <c r="J19" s="141">
        <v>89.808445000000006</v>
      </c>
      <c r="K19" s="130" t="s">
        <v>1487</v>
      </c>
      <c r="L19" s="131" t="s">
        <v>997</v>
      </c>
      <c r="M19" s="132" t="s">
        <v>1098</v>
      </c>
      <c r="N19" s="130">
        <v>217.779</v>
      </c>
      <c r="O19" s="130">
        <v>260</v>
      </c>
      <c r="P19" s="455">
        <f>O19-N19</f>
        <v>42.221000000000004</v>
      </c>
      <c r="Q19" s="130">
        <v>0</v>
      </c>
      <c r="R19" s="133" t="s">
        <v>994</v>
      </c>
      <c r="S19" s="129" t="s">
        <v>1283</v>
      </c>
      <c r="T19" s="134"/>
      <c r="U19" s="280" t="s">
        <v>574</v>
      </c>
      <c r="V19" s="137" t="s">
        <v>563</v>
      </c>
      <c r="W19" s="136" t="s">
        <v>564</v>
      </c>
      <c r="X19" s="232" t="s">
        <v>578</v>
      </c>
      <c r="Y19" s="138" t="s">
        <v>144</v>
      </c>
      <c r="Z19" s="139" t="s">
        <v>54</v>
      </c>
      <c r="AA19" s="139"/>
      <c r="AB19" s="140"/>
      <c r="AD19" s="2"/>
      <c r="AE19" s="2"/>
      <c r="AF19" s="2"/>
    </row>
    <row r="20" spans="1:32" s="111" customFormat="1" ht="104.25" customHeight="1" x14ac:dyDescent="0.2">
      <c r="A20" s="128">
        <v>8</v>
      </c>
      <c r="B20" s="321" t="s">
        <v>579</v>
      </c>
      <c r="C20" s="129" t="s">
        <v>158</v>
      </c>
      <c r="D20" s="129" t="s">
        <v>248</v>
      </c>
      <c r="E20" s="130">
        <v>250.006</v>
      </c>
      <c r="F20" s="425">
        <f t="shared" si="2"/>
        <v>250.006</v>
      </c>
      <c r="G20" s="130">
        <v>0</v>
      </c>
      <c r="H20" s="141">
        <v>0</v>
      </c>
      <c r="I20" s="141">
        <v>0</v>
      </c>
      <c r="J20" s="141">
        <v>145.49086800000001</v>
      </c>
      <c r="K20" s="363" t="s">
        <v>1099</v>
      </c>
      <c r="L20" s="131" t="s">
        <v>1000</v>
      </c>
      <c r="M20" s="132" t="s">
        <v>1100</v>
      </c>
      <c r="N20" s="130">
        <v>250.006</v>
      </c>
      <c r="O20" s="130">
        <v>190.006</v>
      </c>
      <c r="P20" s="455">
        <f>O20-N20</f>
        <v>-60</v>
      </c>
      <c r="Q20" s="130">
        <v>-60</v>
      </c>
      <c r="R20" s="133" t="s">
        <v>1004</v>
      </c>
      <c r="S20" s="129" t="s">
        <v>1284</v>
      </c>
      <c r="T20" s="134"/>
      <c r="U20" s="280" t="s">
        <v>574</v>
      </c>
      <c r="V20" s="137" t="s">
        <v>563</v>
      </c>
      <c r="W20" s="136" t="s">
        <v>564</v>
      </c>
      <c r="X20" s="279" t="s">
        <v>580</v>
      </c>
      <c r="Y20" s="138" t="s">
        <v>43</v>
      </c>
      <c r="Z20" s="179" t="s">
        <v>54</v>
      </c>
      <c r="AA20" s="179" t="s">
        <v>440</v>
      </c>
      <c r="AB20" s="180"/>
      <c r="AD20" s="2"/>
      <c r="AE20" s="2"/>
      <c r="AF20" s="2"/>
    </row>
    <row r="21" spans="1:32" s="111" customFormat="1" ht="102" customHeight="1" x14ac:dyDescent="0.2">
      <c r="A21" s="128">
        <v>9</v>
      </c>
      <c r="B21" s="129" t="s">
        <v>581</v>
      </c>
      <c r="C21" s="129" t="s">
        <v>158</v>
      </c>
      <c r="D21" s="129" t="s">
        <v>582</v>
      </c>
      <c r="E21" s="130">
        <v>350</v>
      </c>
      <c r="F21" s="425">
        <f t="shared" si="2"/>
        <v>350</v>
      </c>
      <c r="G21" s="130">
        <v>0</v>
      </c>
      <c r="H21" s="141">
        <v>0</v>
      </c>
      <c r="I21" s="141">
        <v>0</v>
      </c>
      <c r="J21" s="141">
        <v>283.33</v>
      </c>
      <c r="K21" s="130" t="s">
        <v>1487</v>
      </c>
      <c r="L21" s="131" t="s">
        <v>997</v>
      </c>
      <c r="M21" s="132" t="s">
        <v>1101</v>
      </c>
      <c r="N21" s="130">
        <v>350</v>
      </c>
      <c r="O21" s="130">
        <v>350</v>
      </c>
      <c r="P21" s="455">
        <f>O21-N21</f>
        <v>0</v>
      </c>
      <c r="Q21" s="130">
        <v>0</v>
      </c>
      <c r="R21" s="133" t="s">
        <v>997</v>
      </c>
      <c r="S21" s="129" t="s">
        <v>1285</v>
      </c>
      <c r="T21" s="134"/>
      <c r="U21" s="280" t="s">
        <v>574</v>
      </c>
      <c r="V21" s="137" t="s">
        <v>563</v>
      </c>
      <c r="W21" s="136" t="s">
        <v>564</v>
      </c>
      <c r="X21" s="279" t="s">
        <v>583</v>
      </c>
      <c r="Y21" s="138" t="s">
        <v>43</v>
      </c>
      <c r="Z21" s="179"/>
      <c r="AA21" s="179" t="s">
        <v>440</v>
      </c>
      <c r="AB21" s="180"/>
      <c r="AD21" s="2"/>
      <c r="AE21" s="2"/>
      <c r="AF21" s="2"/>
    </row>
    <row r="22" spans="1:32" s="111" customFormat="1" ht="89.25" customHeight="1" x14ac:dyDescent="0.2">
      <c r="A22" s="128">
        <v>10</v>
      </c>
      <c r="B22" s="129" t="s">
        <v>876</v>
      </c>
      <c r="C22" s="129" t="s">
        <v>158</v>
      </c>
      <c r="D22" s="129" t="s">
        <v>877</v>
      </c>
      <c r="E22" s="130">
        <v>5300</v>
      </c>
      <c r="F22" s="425">
        <f>E22+G22-H22</f>
        <v>5262.4405399999996</v>
      </c>
      <c r="G22" s="130">
        <v>0</v>
      </c>
      <c r="H22" s="141">
        <v>37.559460000000001</v>
      </c>
      <c r="I22" s="141">
        <v>37.559460000000001</v>
      </c>
      <c r="J22" s="141">
        <v>2692.3588530000002</v>
      </c>
      <c r="K22" s="383" t="s">
        <v>1485</v>
      </c>
      <c r="L22" s="131" t="s">
        <v>1000</v>
      </c>
      <c r="M22" s="132" t="s">
        <v>1490</v>
      </c>
      <c r="N22" s="130">
        <v>5300</v>
      </c>
      <c r="O22" s="130">
        <v>2446</v>
      </c>
      <c r="P22" s="457">
        <f t="shared" ref="P22:P32" si="3">O22-N22</f>
        <v>-2854</v>
      </c>
      <c r="Q22" s="130">
        <v>-2854</v>
      </c>
      <c r="R22" s="133" t="s">
        <v>1004</v>
      </c>
      <c r="S22" s="129" t="s">
        <v>1500</v>
      </c>
      <c r="T22" s="134" t="s">
        <v>878</v>
      </c>
      <c r="U22" s="280" t="s">
        <v>879</v>
      </c>
      <c r="V22" s="137" t="s">
        <v>880</v>
      </c>
      <c r="W22" s="136" t="s">
        <v>881</v>
      </c>
      <c r="X22" s="232" t="s">
        <v>882</v>
      </c>
      <c r="Y22" s="138" t="s">
        <v>43</v>
      </c>
      <c r="Z22" s="139" t="s">
        <v>883</v>
      </c>
      <c r="AA22" s="139" t="s">
        <v>883</v>
      </c>
      <c r="AB22" s="140"/>
      <c r="AD22" s="2"/>
      <c r="AE22" s="2"/>
      <c r="AF22" s="2"/>
    </row>
    <row r="23" spans="1:32" s="111" customFormat="1" ht="92.25" customHeight="1" x14ac:dyDescent="0.2">
      <c r="A23" s="128">
        <v>11</v>
      </c>
      <c r="B23" s="129" t="s">
        <v>884</v>
      </c>
      <c r="C23" s="129" t="s">
        <v>885</v>
      </c>
      <c r="D23" s="129" t="s">
        <v>877</v>
      </c>
      <c r="E23" s="130">
        <v>1800</v>
      </c>
      <c r="F23" s="425">
        <f>E23+G23-H23</f>
        <v>1800</v>
      </c>
      <c r="G23" s="130">
        <v>0</v>
      </c>
      <c r="H23" s="141">
        <v>0</v>
      </c>
      <c r="I23" s="141">
        <v>0</v>
      </c>
      <c r="J23" s="141">
        <v>1745.4367</v>
      </c>
      <c r="K23" s="129" t="s">
        <v>1486</v>
      </c>
      <c r="L23" s="131" t="s">
        <v>997</v>
      </c>
      <c r="M23" s="239" t="s">
        <v>1491</v>
      </c>
      <c r="N23" s="130">
        <v>1800</v>
      </c>
      <c r="O23" s="130">
        <v>1800</v>
      </c>
      <c r="P23" s="457">
        <f t="shared" si="3"/>
        <v>0</v>
      </c>
      <c r="Q23" s="130">
        <v>0</v>
      </c>
      <c r="R23" s="133" t="s">
        <v>997</v>
      </c>
      <c r="S23" s="129" t="s">
        <v>1501</v>
      </c>
      <c r="T23" s="134"/>
      <c r="U23" s="280" t="s">
        <v>886</v>
      </c>
      <c r="V23" s="137" t="s">
        <v>880</v>
      </c>
      <c r="W23" s="136" t="s">
        <v>881</v>
      </c>
      <c r="X23" s="232" t="s">
        <v>887</v>
      </c>
      <c r="Y23" s="138"/>
      <c r="Z23" s="139"/>
      <c r="AA23" s="139" t="s">
        <v>883</v>
      </c>
      <c r="AB23" s="140"/>
      <c r="AD23" s="2"/>
      <c r="AE23" s="2"/>
      <c r="AF23" s="2"/>
    </row>
    <row r="24" spans="1:32" s="111" customFormat="1" ht="43.2" x14ac:dyDescent="0.2">
      <c r="A24" s="128">
        <v>12</v>
      </c>
      <c r="B24" s="261" t="s">
        <v>587</v>
      </c>
      <c r="C24" s="129" t="s">
        <v>885</v>
      </c>
      <c r="D24" s="129" t="s">
        <v>888</v>
      </c>
      <c r="E24" s="130">
        <v>700</v>
      </c>
      <c r="F24" s="425">
        <f>E24+G24-H24</f>
        <v>700</v>
      </c>
      <c r="G24" s="130">
        <v>0</v>
      </c>
      <c r="H24" s="141">
        <v>0</v>
      </c>
      <c r="I24" s="141">
        <v>0</v>
      </c>
      <c r="J24" s="141">
        <v>591.08526300000005</v>
      </c>
      <c r="K24" s="130" t="s">
        <v>1487</v>
      </c>
      <c r="L24" s="131" t="s">
        <v>1033</v>
      </c>
      <c r="M24" s="132" t="s">
        <v>1492</v>
      </c>
      <c r="N24" s="130">
        <v>0</v>
      </c>
      <c r="O24" s="130">
        <v>0</v>
      </c>
      <c r="P24" s="457">
        <f t="shared" si="3"/>
        <v>0</v>
      </c>
      <c r="Q24" s="130">
        <v>0</v>
      </c>
      <c r="R24" s="133" t="s">
        <v>1041</v>
      </c>
      <c r="S24" s="129" t="s">
        <v>1502</v>
      </c>
      <c r="T24" s="134"/>
      <c r="U24" s="280" t="s">
        <v>886</v>
      </c>
      <c r="V24" s="137" t="s">
        <v>880</v>
      </c>
      <c r="W24" s="136" t="s">
        <v>881</v>
      </c>
      <c r="X24" s="279">
        <v>9</v>
      </c>
      <c r="Y24" s="138" t="s">
        <v>144</v>
      </c>
      <c r="Z24" s="179" t="s">
        <v>54</v>
      </c>
      <c r="AA24" s="179"/>
      <c r="AB24" s="180"/>
      <c r="AD24" s="2"/>
      <c r="AE24" s="2"/>
      <c r="AF24" s="2"/>
    </row>
    <row r="25" spans="1:32" s="111" customFormat="1" ht="208.5" customHeight="1" x14ac:dyDescent="0.2">
      <c r="A25" s="128">
        <v>13</v>
      </c>
      <c r="B25" s="322" t="s">
        <v>889</v>
      </c>
      <c r="C25" s="129" t="s">
        <v>890</v>
      </c>
      <c r="D25" s="129" t="s">
        <v>891</v>
      </c>
      <c r="E25" s="130">
        <v>22000</v>
      </c>
      <c r="F25" s="425">
        <f t="shared" ref="F25:F32" si="4">E25+G25-H25</f>
        <v>22000</v>
      </c>
      <c r="G25" s="130">
        <v>0</v>
      </c>
      <c r="H25" s="141">
        <v>0</v>
      </c>
      <c r="I25" s="141">
        <v>0</v>
      </c>
      <c r="J25" s="141">
        <v>22000</v>
      </c>
      <c r="K25" s="383" t="s">
        <v>1488</v>
      </c>
      <c r="L25" s="131" t="s">
        <v>997</v>
      </c>
      <c r="M25" s="132" t="s">
        <v>1493</v>
      </c>
      <c r="N25" s="130">
        <v>19000</v>
      </c>
      <c r="O25" s="130">
        <v>15240</v>
      </c>
      <c r="P25" s="457">
        <f>O25-N25</f>
        <v>-3760</v>
      </c>
      <c r="Q25" s="130">
        <v>-3760</v>
      </c>
      <c r="R25" s="133" t="s">
        <v>1004</v>
      </c>
      <c r="S25" s="129" t="s">
        <v>1503</v>
      </c>
      <c r="T25" s="134" t="s">
        <v>892</v>
      </c>
      <c r="U25" s="280" t="s">
        <v>875</v>
      </c>
      <c r="V25" s="137" t="s">
        <v>880</v>
      </c>
      <c r="W25" s="136" t="s">
        <v>881</v>
      </c>
      <c r="X25" s="279">
        <v>10</v>
      </c>
      <c r="Y25" s="138" t="s">
        <v>58</v>
      </c>
      <c r="Z25" s="179"/>
      <c r="AA25" s="179" t="s">
        <v>54</v>
      </c>
      <c r="AB25" s="180" t="s">
        <v>54</v>
      </c>
      <c r="AD25" s="2"/>
      <c r="AE25" s="2"/>
      <c r="AF25" s="2"/>
    </row>
    <row r="26" spans="1:32" s="111" customFormat="1" ht="88.5" customHeight="1" x14ac:dyDescent="0.2">
      <c r="A26" s="128">
        <v>14</v>
      </c>
      <c r="B26" s="319" t="s">
        <v>893</v>
      </c>
      <c r="C26" s="129" t="s">
        <v>894</v>
      </c>
      <c r="D26" s="129" t="s">
        <v>158</v>
      </c>
      <c r="E26" s="130">
        <v>612.42999999999995</v>
      </c>
      <c r="F26" s="425">
        <f t="shared" si="4"/>
        <v>612.42999999999995</v>
      </c>
      <c r="G26" s="130">
        <v>0</v>
      </c>
      <c r="H26" s="141">
        <v>0</v>
      </c>
      <c r="I26" s="141">
        <v>0</v>
      </c>
      <c r="J26" s="141">
        <v>607.51920600000005</v>
      </c>
      <c r="K26" s="130" t="s">
        <v>1487</v>
      </c>
      <c r="L26" s="131" t="s">
        <v>1033</v>
      </c>
      <c r="M26" s="132" t="s">
        <v>1494</v>
      </c>
      <c r="N26" s="130">
        <v>0</v>
      </c>
      <c r="O26" s="130">
        <v>0</v>
      </c>
      <c r="P26" s="457">
        <f t="shared" si="3"/>
        <v>0</v>
      </c>
      <c r="Q26" s="130">
        <v>0</v>
      </c>
      <c r="R26" s="133" t="s">
        <v>1041</v>
      </c>
      <c r="S26" s="231" t="s">
        <v>1504</v>
      </c>
      <c r="T26" s="134" t="s">
        <v>895</v>
      </c>
      <c r="U26" s="280" t="s">
        <v>896</v>
      </c>
      <c r="V26" s="137" t="s">
        <v>897</v>
      </c>
      <c r="W26" s="136" t="s">
        <v>898</v>
      </c>
      <c r="X26" s="279">
        <v>11</v>
      </c>
      <c r="Y26" s="138"/>
      <c r="Z26" s="179"/>
      <c r="AA26" s="179" t="s">
        <v>54</v>
      </c>
      <c r="AB26" s="180"/>
      <c r="AD26" s="2"/>
      <c r="AE26" s="2"/>
      <c r="AF26" s="2"/>
    </row>
    <row r="27" spans="1:32" s="111" customFormat="1" ht="105" customHeight="1" x14ac:dyDescent="0.2">
      <c r="A27" s="128">
        <v>15</v>
      </c>
      <c r="B27" s="261" t="s">
        <v>874</v>
      </c>
      <c r="C27" s="129" t="s">
        <v>899</v>
      </c>
      <c r="D27" s="129" t="s">
        <v>900</v>
      </c>
      <c r="E27" s="130">
        <v>1430</v>
      </c>
      <c r="F27" s="425">
        <f t="shared" si="4"/>
        <v>1556.5079999999998</v>
      </c>
      <c r="G27" s="130">
        <v>383.33199999999999</v>
      </c>
      <c r="H27" s="141">
        <v>256.82400000000001</v>
      </c>
      <c r="I27" s="141">
        <v>256.82400000000001</v>
      </c>
      <c r="J27" s="141">
        <v>1030.8389999999999</v>
      </c>
      <c r="K27" s="130" t="s">
        <v>1487</v>
      </c>
      <c r="L27" s="131" t="s">
        <v>1000</v>
      </c>
      <c r="M27" s="132" t="s">
        <v>1495</v>
      </c>
      <c r="N27" s="130">
        <v>1173</v>
      </c>
      <c r="O27" s="130">
        <v>888</v>
      </c>
      <c r="P27" s="457">
        <f t="shared" si="3"/>
        <v>-285</v>
      </c>
      <c r="Q27" s="130">
        <v>-285</v>
      </c>
      <c r="R27" s="133" t="s">
        <v>1004</v>
      </c>
      <c r="S27" s="129" t="s">
        <v>1505</v>
      </c>
      <c r="T27" s="134"/>
      <c r="U27" s="280" t="s">
        <v>896</v>
      </c>
      <c r="V27" s="137" t="s">
        <v>897</v>
      </c>
      <c r="W27" s="136" t="s">
        <v>898</v>
      </c>
      <c r="X27" s="279">
        <v>12</v>
      </c>
      <c r="Y27" s="138" t="s">
        <v>144</v>
      </c>
      <c r="Z27" s="179" t="s">
        <v>54</v>
      </c>
      <c r="AA27" s="179"/>
      <c r="AB27" s="180"/>
      <c r="AD27" s="2"/>
      <c r="AE27" s="2"/>
      <c r="AF27" s="2"/>
    </row>
    <row r="28" spans="1:32" s="111" customFormat="1" ht="108" customHeight="1" x14ac:dyDescent="0.2">
      <c r="A28" s="128">
        <v>16</v>
      </c>
      <c r="B28" s="261" t="s">
        <v>592</v>
      </c>
      <c r="C28" s="129" t="s">
        <v>901</v>
      </c>
      <c r="D28" s="129" t="s">
        <v>902</v>
      </c>
      <c r="E28" s="130">
        <v>800</v>
      </c>
      <c r="F28" s="425">
        <f t="shared" si="4"/>
        <v>800</v>
      </c>
      <c r="G28" s="130">
        <v>0</v>
      </c>
      <c r="H28" s="141">
        <v>0</v>
      </c>
      <c r="I28" s="141">
        <v>0</v>
      </c>
      <c r="J28" s="141">
        <v>707.99830099999997</v>
      </c>
      <c r="K28" s="130" t="s">
        <v>1487</v>
      </c>
      <c r="L28" s="131" t="s">
        <v>997</v>
      </c>
      <c r="M28" s="132" t="s">
        <v>1496</v>
      </c>
      <c r="N28" s="130">
        <v>800</v>
      </c>
      <c r="O28" s="130">
        <v>550</v>
      </c>
      <c r="P28" s="457">
        <f t="shared" si="3"/>
        <v>-250</v>
      </c>
      <c r="Q28" s="130">
        <v>0</v>
      </c>
      <c r="R28" s="133" t="s">
        <v>994</v>
      </c>
      <c r="S28" s="129" t="s">
        <v>1506</v>
      </c>
      <c r="T28" s="134"/>
      <c r="U28" s="280" t="s">
        <v>896</v>
      </c>
      <c r="V28" s="137" t="s">
        <v>897</v>
      </c>
      <c r="W28" s="136" t="s">
        <v>898</v>
      </c>
      <c r="X28" s="279">
        <v>13</v>
      </c>
      <c r="Y28" s="138" t="s">
        <v>144</v>
      </c>
      <c r="Z28" s="179" t="s">
        <v>54</v>
      </c>
      <c r="AA28" s="179"/>
      <c r="AB28" s="180"/>
      <c r="AD28" s="2"/>
      <c r="AE28" s="2"/>
      <c r="AF28" s="2"/>
    </row>
    <row r="29" spans="1:32" s="111" customFormat="1" ht="43.2" x14ac:dyDescent="0.2">
      <c r="A29" s="128">
        <v>17</v>
      </c>
      <c r="B29" s="261" t="s">
        <v>903</v>
      </c>
      <c r="C29" s="129" t="s">
        <v>595</v>
      </c>
      <c r="D29" s="129" t="s">
        <v>596</v>
      </c>
      <c r="E29" s="130">
        <v>220</v>
      </c>
      <c r="F29" s="425">
        <f t="shared" si="4"/>
        <v>220</v>
      </c>
      <c r="G29" s="130">
        <v>0</v>
      </c>
      <c r="H29" s="141">
        <v>0</v>
      </c>
      <c r="I29" s="141">
        <v>0</v>
      </c>
      <c r="J29" s="141">
        <v>193.97295700000001</v>
      </c>
      <c r="K29" s="130" t="s">
        <v>1487</v>
      </c>
      <c r="L29" s="131" t="s">
        <v>1033</v>
      </c>
      <c r="M29" s="132" t="s">
        <v>1492</v>
      </c>
      <c r="N29" s="130">
        <v>0</v>
      </c>
      <c r="O29" s="130">
        <v>0</v>
      </c>
      <c r="P29" s="457">
        <f t="shared" si="3"/>
        <v>0</v>
      </c>
      <c r="Q29" s="130">
        <v>0</v>
      </c>
      <c r="R29" s="133" t="s">
        <v>1041</v>
      </c>
      <c r="S29" s="129" t="s">
        <v>1502</v>
      </c>
      <c r="T29" s="134"/>
      <c r="U29" s="280" t="s">
        <v>896</v>
      </c>
      <c r="V29" s="137" t="s">
        <v>897</v>
      </c>
      <c r="W29" s="136" t="s">
        <v>898</v>
      </c>
      <c r="X29" s="279">
        <v>14</v>
      </c>
      <c r="Y29" s="138" t="s">
        <v>144</v>
      </c>
      <c r="Z29" s="179" t="s">
        <v>54</v>
      </c>
      <c r="AA29" s="179"/>
      <c r="AB29" s="180"/>
      <c r="AD29" s="2"/>
      <c r="AE29" s="2"/>
      <c r="AF29" s="2"/>
    </row>
    <row r="30" spans="1:32" s="111" customFormat="1" ht="102" customHeight="1" x14ac:dyDescent="0.2">
      <c r="A30" s="128">
        <v>18</v>
      </c>
      <c r="B30" s="261" t="s">
        <v>597</v>
      </c>
      <c r="C30" s="129" t="s">
        <v>901</v>
      </c>
      <c r="D30" s="129" t="s">
        <v>904</v>
      </c>
      <c r="E30" s="130">
        <v>4600</v>
      </c>
      <c r="F30" s="425">
        <f t="shared" si="4"/>
        <v>4600</v>
      </c>
      <c r="G30" s="130">
        <v>0</v>
      </c>
      <c r="H30" s="141">
        <v>0</v>
      </c>
      <c r="I30" s="141">
        <v>0</v>
      </c>
      <c r="J30" s="141">
        <v>4600</v>
      </c>
      <c r="K30" s="130" t="s">
        <v>1487</v>
      </c>
      <c r="L30" s="131" t="s">
        <v>997</v>
      </c>
      <c r="M30" s="132" t="s">
        <v>1497</v>
      </c>
      <c r="N30" s="130">
        <v>4600</v>
      </c>
      <c r="O30" s="130">
        <v>9800</v>
      </c>
      <c r="P30" s="457">
        <f t="shared" si="3"/>
        <v>5200</v>
      </c>
      <c r="Q30" s="130">
        <v>0</v>
      </c>
      <c r="R30" s="133" t="s">
        <v>997</v>
      </c>
      <c r="S30" s="129" t="s">
        <v>1507</v>
      </c>
      <c r="T30" s="134" t="s">
        <v>1846</v>
      </c>
      <c r="U30" s="280" t="s">
        <v>896</v>
      </c>
      <c r="V30" s="137" t="s">
        <v>897</v>
      </c>
      <c r="W30" s="136" t="s">
        <v>898</v>
      </c>
      <c r="X30" s="279">
        <v>15</v>
      </c>
      <c r="Y30" s="138" t="s">
        <v>144</v>
      </c>
      <c r="Z30" s="179"/>
      <c r="AA30" s="179" t="s">
        <v>54</v>
      </c>
      <c r="AB30" s="180" t="s">
        <v>54</v>
      </c>
      <c r="AD30" s="2"/>
      <c r="AE30" s="2"/>
      <c r="AF30" s="2"/>
    </row>
    <row r="31" spans="1:32" s="111" customFormat="1" ht="197.25" customHeight="1" x14ac:dyDescent="0.2">
      <c r="A31" s="128">
        <v>19</v>
      </c>
      <c r="B31" s="261" t="s">
        <v>791</v>
      </c>
      <c r="C31" s="129" t="s">
        <v>901</v>
      </c>
      <c r="D31" s="129" t="s">
        <v>904</v>
      </c>
      <c r="E31" s="130">
        <v>1200</v>
      </c>
      <c r="F31" s="425">
        <f t="shared" si="4"/>
        <v>1200</v>
      </c>
      <c r="G31" s="130">
        <v>0</v>
      </c>
      <c r="H31" s="141">
        <v>0</v>
      </c>
      <c r="I31" s="141">
        <v>0</v>
      </c>
      <c r="J31" s="141">
        <v>1200</v>
      </c>
      <c r="K31" s="130" t="s">
        <v>1487</v>
      </c>
      <c r="L31" s="131" t="s">
        <v>1000</v>
      </c>
      <c r="M31" s="132" t="s">
        <v>1498</v>
      </c>
      <c r="N31" s="130">
        <v>2224</v>
      </c>
      <c r="O31" s="130">
        <v>2224</v>
      </c>
      <c r="P31" s="457">
        <f t="shared" si="3"/>
        <v>0</v>
      </c>
      <c r="Q31" s="130">
        <v>0</v>
      </c>
      <c r="R31" s="133" t="s">
        <v>994</v>
      </c>
      <c r="S31" s="129" t="s">
        <v>1508</v>
      </c>
      <c r="T31" s="134" t="s">
        <v>792</v>
      </c>
      <c r="U31" s="280" t="s">
        <v>896</v>
      </c>
      <c r="V31" s="137" t="s">
        <v>897</v>
      </c>
      <c r="W31" s="136" t="s">
        <v>898</v>
      </c>
      <c r="X31" s="279">
        <v>15</v>
      </c>
      <c r="Y31" s="138" t="s">
        <v>144</v>
      </c>
      <c r="Z31" s="179"/>
      <c r="AA31" s="179" t="s">
        <v>54</v>
      </c>
      <c r="AB31" s="180" t="s">
        <v>54</v>
      </c>
      <c r="AD31" s="2"/>
      <c r="AE31" s="2"/>
      <c r="AF31" s="2"/>
    </row>
    <row r="32" spans="1:32" s="111" customFormat="1" ht="236.25" customHeight="1" x14ac:dyDescent="0.2">
      <c r="A32" s="128">
        <v>20</v>
      </c>
      <c r="B32" s="129" t="s">
        <v>905</v>
      </c>
      <c r="C32" s="129" t="s">
        <v>158</v>
      </c>
      <c r="D32" s="129" t="s">
        <v>904</v>
      </c>
      <c r="E32" s="130">
        <v>81.894999999999996</v>
      </c>
      <c r="F32" s="425">
        <f t="shared" si="4"/>
        <v>81.894999999999996</v>
      </c>
      <c r="G32" s="130">
        <v>0</v>
      </c>
      <c r="H32" s="141">
        <v>0</v>
      </c>
      <c r="I32" s="141">
        <v>0</v>
      </c>
      <c r="J32" s="141">
        <v>59.491878</v>
      </c>
      <c r="K32" s="135" t="s">
        <v>1489</v>
      </c>
      <c r="L32" s="131" t="s">
        <v>997</v>
      </c>
      <c r="M32" s="132" t="s">
        <v>1499</v>
      </c>
      <c r="N32" s="130">
        <v>82.031999999999996</v>
      </c>
      <c r="O32" s="130">
        <v>110</v>
      </c>
      <c r="P32" s="457">
        <f t="shared" si="3"/>
        <v>27.968000000000004</v>
      </c>
      <c r="Q32" s="130">
        <v>0</v>
      </c>
      <c r="R32" s="133" t="s">
        <v>997</v>
      </c>
      <c r="S32" s="129" t="s">
        <v>1509</v>
      </c>
      <c r="T32" s="134"/>
      <c r="U32" s="261" t="s">
        <v>896</v>
      </c>
      <c r="V32" s="137" t="s">
        <v>897</v>
      </c>
      <c r="W32" s="136" t="s">
        <v>898</v>
      </c>
      <c r="X32" s="279" t="s">
        <v>906</v>
      </c>
      <c r="Y32" s="138" t="s">
        <v>43</v>
      </c>
      <c r="Z32" s="179" t="s">
        <v>907</v>
      </c>
      <c r="AA32" s="179"/>
      <c r="AB32" s="180"/>
      <c r="AD32" s="2"/>
      <c r="AE32" s="2"/>
      <c r="AF32" s="2"/>
    </row>
    <row r="33" spans="1:32" s="111" customFormat="1" ht="32.4" x14ac:dyDescent="0.2">
      <c r="A33" s="606">
        <v>21</v>
      </c>
      <c r="B33" s="485" t="s">
        <v>601</v>
      </c>
      <c r="C33" s="485" t="s">
        <v>602</v>
      </c>
      <c r="D33" s="485" t="s">
        <v>603</v>
      </c>
      <c r="E33" s="130">
        <v>32.003</v>
      </c>
      <c r="F33" s="425">
        <f>E33+G33-H33</f>
        <v>32.003</v>
      </c>
      <c r="G33" s="130">
        <v>0</v>
      </c>
      <c r="H33" s="141">
        <v>0</v>
      </c>
      <c r="I33" s="141">
        <v>0</v>
      </c>
      <c r="J33" s="141">
        <v>20.065942</v>
      </c>
      <c r="K33" s="503" t="s">
        <v>1604</v>
      </c>
      <c r="L33" s="501" t="s">
        <v>997</v>
      </c>
      <c r="M33" s="499" t="s">
        <v>1605</v>
      </c>
      <c r="N33" s="130">
        <v>20.975000000000001</v>
      </c>
      <c r="O33" s="130">
        <f>6.186+27.543</f>
        <v>33.728999999999999</v>
      </c>
      <c r="P33" s="455">
        <f>O33-N33</f>
        <v>12.753999999999998</v>
      </c>
      <c r="Q33" s="130">
        <v>0</v>
      </c>
      <c r="R33" s="487" t="s">
        <v>997</v>
      </c>
      <c r="S33" s="556" t="s">
        <v>1626</v>
      </c>
      <c r="T33" s="134"/>
      <c r="U33" s="485" t="s">
        <v>604</v>
      </c>
      <c r="V33" s="137" t="s">
        <v>1</v>
      </c>
      <c r="W33" s="136" t="s">
        <v>605</v>
      </c>
      <c r="X33" s="232" t="s">
        <v>606</v>
      </c>
      <c r="Y33" s="505"/>
      <c r="Z33" s="497" t="s">
        <v>600</v>
      </c>
      <c r="AA33" s="497"/>
      <c r="AB33" s="483"/>
      <c r="AC33" s="2"/>
      <c r="AD33" s="2"/>
      <c r="AE33" s="2"/>
      <c r="AF33" s="2"/>
    </row>
    <row r="34" spans="1:32" s="111" customFormat="1" ht="74.400000000000006" customHeight="1" x14ac:dyDescent="0.2">
      <c r="A34" s="607"/>
      <c r="B34" s="486"/>
      <c r="C34" s="486"/>
      <c r="D34" s="486"/>
      <c r="E34" s="130">
        <v>226.327</v>
      </c>
      <c r="F34" s="425">
        <f>E34+G34-H34</f>
        <v>226.327</v>
      </c>
      <c r="G34" s="130">
        <v>0</v>
      </c>
      <c r="H34" s="141">
        <v>0</v>
      </c>
      <c r="I34" s="141">
        <v>0</v>
      </c>
      <c r="J34" s="141">
        <v>128.374562</v>
      </c>
      <c r="K34" s="504"/>
      <c r="L34" s="502"/>
      <c r="M34" s="500"/>
      <c r="N34" s="130">
        <v>133.11000000000001</v>
      </c>
      <c r="O34" s="130">
        <v>196.62299999999999</v>
      </c>
      <c r="P34" s="455">
        <f>O34-N34</f>
        <v>63.512999999999977</v>
      </c>
      <c r="Q34" s="130">
        <v>0</v>
      </c>
      <c r="R34" s="488"/>
      <c r="S34" s="557"/>
      <c r="T34" s="134"/>
      <c r="U34" s="486"/>
      <c r="V34" s="137" t="s">
        <v>598</v>
      </c>
      <c r="W34" s="136" t="s">
        <v>599</v>
      </c>
      <c r="X34" s="308">
        <v>19</v>
      </c>
      <c r="Y34" s="506"/>
      <c r="Z34" s="498"/>
      <c r="AA34" s="498"/>
      <c r="AB34" s="484"/>
      <c r="AC34" s="2"/>
      <c r="AD34" s="2"/>
      <c r="AE34" s="2"/>
      <c r="AF34" s="2"/>
    </row>
    <row r="35" spans="1:32" s="111" customFormat="1" ht="32.4" customHeight="1" x14ac:dyDescent="0.2">
      <c r="A35" s="606">
        <v>22</v>
      </c>
      <c r="B35" s="485" t="s">
        <v>607</v>
      </c>
      <c r="C35" s="485" t="s">
        <v>608</v>
      </c>
      <c r="D35" s="487" t="s">
        <v>609</v>
      </c>
      <c r="E35" s="130">
        <v>67.325000000000003</v>
      </c>
      <c r="F35" s="425">
        <f>E35+G35-H35</f>
        <v>67.325000000000003</v>
      </c>
      <c r="G35" s="130">
        <v>0</v>
      </c>
      <c r="H35" s="141">
        <v>0</v>
      </c>
      <c r="I35" s="141">
        <v>0</v>
      </c>
      <c r="J35" s="141">
        <v>22.913667</v>
      </c>
      <c r="K35" s="536" t="s">
        <v>1608</v>
      </c>
      <c r="L35" s="501" t="s">
        <v>997</v>
      </c>
      <c r="M35" s="499" t="s">
        <v>1606</v>
      </c>
      <c r="N35" s="130">
        <v>35.109000000000002</v>
      </c>
      <c r="O35" s="130">
        <v>29.122</v>
      </c>
      <c r="P35" s="455">
        <f>O35-N35</f>
        <v>-5.9870000000000019</v>
      </c>
      <c r="Q35" s="130">
        <v>-5.9740000000000002</v>
      </c>
      <c r="R35" s="487" t="s">
        <v>1004</v>
      </c>
      <c r="S35" s="485" t="s">
        <v>1607</v>
      </c>
      <c r="T35" s="134"/>
      <c r="U35" s="485" t="s">
        <v>555</v>
      </c>
      <c r="V35" s="137" t="s">
        <v>1</v>
      </c>
      <c r="W35" s="136" t="s">
        <v>610</v>
      </c>
      <c r="X35" s="538">
        <v>20</v>
      </c>
      <c r="Y35" s="505"/>
      <c r="Z35" s="643" t="s">
        <v>586</v>
      </c>
      <c r="AA35" s="643"/>
      <c r="AB35" s="618"/>
      <c r="AC35" s="2"/>
      <c r="AD35" s="2"/>
      <c r="AE35" s="2"/>
      <c r="AF35" s="2"/>
    </row>
    <row r="36" spans="1:32" s="111" customFormat="1" ht="43.2" x14ac:dyDescent="0.2">
      <c r="A36" s="607"/>
      <c r="B36" s="486"/>
      <c r="C36" s="486"/>
      <c r="D36" s="488"/>
      <c r="E36" s="130">
        <v>1140.8810000000001</v>
      </c>
      <c r="F36" s="425">
        <f t="shared" si="2"/>
        <v>1140.8810000000001</v>
      </c>
      <c r="G36" s="130">
        <v>0</v>
      </c>
      <c r="H36" s="141">
        <v>0</v>
      </c>
      <c r="I36" s="141">
        <v>0</v>
      </c>
      <c r="J36" s="141">
        <v>843.94177300000001</v>
      </c>
      <c r="K36" s="537"/>
      <c r="L36" s="502"/>
      <c r="M36" s="500"/>
      <c r="N36" s="130">
        <v>850</v>
      </c>
      <c r="O36" s="130">
        <v>923.69500000000005</v>
      </c>
      <c r="P36" s="455">
        <f>O36-N36</f>
        <v>73.69500000000005</v>
      </c>
      <c r="Q36" s="130">
        <v>0</v>
      </c>
      <c r="R36" s="488"/>
      <c r="S36" s="486"/>
      <c r="T36" s="134"/>
      <c r="U36" s="486"/>
      <c r="V36" s="137" t="s">
        <v>584</v>
      </c>
      <c r="W36" s="136" t="s">
        <v>585</v>
      </c>
      <c r="X36" s="539"/>
      <c r="Y36" s="506"/>
      <c r="Z36" s="644"/>
      <c r="AA36" s="644"/>
      <c r="AB36" s="619"/>
      <c r="AC36" s="2"/>
      <c r="AD36" s="2"/>
      <c r="AE36" s="2"/>
      <c r="AF36" s="2"/>
    </row>
    <row r="37" spans="1:32" s="111" customFormat="1" ht="32.4" x14ac:dyDescent="0.2">
      <c r="A37" s="606">
        <v>23</v>
      </c>
      <c r="B37" s="485" t="s">
        <v>649</v>
      </c>
      <c r="C37" s="485" t="s">
        <v>158</v>
      </c>
      <c r="D37" s="485" t="s">
        <v>168</v>
      </c>
      <c r="E37" s="130">
        <v>0</v>
      </c>
      <c r="F37" s="425">
        <f>E37+G37-H37</f>
        <v>0</v>
      </c>
      <c r="G37" s="130">
        <v>0</v>
      </c>
      <c r="H37" s="141">
        <v>0</v>
      </c>
      <c r="I37" s="141">
        <v>0</v>
      </c>
      <c r="J37" s="141">
        <v>0</v>
      </c>
      <c r="K37" s="503" t="s">
        <v>1604</v>
      </c>
      <c r="L37" s="501" t="s">
        <v>997</v>
      </c>
      <c r="M37" s="499" t="s">
        <v>1609</v>
      </c>
      <c r="N37" s="130">
        <v>35.194000000000003</v>
      </c>
      <c r="O37" s="130">
        <v>42.915999999999997</v>
      </c>
      <c r="P37" s="455">
        <f>O37-N37</f>
        <v>7.7219999999999942</v>
      </c>
      <c r="Q37" s="130">
        <v>0</v>
      </c>
      <c r="R37" s="487" t="s">
        <v>997</v>
      </c>
      <c r="S37" s="485" t="s">
        <v>1610</v>
      </c>
      <c r="T37" s="134"/>
      <c r="U37" s="485" t="s">
        <v>570</v>
      </c>
      <c r="V37" s="137" t="s">
        <v>767</v>
      </c>
      <c r="W37" s="136" t="s">
        <v>768</v>
      </c>
      <c r="X37" s="538" t="s">
        <v>650</v>
      </c>
      <c r="Y37" s="505" t="s">
        <v>43</v>
      </c>
      <c r="Z37" s="643" t="s">
        <v>54</v>
      </c>
      <c r="AA37" s="643"/>
      <c r="AB37" s="618"/>
      <c r="AC37" s="2"/>
      <c r="AD37" s="2"/>
      <c r="AE37" s="2"/>
      <c r="AF37" s="2"/>
    </row>
    <row r="38" spans="1:32" s="111" customFormat="1" ht="43.2" x14ac:dyDescent="0.2">
      <c r="A38" s="607"/>
      <c r="B38" s="486"/>
      <c r="C38" s="486"/>
      <c r="D38" s="486"/>
      <c r="E38" s="130">
        <v>450</v>
      </c>
      <c r="F38" s="425">
        <f>E38+G38-H38</f>
        <v>450</v>
      </c>
      <c r="G38" s="130">
        <v>0</v>
      </c>
      <c r="H38" s="141">
        <v>0</v>
      </c>
      <c r="I38" s="141">
        <v>0</v>
      </c>
      <c r="J38" s="141">
        <v>407.26189499999998</v>
      </c>
      <c r="K38" s="504"/>
      <c r="L38" s="502"/>
      <c r="M38" s="500"/>
      <c r="N38" s="130">
        <v>516.68200000000002</v>
      </c>
      <c r="O38" s="130">
        <v>508.91699999999997</v>
      </c>
      <c r="P38" s="455">
        <f t="shared" ref="P38:P82" si="5">O38-N38</f>
        <v>-7.7650000000000432</v>
      </c>
      <c r="Q38" s="130">
        <v>0</v>
      </c>
      <c r="R38" s="488"/>
      <c r="S38" s="486"/>
      <c r="T38" s="134"/>
      <c r="U38" s="486"/>
      <c r="V38" s="137" t="s">
        <v>563</v>
      </c>
      <c r="W38" s="136" t="s">
        <v>564</v>
      </c>
      <c r="X38" s="539"/>
      <c r="Y38" s="506"/>
      <c r="Z38" s="644"/>
      <c r="AA38" s="644"/>
      <c r="AB38" s="619"/>
      <c r="AC38" s="2"/>
      <c r="AD38" s="2"/>
      <c r="AE38" s="2"/>
      <c r="AF38" s="2"/>
    </row>
    <row r="39" spans="1:32" s="111" customFormat="1" ht="32.4" x14ac:dyDescent="0.2">
      <c r="A39" s="128">
        <v>24</v>
      </c>
      <c r="B39" s="129" t="s">
        <v>758</v>
      </c>
      <c r="C39" s="129" t="s">
        <v>761</v>
      </c>
      <c r="D39" s="129" t="s">
        <v>759</v>
      </c>
      <c r="E39" s="130">
        <v>0</v>
      </c>
      <c r="F39" s="425">
        <f>E39+G39-H39</f>
        <v>5030.71</v>
      </c>
      <c r="G39" s="130">
        <v>5030.71</v>
      </c>
      <c r="H39" s="141">
        <v>0</v>
      </c>
      <c r="I39" s="141">
        <v>0</v>
      </c>
      <c r="J39" s="141">
        <v>5030.71</v>
      </c>
      <c r="K39" s="130" t="s">
        <v>1780</v>
      </c>
      <c r="L39" s="131" t="s">
        <v>1033</v>
      </c>
      <c r="M39" s="132" t="s">
        <v>1611</v>
      </c>
      <c r="N39" s="130">
        <v>0</v>
      </c>
      <c r="O39" s="130">
        <v>0</v>
      </c>
      <c r="P39" s="455">
        <f t="shared" si="5"/>
        <v>0</v>
      </c>
      <c r="Q39" s="130">
        <v>0</v>
      </c>
      <c r="R39" s="133" t="s">
        <v>1041</v>
      </c>
      <c r="S39" s="129" t="s">
        <v>1613</v>
      </c>
      <c r="T39" s="134"/>
      <c r="U39" s="280" t="s">
        <v>570</v>
      </c>
      <c r="V39" s="137" t="s">
        <v>1</v>
      </c>
      <c r="W39" s="136" t="s">
        <v>844</v>
      </c>
      <c r="X39" s="232" t="s">
        <v>760</v>
      </c>
      <c r="Y39" s="138" t="s">
        <v>144</v>
      </c>
      <c r="Z39" s="139"/>
      <c r="AA39" s="139" t="s">
        <v>54</v>
      </c>
      <c r="AB39" s="140"/>
      <c r="AC39" s="2"/>
      <c r="AD39" s="2"/>
      <c r="AE39" s="2"/>
      <c r="AF39" s="2"/>
    </row>
    <row r="40" spans="1:32" s="111" customFormat="1" ht="60" customHeight="1" x14ac:dyDescent="0.2">
      <c r="A40" s="128">
        <v>25</v>
      </c>
      <c r="B40" s="320" t="s">
        <v>762</v>
      </c>
      <c r="C40" s="320" t="s">
        <v>411</v>
      </c>
      <c r="D40" s="320" t="s">
        <v>158</v>
      </c>
      <c r="E40" s="130">
        <v>0</v>
      </c>
      <c r="F40" s="425">
        <f t="shared" si="2"/>
        <v>99.838999999999999</v>
      </c>
      <c r="G40" s="130">
        <v>99.838999999999999</v>
      </c>
      <c r="H40" s="141">
        <v>0</v>
      </c>
      <c r="I40" s="141">
        <v>0</v>
      </c>
      <c r="J40" s="141">
        <v>99.838999999999999</v>
      </c>
      <c r="K40" s="130" t="s">
        <v>1780</v>
      </c>
      <c r="L40" s="131" t="s">
        <v>1033</v>
      </c>
      <c r="M40" s="132" t="s">
        <v>1612</v>
      </c>
      <c r="N40" s="130">
        <v>0</v>
      </c>
      <c r="O40" s="130">
        <v>0</v>
      </c>
      <c r="P40" s="455">
        <f t="shared" si="5"/>
        <v>0</v>
      </c>
      <c r="Q40" s="130">
        <v>0</v>
      </c>
      <c r="R40" s="133" t="s">
        <v>1041</v>
      </c>
      <c r="S40" s="129" t="s">
        <v>1614</v>
      </c>
      <c r="T40" s="134"/>
      <c r="U40" s="261" t="s">
        <v>555</v>
      </c>
      <c r="V40" s="137" t="s">
        <v>810</v>
      </c>
      <c r="W40" s="136" t="s">
        <v>811</v>
      </c>
      <c r="X40" s="308">
        <v>21</v>
      </c>
      <c r="Y40" s="323"/>
      <c r="Z40" s="179" t="s">
        <v>54</v>
      </c>
      <c r="AA40" s="179" t="s">
        <v>54</v>
      </c>
      <c r="AB40" s="318"/>
      <c r="AC40" s="2"/>
      <c r="AD40" s="2"/>
      <c r="AE40" s="2"/>
      <c r="AF40" s="2"/>
    </row>
    <row r="41" spans="1:32" s="111" customFormat="1" ht="60" customHeight="1" x14ac:dyDescent="0.2">
      <c r="A41" s="128">
        <v>26</v>
      </c>
      <c r="B41" s="324" t="s">
        <v>611</v>
      </c>
      <c r="C41" s="129" t="s">
        <v>593</v>
      </c>
      <c r="D41" s="129" t="s">
        <v>609</v>
      </c>
      <c r="E41" s="130">
        <v>199.34100000000001</v>
      </c>
      <c r="F41" s="425">
        <f t="shared" si="2"/>
        <v>199.34100000000001</v>
      </c>
      <c r="G41" s="130">
        <v>0</v>
      </c>
      <c r="H41" s="141">
        <v>0</v>
      </c>
      <c r="I41" s="141">
        <v>0</v>
      </c>
      <c r="J41" s="141">
        <v>193.065448</v>
      </c>
      <c r="K41" s="130" t="s">
        <v>1780</v>
      </c>
      <c r="L41" s="131" t="s">
        <v>997</v>
      </c>
      <c r="M41" s="132" t="s">
        <v>1615</v>
      </c>
      <c r="N41" s="130">
        <v>199.29499999999999</v>
      </c>
      <c r="O41" s="130">
        <v>199.28299999999999</v>
      </c>
      <c r="P41" s="455">
        <f t="shared" si="5"/>
        <v>-1.2000000000000455E-2</v>
      </c>
      <c r="Q41" s="130">
        <v>0</v>
      </c>
      <c r="R41" s="133" t="s">
        <v>997</v>
      </c>
      <c r="S41" s="129" t="s">
        <v>1616</v>
      </c>
      <c r="T41" s="134"/>
      <c r="U41" s="261" t="s">
        <v>555</v>
      </c>
      <c r="V41" s="137" t="s">
        <v>584</v>
      </c>
      <c r="W41" s="136" t="s">
        <v>585</v>
      </c>
      <c r="X41" s="279">
        <v>22</v>
      </c>
      <c r="Y41" s="138" t="s">
        <v>144</v>
      </c>
      <c r="Z41" s="179" t="s">
        <v>54</v>
      </c>
      <c r="AA41" s="179"/>
      <c r="AB41" s="180"/>
      <c r="AC41" s="2"/>
      <c r="AD41" s="2"/>
      <c r="AE41" s="2"/>
      <c r="AF41" s="2"/>
    </row>
    <row r="42" spans="1:32" s="111" customFormat="1" ht="43.2" x14ac:dyDescent="0.2">
      <c r="A42" s="128">
        <v>27</v>
      </c>
      <c r="B42" s="325" t="s">
        <v>612</v>
      </c>
      <c r="C42" s="129" t="s">
        <v>589</v>
      </c>
      <c r="D42" s="129" t="s">
        <v>588</v>
      </c>
      <c r="E42" s="130">
        <v>147.32900000000001</v>
      </c>
      <c r="F42" s="425">
        <f t="shared" si="2"/>
        <v>147.32900000000001</v>
      </c>
      <c r="G42" s="130">
        <v>0</v>
      </c>
      <c r="H42" s="141">
        <v>0</v>
      </c>
      <c r="I42" s="141">
        <v>0</v>
      </c>
      <c r="J42" s="141">
        <v>147.328183</v>
      </c>
      <c r="K42" s="130" t="s">
        <v>1780</v>
      </c>
      <c r="L42" s="131" t="s">
        <v>1033</v>
      </c>
      <c r="M42" s="132" t="s">
        <v>1617</v>
      </c>
      <c r="N42" s="130">
        <v>0</v>
      </c>
      <c r="O42" s="130">
        <v>0</v>
      </c>
      <c r="P42" s="455">
        <f t="shared" si="5"/>
        <v>0</v>
      </c>
      <c r="Q42" s="130">
        <v>0</v>
      </c>
      <c r="R42" s="133" t="s">
        <v>1041</v>
      </c>
      <c r="S42" s="129" t="s">
        <v>1618</v>
      </c>
      <c r="T42" s="134"/>
      <c r="U42" s="261" t="s">
        <v>555</v>
      </c>
      <c r="V42" s="137" t="s">
        <v>584</v>
      </c>
      <c r="W42" s="136" t="s">
        <v>585</v>
      </c>
      <c r="X42" s="326" t="s">
        <v>613</v>
      </c>
      <c r="Y42" s="138" t="s">
        <v>144</v>
      </c>
      <c r="Z42" s="179" t="s">
        <v>54</v>
      </c>
      <c r="AA42" s="179"/>
      <c r="AB42" s="180"/>
      <c r="AC42" s="2"/>
      <c r="AD42" s="2"/>
      <c r="AE42" s="2"/>
      <c r="AF42" s="2"/>
    </row>
    <row r="43" spans="1:32" s="111" customFormat="1" ht="71.25" customHeight="1" x14ac:dyDescent="0.2">
      <c r="A43" s="128">
        <v>28</v>
      </c>
      <c r="B43" s="325" t="s">
        <v>614</v>
      </c>
      <c r="C43" s="129" t="s">
        <v>589</v>
      </c>
      <c r="D43" s="129" t="s">
        <v>937</v>
      </c>
      <c r="E43" s="130">
        <v>250</v>
      </c>
      <c r="F43" s="425">
        <f t="shared" si="2"/>
        <v>250</v>
      </c>
      <c r="G43" s="130">
        <v>0</v>
      </c>
      <c r="H43" s="141">
        <v>0</v>
      </c>
      <c r="I43" s="141">
        <v>0</v>
      </c>
      <c r="J43" s="141">
        <v>234.389545</v>
      </c>
      <c r="K43" s="130" t="s">
        <v>1780</v>
      </c>
      <c r="L43" s="131" t="s">
        <v>1000</v>
      </c>
      <c r="M43" s="132" t="s">
        <v>1619</v>
      </c>
      <c r="N43" s="130">
        <v>200</v>
      </c>
      <c r="O43" s="130">
        <v>0</v>
      </c>
      <c r="P43" s="455">
        <f t="shared" si="5"/>
        <v>-200</v>
      </c>
      <c r="Q43" s="130">
        <v>0</v>
      </c>
      <c r="R43" s="133" t="s">
        <v>994</v>
      </c>
      <c r="S43" s="129" t="s">
        <v>1627</v>
      </c>
      <c r="T43" s="134"/>
      <c r="U43" s="261" t="s">
        <v>555</v>
      </c>
      <c r="V43" s="137" t="s">
        <v>584</v>
      </c>
      <c r="W43" s="136" t="s">
        <v>585</v>
      </c>
      <c r="X43" s="279">
        <v>27</v>
      </c>
      <c r="Y43" s="138" t="s">
        <v>58</v>
      </c>
      <c r="Z43" s="179" t="s">
        <v>54</v>
      </c>
      <c r="AA43" s="179"/>
      <c r="AB43" s="180"/>
      <c r="AC43" s="2"/>
      <c r="AD43" s="2"/>
      <c r="AE43" s="2"/>
      <c r="AF43" s="2"/>
    </row>
    <row r="44" spans="1:32" s="111" customFormat="1" ht="115.5" customHeight="1" x14ac:dyDescent="0.2">
      <c r="A44" s="128">
        <v>29</v>
      </c>
      <c r="B44" s="129" t="s">
        <v>763</v>
      </c>
      <c r="C44" s="129" t="s">
        <v>615</v>
      </c>
      <c r="D44" s="129" t="s">
        <v>609</v>
      </c>
      <c r="E44" s="130">
        <v>1500</v>
      </c>
      <c r="F44" s="425">
        <f t="shared" si="2"/>
        <v>1500</v>
      </c>
      <c r="G44" s="130">
        <v>0</v>
      </c>
      <c r="H44" s="141">
        <v>0</v>
      </c>
      <c r="I44" s="141">
        <v>0</v>
      </c>
      <c r="J44" s="141">
        <v>1462.238889</v>
      </c>
      <c r="K44" s="130" t="s">
        <v>1780</v>
      </c>
      <c r="L44" s="131" t="s">
        <v>997</v>
      </c>
      <c r="M44" s="132" t="s">
        <v>1628</v>
      </c>
      <c r="N44" s="130">
        <v>1500</v>
      </c>
      <c r="O44" s="130">
        <v>1700</v>
      </c>
      <c r="P44" s="455">
        <f t="shared" si="5"/>
        <v>200</v>
      </c>
      <c r="Q44" s="130">
        <v>0</v>
      </c>
      <c r="R44" s="133" t="s">
        <v>997</v>
      </c>
      <c r="S44" s="129" t="s">
        <v>1629</v>
      </c>
      <c r="T44" s="134"/>
      <c r="U44" s="261" t="s">
        <v>555</v>
      </c>
      <c r="V44" s="137" t="s">
        <v>584</v>
      </c>
      <c r="W44" s="136" t="s">
        <v>585</v>
      </c>
      <c r="X44" s="326" t="s">
        <v>616</v>
      </c>
      <c r="Y44" s="138" t="s">
        <v>617</v>
      </c>
      <c r="Z44" s="179" t="s">
        <v>54</v>
      </c>
      <c r="AA44" s="179"/>
      <c r="AB44" s="180"/>
      <c r="AC44" s="2"/>
      <c r="AD44" s="2"/>
      <c r="AE44" s="2"/>
      <c r="AF44" s="2"/>
    </row>
    <row r="45" spans="1:32" s="111" customFormat="1" ht="118.5" customHeight="1" x14ac:dyDescent="0.2">
      <c r="A45" s="128">
        <v>30</v>
      </c>
      <c r="B45" s="129" t="s">
        <v>618</v>
      </c>
      <c r="C45" s="129" t="s">
        <v>619</v>
      </c>
      <c r="D45" s="129" t="s">
        <v>609</v>
      </c>
      <c r="E45" s="130">
        <v>1146.664</v>
      </c>
      <c r="F45" s="425">
        <f t="shared" si="2"/>
        <v>1074.1289999999999</v>
      </c>
      <c r="G45" s="130">
        <v>0</v>
      </c>
      <c r="H45" s="141">
        <v>72.534999999999997</v>
      </c>
      <c r="I45" s="141">
        <v>0</v>
      </c>
      <c r="J45" s="141">
        <v>907.06240600000001</v>
      </c>
      <c r="K45" s="363" t="s">
        <v>1630</v>
      </c>
      <c r="L45" s="131" t="s">
        <v>997</v>
      </c>
      <c r="M45" s="132" t="s">
        <v>1631</v>
      </c>
      <c r="N45" s="130">
        <v>1146.664</v>
      </c>
      <c r="O45" s="130">
        <v>1235.0999999999999</v>
      </c>
      <c r="P45" s="455">
        <f t="shared" si="5"/>
        <v>88.435999999999922</v>
      </c>
      <c r="Q45" s="130">
        <v>0</v>
      </c>
      <c r="R45" s="133" t="s">
        <v>997</v>
      </c>
      <c r="S45" s="129" t="s">
        <v>1632</v>
      </c>
      <c r="T45" s="134"/>
      <c r="U45" s="261" t="s">
        <v>555</v>
      </c>
      <c r="V45" s="137" t="s">
        <v>584</v>
      </c>
      <c r="W45" s="136" t="s">
        <v>585</v>
      </c>
      <c r="X45" s="279">
        <v>29</v>
      </c>
      <c r="Y45" s="138"/>
      <c r="Z45" s="179" t="s">
        <v>54</v>
      </c>
      <c r="AA45" s="179" t="s">
        <v>54</v>
      </c>
      <c r="AB45" s="180"/>
      <c r="AC45" s="2"/>
      <c r="AD45" s="2"/>
      <c r="AE45" s="2"/>
      <c r="AF45" s="2"/>
    </row>
    <row r="46" spans="1:32" s="111" customFormat="1" ht="43.2" x14ac:dyDescent="0.2">
      <c r="A46" s="128">
        <v>31</v>
      </c>
      <c r="B46" s="129" t="s">
        <v>620</v>
      </c>
      <c r="C46" s="129" t="s">
        <v>621</v>
      </c>
      <c r="D46" s="129" t="s">
        <v>764</v>
      </c>
      <c r="E46" s="130">
        <v>200</v>
      </c>
      <c r="F46" s="425">
        <f t="shared" si="2"/>
        <v>212</v>
      </c>
      <c r="G46" s="130">
        <v>12</v>
      </c>
      <c r="H46" s="141">
        <v>0</v>
      </c>
      <c r="I46" s="141">
        <v>0</v>
      </c>
      <c r="J46" s="141">
        <v>181.012</v>
      </c>
      <c r="K46" s="130" t="s">
        <v>1780</v>
      </c>
      <c r="L46" s="131" t="s">
        <v>1033</v>
      </c>
      <c r="M46" s="132" t="s">
        <v>1633</v>
      </c>
      <c r="N46" s="130">
        <v>0</v>
      </c>
      <c r="O46" s="130">
        <v>0</v>
      </c>
      <c r="P46" s="455">
        <f t="shared" si="5"/>
        <v>0</v>
      </c>
      <c r="Q46" s="130">
        <v>0</v>
      </c>
      <c r="R46" s="133" t="s">
        <v>1041</v>
      </c>
      <c r="S46" s="129" t="s">
        <v>1634</v>
      </c>
      <c r="T46" s="134"/>
      <c r="U46" s="261" t="s">
        <v>555</v>
      </c>
      <c r="V46" s="137" t="s">
        <v>584</v>
      </c>
      <c r="W46" s="136" t="s">
        <v>585</v>
      </c>
      <c r="X46" s="279">
        <v>31</v>
      </c>
      <c r="Y46" s="138"/>
      <c r="Z46" s="179"/>
      <c r="AA46" s="179" t="s">
        <v>54</v>
      </c>
      <c r="AB46" s="180"/>
      <c r="AC46" s="2"/>
      <c r="AD46" s="2"/>
      <c r="AE46" s="2"/>
      <c r="AF46" s="2"/>
    </row>
    <row r="47" spans="1:32" s="111" customFormat="1" ht="141" customHeight="1" x14ac:dyDescent="0.2">
      <c r="A47" s="128">
        <v>32</v>
      </c>
      <c r="B47" s="129" t="s">
        <v>622</v>
      </c>
      <c r="C47" s="129" t="s">
        <v>623</v>
      </c>
      <c r="D47" s="129" t="s">
        <v>609</v>
      </c>
      <c r="E47" s="130">
        <v>433.512</v>
      </c>
      <c r="F47" s="425">
        <f t="shared" si="2"/>
        <v>433.512</v>
      </c>
      <c r="G47" s="130">
        <v>0</v>
      </c>
      <c r="H47" s="141">
        <v>0</v>
      </c>
      <c r="I47" s="141">
        <v>0</v>
      </c>
      <c r="J47" s="141">
        <v>421.266186</v>
      </c>
      <c r="K47" s="130" t="s">
        <v>1780</v>
      </c>
      <c r="L47" s="131" t="s">
        <v>1000</v>
      </c>
      <c r="M47" s="132" t="s">
        <v>1635</v>
      </c>
      <c r="N47" s="130">
        <v>433.13099999999997</v>
      </c>
      <c r="O47" s="130">
        <v>220</v>
      </c>
      <c r="P47" s="455">
        <f t="shared" si="5"/>
        <v>-213.13099999999997</v>
      </c>
      <c r="Q47" s="130">
        <v>0</v>
      </c>
      <c r="R47" s="133" t="s">
        <v>994</v>
      </c>
      <c r="S47" s="129" t="s">
        <v>1637</v>
      </c>
      <c r="T47" s="134"/>
      <c r="U47" s="261" t="s">
        <v>555</v>
      </c>
      <c r="V47" s="137" t="s">
        <v>584</v>
      </c>
      <c r="W47" s="136" t="s">
        <v>585</v>
      </c>
      <c r="X47" s="279">
        <v>32</v>
      </c>
      <c r="Y47" s="138"/>
      <c r="Z47" s="179" t="s">
        <v>54</v>
      </c>
      <c r="AA47" s="179"/>
      <c r="AB47" s="180"/>
      <c r="AC47" s="2"/>
      <c r="AD47" s="2"/>
      <c r="AE47" s="2"/>
      <c r="AF47" s="2"/>
    </row>
    <row r="48" spans="1:32" s="111" customFormat="1" ht="83.25" customHeight="1" x14ac:dyDescent="0.2">
      <c r="A48" s="128">
        <v>33</v>
      </c>
      <c r="B48" s="129" t="s">
        <v>624</v>
      </c>
      <c r="C48" s="129" t="s">
        <v>621</v>
      </c>
      <c r="D48" s="129" t="s">
        <v>609</v>
      </c>
      <c r="E48" s="130">
        <v>95</v>
      </c>
      <c r="F48" s="425">
        <f t="shared" si="2"/>
        <v>95</v>
      </c>
      <c r="G48" s="130">
        <v>0</v>
      </c>
      <c r="H48" s="141">
        <v>0</v>
      </c>
      <c r="I48" s="141">
        <v>0</v>
      </c>
      <c r="J48" s="141">
        <v>91.959598999999997</v>
      </c>
      <c r="K48" s="130" t="s">
        <v>1780</v>
      </c>
      <c r="L48" s="131" t="s">
        <v>1000</v>
      </c>
      <c r="M48" s="132" t="s">
        <v>1636</v>
      </c>
      <c r="N48" s="130">
        <v>95</v>
      </c>
      <c r="O48" s="130">
        <v>95</v>
      </c>
      <c r="P48" s="455">
        <f t="shared" si="5"/>
        <v>0</v>
      </c>
      <c r="Q48" s="130">
        <v>0</v>
      </c>
      <c r="R48" s="133" t="s">
        <v>994</v>
      </c>
      <c r="S48" s="129" t="s">
        <v>1638</v>
      </c>
      <c r="T48" s="134"/>
      <c r="U48" s="261" t="s">
        <v>555</v>
      </c>
      <c r="V48" s="137" t="s">
        <v>584</v>
      </c>
      <c r="W48" s="136" t="s">
        <v>585</v>
      </c>
      <c r="X48" s="279">
        <v>33</v>
      </c>
      <c r="Y48" s="138"/>
      <c r="Z48" s="179" t="s">
        <v>54</v>
      </c>
      <c r="AA48" s="179"/>
      <c r="AB48" s="180"/>
      <c r="AC48" s="2"/>
      <c r="AD48" s="2"/>
      <c r="AE48" s="2"/>
      <c r="AF48" s="2"/>
    </row>
    <row r="49" spans="1:32" s="111" customFormat="1" ht="127.5" customHeight="1" x14ac:dyDescent="0.2">
      <c r="A49" s="128">
        <v>34</v>
      </c>
      <c r="B49" s="325" t="s">
        <v>625</v>
      </c>
      <c r="C49" s="129" t="s">
        <v>626</v>
      </c>
      <c r="D49" s="129" t="s">
        <v>609</v>
      </c>
      <c r="E49" s="130">
        <v>280.22500000000002</v>
      </c>
      <c r="F49" s="425">
        <f t="shared" si="2"/>
        <v>280.22500000000002</v>
      </c>
      <c r="G49" s="130">
        <v>0</v>
      </c>
      <c r="H49" s="141">
        <v>0</v>
      </c>
      <c r="I49" s="141">
        <v>0</v>
      </c>
      <c r="J49" s="141">
        <v>223.02367799999999</v>
      </c>
      <c r="K49" s="130" t="s">
        <v>1780</v>
      </c>
      <c r="L49" s="131" t="s">
        <v>997</v>
      </c>
      <c r="M49" s="132" t="s">
        <v>1609</v>
      </c>
      <c r="N49" s="130">
        <v>293.52</v>
      </c>
      <c r="O49" s="130">
        <v>284.923</v>
      </c>
      <c r="P49" s="455">
        <f t="shared" si="5"/>
        <v>-8.59699999999998</v>
      </c>
      <c r="Q49" s="130">
        <v>0</v>
      </c>
      <c r="R49" s="133" t="s">
        <v>997</v>
      </c>
      <c r="S49" s="129" t="s">
        <v>1639</v>
      </c>
      <c r="T49" s="134"/>
      <c r="U49" s="261" t="s">
        <v>555</v>
      </c>
      <c r="V49" s="137" t="s">
        <v>584</v>
      </c>
      <c r="W49" s="136" t="s">
        <v>585</v>
      </c>
      <c r="X49" s="279">
        <v>34</v>
      </c>
      <c r="Y49" s="138"/>
      <c r="Z49" s="179" t="s">
        <v>54</v>
      </c>
      <c r="AA49" s="179"/>
      <c r="AB49" s="180"/>
      <c r="AC49" s="2"/>
      <c r="AD49" s="2"/>
      <c r="AE49" s="2"/>
      <c r="AF49" s="2"/>
    </row>
    <row r="50" spans="1:32" s="111" customFormat="1" ht="255.75" customHeight="1" x14ac:dyDescent="0.2">
      <c r="A50" s="128">
        <v>35</v>
      </c>
      <c r="B50" s="129" t="s">
        <v>627</v>
      </c>
      <c r="C50" s="129" t="s">
        <v>626</v>
      </c>
      <c r="D50" s="129" t="s">
        <v>1784</v>
      </c>
      <c r="E50" s="130">
        <v>750</v>
      </c>
      <c r="F50" s="425">
        <f t="shared" si="2"/>
        <v>750</v>
      </c>
      <c r="G50" s="130">
        <v>0</v>
      </c>
      <c r="H50" s="141">
        <v>0</v>
      </c>
      <c r="I50" s="141">
        <v>0</v>
      </c>
      <c r="J50" s="141">
        <v>598.92776200000003</v>
      </c>
      <c r="K50" s="364" t="s">
        <v>1640</v>
      </c>
      <c r="L50" s="131" t="s">
        <v>997</v>
      </c>
      <c r="M50" s="132" t="s">
        <v>1641</v>
      </c>
      <c r="N50" s="130">
        <v>1650</v>
      </c>
      <c r="O50" s="130">
        <v>1600</v>
      </c>
      <c r="P50" s="455">
        <f t="shared" si="5"/>
        <v>-50</v>
      </c>
      <c r="Q50" s="130">
        <v>0</v>
      </c>
      <c r="R50" s="133" t="s">
        <v>997</v>
      </c>
      <c r="S50" s="129" t="s">
        <v>1642</v>
      </c>
      <c r="T50" s="134"/>
      <c r="U50" s="261" t="s">
        <v>555</v>
      </c>
      <c r="V50" s="137" t="s">
        <v>584</v>
      </c>
      <c r="W50" s="136" t="s">
        <v>585</v>
      </c>
      <c r="X50" s="279">
        <v>36</v>
      </c>
      <c r="Y50" s="138"/>
      <c r="Z50" s="179" t="s">
        <v>54</v>
      </c>
      <c r="AA50" s="179"/>
      <c r="AB50" s="180"/>
      <c r="AC50" s="2"/>
      <c r="AD50" s="2"/>
      <c r="AE50" s="2"/>
      <c r="AF50" s="2"/>
    </row>
    <row r="51" spans="1:32" s="111" customFormat="1" ht="252.75" customHeight="1" x14ac:dyDescent="0.2">
      <c r="A51" s="128">
        <v>36</v>
      </c>
      <c r="B51" s="325" t="s">
        <v>628</v>
      </c>
      <c r="C51" s="129" t="s">
        <v>589</v>
      </c>
      <c r="D51" s="129" t="s">
        <v>938</v>
      </c>
      <c r="E51" s="130">
        <v>2815.2159999999999</v>
      </c>
      <c r="F51" s="425">
        <f t="shared" si="2"/>
        <v>2833.7930000000001</v>
      </c>
      <c r="G51" s="130">
        <v>18.577000000000002</v>
      </c>
      <c r="H51" s="141">
        <v>0</v>
      </c>
      <c r="I51" s="141">
        <v>0</v>
      </c>
      <c r="J51" s="141">
        <v>2649.3894369999998</v>
      </c>
      <c r="K51" s="364" t="s">
        <v>1643</v>
      </c>
      <c r="L51" s="131" t="s">
        <v>997</v>
      </c>
      <c r="M51" s="132" t="s">
        <v>1644</v>
      </c>
      <c r="N51" s="130">
        <v>2800</v>
      </c>
      <c r="O51" s="130">
        <v>5130</v>
      </c>
      <c r="P51" s="455">
        <f t="shared" si="5"/>
        <v>2330</v>
      </c>
      <c r="Q51" s="130">
        <v>0</v>
      </c>
      <c r="R51" s="133" t="s">
        <v>997</v>
      </c>
      <c r="S51" s="129" t="s">
        <v>1645</v>
      </c>
      <c r="T51" s="134"/>
      <c r="U51" s="261" t="s">
        <v>555</v>
      </c>
      <c r="V51" s="137" t="s">
        <v>584</v>
      </c>
      <c r="W51" s="136" t="s">
        <v>585</v>
      </c>
      <c r="X51" s="279">
        <v>37</v>
      </c>
      <c r="Y51" s="138" t="s">
        <v>144</v>
      </c>
      <c r="Z51" s="179" t="s">
        <v>54</v>
      </c>
      <c r="AA51" s="179" t="s">
        <v>54</v>
      </c>
      <c r="AB51" s="180"/>
      <c r="AC51" s="2"/>
      <c r="AD51" s="2"/>
      <c r="AE51" s="2"/>
      <c r="AF51" s="2"/>
    </row>
    <row r="52" spans="1:32" s="111" customFormat="1" ht="243.75" customHeight="1" x14ac:dyDescent="0.2">
      <c r="A52" s="128">
        <v>37</v>
      </c>
      <c r="B52" s="325" t="s">
        <v>629</v>
      </c>
      <c r="C52" s="129" t="s">
        <v>591</v>
      </c>
      <c r="D52" s="129" t="s">
        <v>590</v>
      </c>
      <c r="E52" s="130">
        <v>1368.8409999999999</v>
      </c>
      <c r="F52" s="425">
        <f t="shared" si="2"/>
        <v>3474.8409999999999</v>
      </c>
      <c r="G52" s="130">
        <v>2106</v>
      </c>
      <c r="H52" s="141">
        <v>0</v>
      </c>
      <c r="I52" s="141">
        <v>0</v>
      </c>
      <c r="J52" s="141">
        <v>3474.8409999999999</v>
      </c>
      <c r="K52" s="364" t="s">
        <v>1647</v>
      </c>
      <c r="L52" s="131" t="s">
        <v>1033</v>
      </c>
      <c r="M52" s="132" t="s">
        <v>1648</v>
      </c>
      <c r="N52" s="130">
        <v>1771.0519999999999</v>
      </c>
      <c r="O52" s="130">
        <v>0</v>
      </c>
      <c r="P52" s="455">
        <f t="shared" si="5"/>
        <v>-1771.0519999999999</v>
      </c>
      <c r="Q52" s="130">
        <v>0</v>
      </c>
      <c r="R52" s="133" t="s">
        <v>1041</v>
      </c>
      <c r="S52" s="129" t="s">
        <v>1646</v>
      </c>
      <c r="T52" s="134"/>
      <c r="U52" s="261" t="s">
        <v>555</v>
      </c>
      <c r="V52" s="137" t="s">
        <v>584</v>
      </c>
      <c r="W52" s="136" t="s">
        <v>585</v>
      </c>
      <c r="X52" s="279">
        <v>41</v>
      </c>
      <c r="Y52" s="138"/>
      <c r="Z52" s="179" t="s">
        <v>54</v>
      </c>
      <c r="AA52" s="179"/>
      <c r="AB52" s="180"/>
      <c r="AC52" s="2"/>
      <c r="AD52" s="2"/>
      <c r="AE52" s="2"/>
      <c r="AF52" s="2"/>
    </row>
    <row r="53" spans="1:32" s="111" customFormat="1" ht="92.25" customHeight="1" x14ac:dyDescent="0.2">
      <c r="A53" s="128">
        <v>38</v>
      </c>
      <c r="B53" s="325" t="s">
        <v>630</v>
      </c>
      <c r="C53" s="129" t="s">
        <v>631</v>
      </c>
      <c r="D53" s="129" t="s">
        <v>609</v>
      </c>
      <c r="E53" s="130">
        <v>37.031999999999996</v>
      </c>
      <c r="F53" s="425">
        <f t="shared" si="2"/>
        <v>37.031999999999996</v>
      </c>
      <c r="G53" s="130">
        <v>0</v>
      </c>
      <c r="H53" s="141">
        <v>0</v>
      </c>
      <c r="I53" s="141">
        <v>0</v>
      </c>
      <c r="J53" s="141">
        <v>32.834840999999997</v>
      </c>
      <c r="K53" s="130" t="s">
        <v>1780</v>
      </c>
      <c r="L53" s="131" t="s">
        <v>997</v>
      </c>
      <c r="M53" s="132" t="s">
        <v>1649</v>
      </c>
      <c r="N53" s="130">
        <v>43.072000000000003</v>
      </c>
      <c r="O53" s="130">
        <v>50.521999999999998</v>
      </c>
      <c r="P53" s="455">
        <f t="shared" si="5"/>
        <v>7.4499999999999957</v>
      </c>
      <c r="Q53" s="130">
        <v>0</v>
      </c>
      <c r="R53" s="133" t="s">
        <v>997</v>
      </c>
      <c r="S53" s="129" t="s">
        <v>1650</v>
      </c>
      <c r="T53" s="134"/>
      <c r="U53" s="261" t="s">
        <v>555</v>
      </c>
      <c r="V53" s="137" t="s">
        <v>584</v>
      </c>
      <c r="W53" s="136" t="s">
        <v>585</v>
      </c>
      <c r="X53" s="279">
        <v>43</v>
      </c>
      <c r="Y53" s="138"/>
      <c r="Z53" s="179"/>
      <c r="AA53" s="179" t="s">
        <v>54</v>
      </c>
      <c r="AB53" s="180"/>
      <c r="AC53" s="2"/>
      <c r="AD53" s="2"/>
      <c r="AE53" s="2"/>
      <c r="AF53" s="2"/>
    </row>
    <row r="54" spans="1:32" s="111" customFormat="1" ht="92.25" customHeight="1" x14ac:dyDescent="0.2">
      <c r="A54" s="128">
        <v>39</v>
      </c>
      <c r="B54" s="129" t="s">
        <v>632</v>
      </c>
      <c r="C54" s="129" t="s">
        <v>633</v>
      </c>
      <c r="D54" s="129" t="s">
        <v>765</v>
      </c>
      <c r="E54" s="130">
        <v>2103.759</v>
      </c>
      <c r="F54" s="425">
        <f t="shared" si="2"/>
        <v>2602.8891229999999</v>
      </c>
      <c r="G54" s="130">
        <v>780.18299999999999</v>
      </c>
      <c r="H54" s="141">
        <v>281.05287700000002</v>
      </c>
      <c r="I54" s="141">
        <v>0</v>
      </c>
      <c r="J54" s="141">
        <v>2129.4977349999999</v>
      </c>
      <c r="K54" s="130" t="s">
        <v>1780</v>
      </c>
      <c r="L54" s="131" t="s">
        <v>1033</v>
      </c>
      <c r="M54" s="132" t="s">
        <v>1651</v>
      </c>
      <c r="N54" s="130">
        <v>0</v>
      </c>
      <c r="O54" s="130">
        <v>0</v>
      </c>
      <c r="P54" s="455">
        <f t="shared" si="5"/>
        <v>0</v>
      </c>
      <c r="Q54" s="130">
        <v>0</v>
      </c>
      <c r="R54" s="133" t="s">
        <v>1041</v>
      </c>
      <c r="S54" s="129" t="s">
        <v>1657</v>
      </c>
      <c r="T54" s="134"/>
      <c r="U54" s="261" t="s">
        <v>555</v>
      </c>
      <c r="V54" s="137" t="s">
        <v>584</v>
      </c>
      <c r="W54" s="136" t="s">
        <v>585</v>
      </c>
      <c r="X54" s="279">
        <v>44</v>
      </c>
      <c r="Y54" s="138" t="s">
        <v>144</v>
      </c>
      <c r="Z54" s="179" t="s">
        <v>54</v>
      </c>
      <c r="AA54" s="179" t="s">
        <v>54</v>
      </c>
      <c r="AB54" s="180"/>
      <c r="AC54" s="2"/>
      <c r="AD54" s="2"/>
      <c r="AE54" s="2"/>
      <c r="AF54" s="2"/>
    </row>
    <row r="55" spans="1:32" s="111" customFormat="1" ht="131.25" customHeight="1" x14ac:dyDescent="0.2">
      <c r="A55" s="128">
        <v>40</v>
      </c>
      <c r="B55" s="327" t="s">
        <v>634</v>
      </c>
      <c r="C55" s="129" t="s">
        <v>593</v>
      </c>
      <c r="D55" s="129" t="s">
        <v>590</v>
      </c>
      <c r="E55" s="130">
        <v>780</v>
      </c>
      <c r="F55" s="425">
        <f t="shared" si="2"/>
        <v>780</v>
      </c>
      <c r="G55" s="130">
        <v>0</v>
      </c>
      <c r="H55" s="141">
        <v>0</v>
      </c>
      <c r="I55" s="141">
        <v>0</v>
      </c>
      <c r="J55" s="141">
        <v>768.20086300000003</v>
      </c>
      <c r="K55" s="364" t="s">
        <v>1652</v>
      </c>
      <c r="L55" s="131" t="s">
        <v>1033</v>
      </c>
      <c r="M55" s="132" t="s">
        <v>1653</v>
      </c>
      <c r="N55" s="130">
        <v>590</v>
      </c>
      <c r="O55" s="130">
        <v>0</v>
      </c>
      <c r="P55" s="455">
        <f t="shared" si="5"/>
        <v>-590</v>
      </c>
      <c r="Q55" s="130">
        <v>0</v>
      </c>
      <c r="R55" s="133" t="s">
        <v>1041</v>
      </c>
      <c r="S55" s="129" t="s">
        <v>1658</v>
      </c>
      <c r="T55" s="134"/>
      <c r="U55" s="280" t="s">
        <v>570</v>
      </c>
      <c r="V55" s="137" t="s">
        <v>584</v>
      </c>
      <c r="W55" s="136" t="s">
        <v>585</v>
      </c>
      <c r="X55" s="279">
        <v>45</v>
      </c>
      <c r="Y55" s="138" t="s">
        <v>144</v>
      </c>
      <c r="Z55" s="179" t="s">
        <v>54</v>
      </c>
      <c r="AA55" s="179"/>
      <c r="AB55" s="180"/>
      <c r="AC55" s="2"/>
      <c r="AD55" s="2"/>
      <c r="AE55" s="2"/>
      <c r="AF55" s="2"/>
    </row>
    <row r="56" spans="1:32" s="111" customFormat="1" ht="43.2" x14ac:dyDescent="0.2">
      <c r="A56" s="128">
        <v>41</v>
      </c>
      <c r="B56" s="129" t="s">
        <v>673</v>
      </c>
      <c r="C56" s="129" t="s">
        <v>231</v>
      </c>
      <c r="D56" s="129" t="s">
        <v>577</v>
      </c>
      <c r="E56" s="130">
        <v>9400</v>
      </c>
      <c r="F56" s="425">
        <f t="shared" ref="F56:F65" si="6">E56+G56-H56</f>
        <v>9400</v>
      </c>
      <c r="G56" s="130">
        <v>0</v>
      </c>
      <c r="H56" s="141">
        <v>0</v>
      </c>
      <c r="I56" s="141">
        <v>0</v>
      </c>
      <c r="J56" s="141">
        <v>9400</v>
      </c>
      <c r="K56" s="130" t="s">
        <v>1780</v>
      </c>
      <c r="L56" s="131" t="s">
        <v>1033</v>
      </c>
      <c r="M56" s="132" t="s">
        <v>1654</v>
      </c>
      <c r="N56" s="130">
        <v>7300</v>
      </c>
      <c r="O56" s="130">
        <v>0</v>
      </c>
      <c r="P56" s="455">
        <f t="shared" si="5"/>
        <v>-7300</v>
      </c>
      <c r="Q56" s="130">
        <v>0</v>
      </c>
      <c r="R56" s="133" t="s">
        <v>1041</v>
      </c>
      <c r="S56" s="129" t="s">
        <v>1659</v>
      </c>
      <c r="T56" s="134"/>
      <c r="U56" s="280" t="s">
        <v>570</v>
      </c>
      <c r="V56" s="137" t="s">
        <v>563</v>
      </c>
      <c r="W56" s="136" t="s">
        <v>564</v>
      </c>
      <c r="X56" s="279">
        <v>53</v>
      </c>
      <c r="Y56" s="138" t="s">
        <v>144</v>
      </c>
      <c r="Z56" s="179"/>
      <c r="AA56" s="179" t="s">
        <v>54</v>
      </c>
      <c r="AB56" s="180" t="s">
        <v>54</v>
      </c>
      <c r="AC56" s="2"/>
      <c r="AD56" s="2"/>
      <c r="AE56" s="2"/>
      <c r="AF56" s="2"/>
    </row>
    <row r="57" spans="1:32" s="111" customFormat="1" ht="43.2" x14ac:dyDescent="0.2">
      <c r="A57" s="128">
        <v>42</v>
      </c>
      <c r="B57" s="321" t="s">
        <v>676</v>
      </c>
      <c r="C57" s="129" t="s">
        <v>231</v>
      </c>
      <c r="D57" s="129" t="s">
        <v>577</v>
      </c>
      <c r="E57" s="130">
        <v>100</v>
      </c>
      <c r="F57" s="425">
        <f t="shared" si="6"/>
        <v>100</v>
      </c>
      <c r="G57" s="130">
        <v>0</v>
      </c>
      <c r="H57" s="141">
        <v>0</v>
      </c>
      <c r="I57" s="141">
        <v>0</v>
      </c>
      <c r="J57" s="141">
        <v>88.796520000000001</v>
      </c>
      <c r="K57" s="364" t="s">
        <v>1655</v>
      </c>
      <c r="L57" s="131" t="s">
        <v>1033</v>
      </c>
      <c r="M57" s="132" t="s">
        <v>1656</v>
      </c>
      <c r="N57" s="130">
        <v>100</v>
      </c>
      <c r="O57" s="130">
        <v>0</v>
      </c>
      <c r="P57" s="455">
        <f t="shared" si="5"/>
        <v>-100</v>
      </c>
      <c r="Q57" s="130">
        <v>0</v>
      </c>
      <c r="R57" s="133" t="s">
        <v>1041</v>
      </c>
      <c r="S57" s="129" t="s">
        <v>1660</v>
      </c>
      <c r="T57" s="134"/>
      <c r="U57" s="280" t="s">
        <v>570</v>
      </c>
      <c r="V57" s="137" t="s">
        <v>563</v>
      </c>
      <c r="W57" s="136" t="s">
        <v>564</v>
      </c>
      <c r="X57" s="279">
        <v>55</v>
      </c>
      <c r="Y57" s="138" t="s">
        <v>144</v>
      </c>
      <c r="Z57" s="179" t="s">
        <v>54</v>
      </c>
      <c r="AA57" s="179"/>
      <c r="AB57" s="180"/>
      <c r="AC57" s="2"/>
      <c r="AD57" s="2"/>
      <c r="AE57" s="2"/>
      <c r="AF57" s="2"/>
    </row>
    <row r="58" spans="1:32" s="111" customFormat="1" ht="60.75" customHeight="1" x14ac:dyDescent="0.2">
      <c r="A58" s="128">
        <v>43</v>
      </c>
      <c r="B58" s="321" t="s">
        <v>677</v>
      </c>
      <c r="C58" s="129" t="s">
        <v>231</v>
      </c>
      <c r="D58" s="129" t="s">
        <v>594</v>
      </c>
      <c r="E58" s="130">
        <v>1799.9549999999999</v>
      </c>
      <c r="F58" s="425">
        <f t="shared" si="6"/>
        <v>2029.4959999999999</v>
      </c>
      <c r="G58" s="130">
        <v>229.541</v>
      </c>
      <c r="H58" s="141">
        <v>0</v>
      </c>
      <c r="I58" s="141">
        <v>0</v>
      </c>
      <c r="J58" s="141">
        <v>1762.855472</v>
      </c>
      <c r="K58" s="130" t="s">
        <v>1780</v>
      </c>
      <c r="L58" s="131" t="s">
        <v>997</v>
      </c>
      <c r="M58" s="132" t="s">
        <v>1661</v>
      </c>
      <c r="N58" s="130">
        <v>1799.9549999999999</v>
      </c>
      <c r="O58" s="130">
        <v>699.93499999999995</v>
      </c>
      <c r="P58" s="455">
        <f t="shared" si="5"/>
        <v>-1100.02</v>
      </c>
      <c r="Q58" s="130">
        <v>0</v>
      </c>
      <c r="R58" s="133" t="s">
        <v>994</v>
      </c>
      <c r="S58" s="129" t="s">
        <v>1668</v>
      </c>
      <c r="T58" s="134"/>
      <c r="U58" s="280" t="s">
        <v>570</v>
      </c>
      <c r="V58" s="137" t="s">
        <v>563</v>
      </c>
      <c r="W58" s="136" t="s">
        <v>564</v>
      </c>
      <c r="X58" s="279">
        <v>56</v>
      </c>
      <c r="Y58" s="138" t="s">
        <v>144</v>
      </c>
      <c r="Z58" s="179" t="s">
        <v>54</v>
      </c>
      <c r="AA58" s="179"/>
      <c r="AB58" s="180"/>
      <c r="AC58" s="2"/>
      <c r="AD58" s="2"/>
      <c r="AE58" s="2"/>
      <c r="AF58" s="2"/>
    </row>
    <row r="59" spans="1:32" s="111" customFormat="1" ht="48.75" customHeight="1" x14ac:dyDescent="0.2">
      <c r="A59" s="128">
        <v>44</v>
      </c>
      <c r="B59" s="321" t="s">
        <v>771</v>
      </c>
      <c r="C59" s="129" t="s">
        <v>772</v>
      </c>
      <c r="D59" s="129" t="s">
        <v>773</v>
      </c>
      <c r="E59" s="130">
        <v>0</v>
      </c>
      <c r="F59" s="425">
        <f t="shared" si="6"/>
        <v>267.40800000000002</v>
      </c>
      <c r="G59" s="130">
        <v>267.40800000000002</v>
      </c>
      <c r="H59" s="141">
        <v>0</v>
      </c>
      <c r="I59" s="141">
        <v>0</v>
      </c>
      <c r="J59" s="141">
        <v>267.40800000000002</v>
      </c>
      <c r="K59" s="130" t="s">
        <v>1780</v>
      </c>
      <c r="L59" s="131" t="s">
        <v>1033</v>
      </c>
      <c r="M59" s="132" t="s">
        <v>1662</v>
      </c>
      <c r="N59" s="130">
        <v>0</v>
      </c>
      <c r="O59" s="130">
        <v>0</v>
      </c>
      <c r="P59" s="455">
        <f t="shared" si="5"/>
        <v>0</v>
      </c>
      <c r="Q59" s="130">
        <v>0</v>
      </c>
      <c r="R59" s="133" t="s">
        <v>1041</v>
      </c>
      <c r="S59" s="129" t="s">
        <v>1669</v>
      </c>
      <c r="T59" s="134"/>
      <c r="U59" s="280" t="s">
        <v>570</v>
      </c>
      <c r="V59" s="137" t="s">
        <v>774</v>
      </c>
      <c r="W59" s="136" t="s">
        <v>775</v>
      </c>
      <c r="X59" s="279">
        <v>58</v>
      </c>
      <c r="Y59" s="138"/>
      <c r="Z59" s="179" t="s">
        <v>54</v>
      </c>
      <c r="AA59" s="179"/>
      <c r="AB59" s="180"/>
      <c r="AC59" s="2"/>
      <c r="AD59" s="2"/>
      <c r="AE59" s="2"/>
      <c r="AF59" s="2"/>
    </row>
    <row r="60" spans="1:32" s="111" customFormat="1" ht="98.25" customHeight="1" x14ac:dyDescent="0.2">
      <c r="A60" s="128">
        <v>45</v>
      </c>
      <c r="B60" s="129" t="s">
        <v>678</v>
      </c>
      <c r="C60" s="129" t="s">
        <v>231</v>
      </c>
      <c r="D60" s="129" t="s">
        <v>1785</v>
      </c>
      <c r="E60" s="130">
        <v>4800</v>
      </c>
      <c r="F60" s="425">
        <f t="shared" si="6"/>
        <v>4652.7</v>
      </c>
      <c r="G60" s="130">
        <v>40.200000000000003</v>
      </c>
      <c r="H60" s="141">
        <v>187.5</v>
      </c>
      <c r="I60" s="141">
        <v>0</v>
      </c>
      <c r="J60" s="141">
        <v>4157.3382339999998</v>
      </c>
      <c r="K60" s="130" t="s">
        <v>1780</v>
      </c>
      <c r="L60" s="131" t="s">
        <v>997</v>
      </c>
      <c r="M60" s="132" t="s">
        <v>1663</v>
      </c>
      <c r="N60" s="130">
        <v>6500</v>
      </c>
      <c r="O60" s="130">
        <v>7000</v>
      </c>
      <c r="P60" s="455">
        <f t="shared" si="5"/>
        <v>500</v>
      </c>
      <c r="Q60" s="130">
        <v>0</v>
      </c>
      <c r="R60" s="133" t="s">
        <v>997</v>
      </c>
      <c r="S60" s="129" t="s">
        <v>1670</v>
      </c>
      <c r="T60" s="134"/>
      <c r="U60" s="280" t="s">
        <v>570</v>
      </c>
      <c r="V60" s="137" t="s">
        <v>563</v>
      </c>
      <c r="W60" s="136" t="s">
        <v>564</v>
      </c>
      <c r="X60" s="279">
        <v>59</v>
      </c>
      <c r="Y60" s="138" t="s">
        <v>144</v>
      </c>
      <c r="Z60" s="179" t="s">
        <v>54</v>
      </c>
      <c r="AA60" s="179" t="s">
        <v>54</v>
      </c>
      <c r="AB60" s="180"/>
      <c r="AC60" s="2"/>
      <c r="AD60" s="2"/>
      <c r="AE60" s="2"/>
      <c r="AF60" s="2"/>
    </row>
    <row r="61" spans="1:32" s="111" customFormat="1" ht="88.5" customHeight="1" x14ac:dyDescent="0.2">
      <c r="A61" s="128">
        <v>46</v>
      </c>
      <c r="B61" s="321" t="s">
        <v>679</v>
      </c>
      <c r="C61" s="129" t="s">
        <v>231</v>
      </c>
      <c r="D61" s="129" t="s">
        <v>554</v>
      </c>
      <c r="E61" s="130">
        <v>4000</v>
      </c>
      <c r="F61" s="425">
        <f t="shared" si="6"/>
        <v>4000</v>
      </c>
      <c r="G61" s="130">
        <v>0</v>
      </c>
      <c r="H61" s="141">
        <v>0</v>
      </c>
      <c r="I61" s="141">
        <v>0</v>
      </c>
      <c r="J61" s="141">
        <v>3381.545494</v>
      </c>
      <c r="K61" s="130" t="s">
        <v>1780</v>
      </c>
      <c r="L61" s="131" t="s">
        <v>997</v>
      </c>
      <c r="M61" s="132" t="s">
        <v>1664</v>
      </c>
      <c r="N61" s="130">
        <v>4000</v>
      </c>
      <c r="O61" s="130">
        <v>3210</v>
      </c>
      <c r="P61" s="455">
        <f t="shared" si="5"/>
        <v>-790</v>
      </c>
      <c r="Q61" s="130">
        <v>0</v>
      </c>
      <c r="R61" s="133" t="s">
        <v>997</v>
      </c>
      <c r="S61" s="129" t="s">
        <v>1671</v>
      </c>
      <c r="T61" s="134"/>
      <c r="U61" s="280" t="s">
        <v>570</v>
      </c>
      <c r="V61" s="137" t="s">
        <v>563</v>
      </c>
      <c r="W61" s="136" t="s">
        <v>564</v>
      </c>
      <c r="X61" s="279">
        <v>60</v>
      </c>
      <c r="Y61" s="138" t="s">
        <v>144</v>
      </c>
      <c r="Z61" s="179" t="s">
        <v>54</v>
      </c>
      <c r="AA61" s="179"/>
      <c r="AB61" s="180"/>
      <c r="AC61" s="2"/>
      <c r="AD61" s="2"/>
      <c r="AE61" s="2"/>
      <c r="AF61" s="2"/>
    </row>
    <row r="62" spans="1:32" s="111" customFormat="1" ht="57.75" customHeight="1" x14ac:dyDescent="0.2">
      <c r="A62" s="128">
        <v>47</v>
      </c>
      <c r="B62" s="129" t="s">
        <v>776</v>
      </c>
      <c r="C62" s="129" t="s">
        <v>777</v>
      </c>
      <c r="D62" s="129" t="s">
        <v>233</v>
      </c>
      <c r="E62" s="130">
        <v>0</v>
      </c>
      <c r="F62" s="425">
        <f t="shared" si="6"/>
        <v>1280</v>
      </c>
      <c r="G62" s="130">
        <v>1280</v>
      </c>
      <c r="H62" s="141">
        <v>0</v>
      </c>
      <c r="I62" s="141">
        <v>0</v>
      </c>
      <c r="J62" s="141">
        <v>1179.4607410000001</v>
      </c>
      <c r="K62" s="130" t="s">
        <v>1780</v>
      </c>
      <c r="L62" s="131" t="s">
        <v>1033</v>
      </c>
      <c r="M62" s="132" t="s">
        <v>1665</v>
      </c>
      <c r="N62" s="130">
        <v>0</v>
      </c>
      <c r="O62" s="130">
        <v>0</v>
      </c>
      <c r="P62" s="455">
        <f t="shared" si="5"/>
        <v>0</v>
      </c>
      <c r="Q62" s="130">
        <v>0</v>
      </c>
      <c r="R62" s="133" t="s">
        <v>1041</v>
      </c>
      <c r="S62" s="129" t="s">
        <v>1672</v>
      </c>
      <c r="T62" s="134"/>
      <c r="U62" s="280" t="s">
        <v>570</v>
      </c>
      <c r="V62" s="137" t="s">
        <v>778</v>
      </c>
      <c r="W62" s="136" t="s">
        <v>779</v>
      </c>
      <c r="X62" s="279">
        <v>61</v>
      </c>
      <c r="Y62" s="138"/>
      <c r="Z62" s="139"/>
      <c r="AA62" s="139" t="s">
        <v>54</v>
      </c>
      <c r="AB62" s="140"/>
      <c r="AC62" s="2"/>
      <c r="AD62" s="2"/>
      <c r="AE62" s="2"/>
      <c r="AF62" s="2"/>
    </row>
    <row r="63" spans="1:32" s="111" customFormat="1" ht="43.2" x14ac:dyDescent="0.2">
      <c r="A63" s="128">
        <v>48</v>
      </c>
      <c r="B63" s="129" t="s">
        <v>780</v>
      </c>
      <c r="C63" s="129" t="s">
        <v>777</v>
      </c>
      <c r="D63" s="129" t="s">
        <v>233</v>
      </c>
      <c r="E63" s="130">
        <v>0</v>
      </c>
      <c r="F63" s="425">
        <f t="shared" si="6"/>
        <v>400</v>
      </c>
      <c r="G63" s="130">
        <v>400</v>
      </c>
      <c r="H63" s="141">
        <v>0</v>
      </c>
      <c r="I63" s="141">
        <v>0</v>
      </c>
      <c r="J63" s="141">
        <v>262.02648399999998</v>
      </c>
      <c r="K63" s="130" t="s">
        <v>1780</v>
      </c>
      <c r="L63" s="131" t="s">
        <v>1033</v>
      </c>
      <c r="M63" s="132" t="s">
        <v>1666</v>
      </c>
      <c r="N63" s="130">
        <v>0</v>
      </c>
      <c r="O63" s="130">
        <v>0</v>
      </c>
      <c r="P63" s="455">
        <f t="shared" si="5"/>
        <v>0</v>
      </c>
      <c r="Q63" s="130">
        <v>0</v>
      </c>
      <c r="R63" s="133" t="s">
        <v>1041</v>
      </c>
      <c r="S63" s="129" t="s">
        <v>1673</v>
      </c>
      <c r="T63" s="134"/>
      <c r="U63" s="280" t="s">
        <v>570</v>
      </c>
      <c r="V63" s="137" t="s">
        <v>778</v>
      </c>
      <c r="W63" s="136" t="s">
        <v>779</v>
      </c>
      <c r="X63" s="279">
        <v>62</v>
      </c>
      <c r="Y63" s="138"/>
      <c r="Z63" s="139"/>
      <c r="AA63" s="139" t="s">
        <v>54</v>
      </c>
      <c r="AB63" s="140"/>
      <c r="AC63" s="2"/>
      <c r="AD63" s="2"/>
      <c r="AE63" s="2"/>
      <c r="AF63" s="2"/>
    </row>
    <row r="64" spans="1:32" s="111" customFormat="1" ht="111" customHeight="1" x14ac:dyDescent="0.2">
      <c r="A64" s="128">
        <v>49</v>
      </c>
      <c r="B64" s="129" t="s">
        <v>781</v>
      </c>
      <c r="C64" s="129" t="s">
        <v>777</v>
      </c>
      <c r="D64" s="129" t="s">
        <v>233</v>
      </c>
      <c r="E64" s="130">
        <v>0</v>
      </c>
      <c r="F64" s="425">
        <f t="shared" si="6"/>
        <v>100</v>
      </c>
      <c r="G64" s="130">
        <v>100</v>
      </c>
      <c r="H64" s="141">
        <v>0</v>
      </c>
      <c r="I64" s="141">
        <v>0</v>
      </c>
      <c r="J64" s="141">
        <v>72.805000000000007</v>
      </c>
      <c r="K64" s="130" t="s">
        <v>1780</v>
      </c>
      <c r="L64" s="131" t="s">
        <v>1033</v>
      </c>
      <c r="M64" s="132" t="s">
        <v>1667</v>
      </c>
      <c r="N64" s="130">
        <v>0</v>
      </c>
      <c r="O64" s="130">
        <v>0</v>
      </c>
      <c r="P64" s="455">
        <f t="shared" si="5"/>
        <v>0</v>
      </c>
      <c r="Q64" s="130">
        <v>0</v>
      </c>
      <c r="R64" s="133" t="s">
        <v>1041</v>
      </c>
      <c r="S64" s="129" t="s">
        <v>1674</v>
      </c>
      <c r="T64" s="134"/>
      <c r="U64" s="280" t="s">
        <v>570</v>
      </c>
      <c r="V64" s="137" t="s">
        <v>778</v>
      </c>
      <c r="W64" s="136" t="s">
        <v>779</v>
      </c>
      <c r="X64" s="279">
        <v>63</v>
      </c>
      <c r="Y64" s="138"/>
      <c r="Z64" s="139"/>
      <c r="AA64" s="139" t="s">
        <v>54</v>
      </c>
      <c r="AB64" s="140"/>
      <c r="AC64" s="2"/>
      <c r="AD64" s="2"/>
      <c r="AE64" s="2"/>
      <c r="AF64" s="2"/>
    </row>
    <row r="65" spans="1:32" s="111" customFormat="1" ht="218.25" customHeight="1" x14ac:dyDescent="0.2">
      <c r="A65" s="128">
        <v>50</v>
      </c>
      <c r="B65" s="276" t="s">
        <v>635</v>
      </c>
      <c r="C65" s="129" t="s">
        <v>158</v>
      </c>
      <c r="D65" s="129" t="s">
        <v>1786</v>
      </c>
      <c r="E65" s="130">
        <v>1242.674</v>
      </c>
      <c r="F65" s="425">
        <f t="shared" si="6"/>
        <v>859.04592600000001</v>
      </c>
      <c r="G65" s="130">
        <v>0</v>
      </c>
      <c r="H65" s="141">
        <v>383.62807400000003</v>
      </c>
      <c r="I65" s="141">
        <v>0</v>
      </c>
      <c r="J65" s="141">
        <v>822.15254900000002</v>
      </c>
      <c r="K65" s="132" t="s">
        <v>1675</v>
      </c>
      <c r="L65" s="131" t="s">
        <v>997</v>
      </c>
      <c r="M65" s="132" t="s">
        <v>1676</v>
      </c>
      <c r="N65" s="130">
        <v>2500</v>
      </c>
      <c r="O65" s="130">
        <v>9129.92</v>
      </c>
      <c r="P65" s="455">
        <f t="shared" si="5"/>
        <v>6629.92</v>
      </c>
      <c r="Q65" s="130">
        <v>0</v>
      </c>
      <c r="R65" s="133" t="s">
        <v>997</v>
      </c>
      <c r="S65" s="129" t="s">
        <v>1681</v>
      </c>
      <c r="T65" s="134" t="s">
        <v>1849</v>
      </c>
      <c r="U65" s="280" t="s">
        <v>570</v>
      </c>
      <c r="V65" s="137" t="s">
        <v>584</v>
      </c>
      <c r="W65" s="136" t="s">
        <v>585</v>
      </c>
      <c r="X65" s="279" t="s">
        <v>636</v>
      </c>
      <c r="Y65" s="138" t="s">
        <v>43</v>
      </c>
      <c r="Z65" s="179" t="s">
        <v>586</v>
      </c>
      <c r="AA65" s="179"/>
      <c r="AB65" s="180"/>
      <c r="AC65" s="2"/>
      <c r="AD65" s="2"/>
      <c r="AE65" s="2"/>
      <c r="AF65" s="2"/>
    </row>
    <row r="66" spans="1:32" s="111" customFormat="1" ht="96.75" customHeight="1" x14ac:dyDescent="0.2">
      <c r="A66" s="128">
        <v>51</v>
      </c>
      <c r="B66" s="276" t="s">
        <v>637</v>
      </c>
      <c r="C66" s="129" t="s">
        <v>158</v>
      </c>
      <c r="D66" s="129" t="s">
        <v>248</v>
      </c>
      <c r="E66" s="130">
        <v>600</v>
      </c>
      <c r="F66" s="425">
        <f t="shared" si="2"/>
        <v>600</v>
      </c>
      <c r="G66" s="130">
        <v>0</v>
      </c>
      <c r="H66" s="141">
        <v>0</v>
      </c>
      <c r="I66" s="141">
        <v>0</v>
      </c>
      <c r="J66" s="141">
        <v>538.95171600000003</v>
      </c>
      <c r="K66" s="132" t="s">
        <v>1677</v>
      </c>
      <c r="L66" s="131" t="s">
        <v>997</v>
      </c>
      <c r="M66" s="132" t="s">
        <v>1678</v>
      </c>
      <c r="N66" s="130">
        <v>1500</v>
      </c>
      <c r="O66" s="130">
        <v>1900</v>
      </c>
      <c r="P66" s="455">
        <f t="shared" si="5"/>
        <v>400</v>
      </c>
      <c r="Q66" s="130">
        <v>0</v>
      </c>
      <c r="R66" s="133" t="s">
        <v>1041</v>
      </c>
      <c r="S66" s="129" t="s">
        <v>1682</v>
      </c>
      <c r="T66" s="134"/>
      <c r="U66" s="280" t="s">
        <v>570</v>
      </c>
      <c r="V66" s="137" t="s">
        <v>584</v>
      </c>
      <c r="W66" s="136" t="s">
        <v>585</v>
      </c>
      <c r="X66" s="279" t="s">
        <v>638</v>
      </c>
      <c r="Y66" s="138" t="s">
        <v>43</v>
      </c>
      <c r="Z66" s="179" t="s">
        <v>586</v>
      </c>
      <c r="AA66" s="179"/>
      <c r="AB66" s="180"/>
      <c r="AC66" s="2"/>
      <c r="AD66" s="2"/>
      <c r="AE66" s="2"/>
      <c r="AF66" s="2"/>
    </row>
    <row r="67" spans="1:32" s="111" customFormat="1" ht="97.5" customHeight="1" x14ac:dyDescent="0.2">
      <c r="A67" s="128">
        <v>52</v>
      </c>
      <c r="B67" s="129" t="s">
        <v>639</v>
      </c>
      <c r="C67" s="129" t="s">
        <v>158</v>
      </c>
      <c r="D67" s="129" t="s">
        <v>609</v>
      </c>
      <c r="E67" s="130">
        <v>305.21100000000001</v>
      </c>
      <c r="F67" s="425">
        <f t="shared" si="2"/>
        <v>305.21100000000001</v>
      </c>
      <c r="G67" s="130">
        <v>0</v>
      </c>
      <c r="H67" s="141">
        <v>0</v>
      </c>
      <c r="I67" s="141">
        <v>0</v>
      </c>
      <c r="J67" s="141">
        <v>299.546266</v>
      </c>
      <c r="K67" s="132" t="s">
        <v>1679</v>
      </c>
      <c r="L67" s="131" t="s">
        <v>997</v>
      </c>
      <c r="M67" s="132" t="s">
        <v>1680</v>
      </c>
      <c r="N67" s="130">
        <v>337.71100000000001</v>
      </c>
      <c r="O67" s="130">
        <v>337.71100000000001</v>
      </c>
      <c r="P67" s="455">
        <f t="shared" si="5"/>
        <v>0</v>
      </c>
      <c r="Q67" s="130">
        <v>0</v>
      </c>
      <c r="R67" s="133" t="s">
        <v>997</v>
      </c>
      <c r="S67" s="129" t="s">
        <v>1683</v>
      </c>
      <c r="T67" s="134"/>
      <c r="U67" s="280" t="s">
        <v>570</v>
      </c>
      <c r="V67" s="137" t="s">
        <v>584</v>
      </c>
      <c r="W67" s="136" t="s">
        <v>585</v>
      </c>
      <c r="X67" s="279" t="s">
        <v>640</v>
      </c>
      <c r="Y67" s="138" t="s">
        <v>43</v>
      </c>
      <c r="Z67" s="179" t="s">
        <v>586</v>
      </c>
      <c r="AA67" s="179" t="s">
        <v>54</v>
      </c>
      <c r="AB67" s="180"/>
      <c r="AC67" s="2"/>
      <c r="AD67" s="2"/>
      <c r="AE67" s="2"/>
      <c r="AF67" s="2"/>
    </row>
    <row r="68" spans="1:32" s="111" customFormat="1" ht="180.75" customHeight="1" x14ac:dyDescent="0.2">
      <c r="A68" s="128">
        <v>53</v>
      </c>
      <c r="B68" s="129" t="s">
        <v>641</v>
      </c>
      <c r="C68" s="129" t="s">
        <v>158</v>
      </c>
      <c r="D68" s="129" t="s">
        <v>168</v>
      </c>
      <c r="E68" s="130">
        <v>700</v>
      </c>
      <c r="F68" s="425">
        <f t="shared" si="2"/>
        <v>562.18799999999999</v>
      </c>
      <c r="G68" s="130">
        <v>0</v>
      </c>
      <c r="H68" s="141">
        <v>137.81200000000001</v>
      </c>
      <c r="I68" s="141">
        <v>137.81200000000001</v>
      </c>
      <c r="J68" s="141">
        <v>150.97999999999999</v>
      </c>
      <c r="K68" s="132" t="s">
        <v>1677</v>
      </c>
      <c r="L68" s="131" t="s">
        <v>997</v>
      </c>
      <c r="M68" s="132" t="s">
        <v>1684</v>
      </c>
      <c r="N68" s="130">
        <v>1000</v>
      </c>
      <c r="O68" s="130">
        <v>1500</v>
      </c>
      <c r="P68" s="455">
        <f t="shared" si="5"/>
        <v>500</v>
      </c>
      <c r="Q68" s="130">
        <v>0</v>
      </c>
      <c r="R68" s="133" t="s">
        <v>994</v>
      </c>
      <c r="S68" s="129" t="s">
        <v>1691</v>
      </c>
      <c r="T68" s="134"/>
      <c r="U68" s="280" t="s">
        <v>570</v>
      </c>
      <c r="V68" s="137" t="s">
        <v>584</v>
      </c>
      <c r="W68" s="136" t="s">
        <v>585</v>
      </c>
      <c r="X68" s="279" t="s">
        <v>642</v>
      </c>
      <c r="Y68" s="138" t="s">
        <v>43</v>
      </c>
      <c r="Z68" s="179"/>
      <c r="AA68" s="179" t="s">
        <v>757</v>
      </c>
      <c r="AB68" s="180"/>
      <c r="AC68" s="2"/>
      <c r="AD68" s="2"/>
      <c r="AE68" s="2"/>
      <c r="AF68" s="2"/>
    </row>
    <row r="69" spans="1:32" s="111" customFormat="1" ht="84.75" customHeight="1" x14ac:dyDescent="0.2">
      <c r="A69" s="128">
        <v>54</v>
      </c>
      <c r="B69" s="129" t="s">
        <v>643</v>
      </c>
      <c r="C69" s="129" t="s">
        <v>158</v>
      </c>
      <c r="D69" s="129" t="s">
        <v>168</v>
      </c>
      <c r="E69" s="130">
        <v>1206.7</v>
      </c>
      <c r="F69" s="425">
        <f t="shared" si="2"/>
        <v>1206.7</v>
      </c>
      <c r="G69" s="130">
        <v>0</v>
      </c>
      <c r="H69" s="141">
        <v>0</v>
      </c>
      <c r="I69" s="141">
        <v>0</v>
      </c>
      <c r="J69" s="141">
        <v>1028.2982710000001</v>
      </c>
      <c r="K69" s="132" t="s">
        <v>1685</v>
      </c>
      <c r="L69" s="131" t="s">
        <v>997</v>
      </c>
      <c r="M69" s="132" t="s">
        <v>1686</v>
      </c>
      <c r="N69" s="130">
        <v>1080.0999999999999</v>
      </c>
      <c r="O69" s="130">
        <v>990</v>
      </c>
      <c r="P69" s="455">
        <f t="shared" si="5"/>
        <v>-90.099999999999909</v>
      </c>
      <c r="Q69" s="130">
        <v>0</v>
      </c>
      <c r="R69" s="133" t="s">
        <v>997</v>
      </c>
      <c r="S69" s="129" t="s">
        <v>1692</v>
      </c>
      <c r="T69" s="134"/>
      <c r="U69" s="280" t="s">
        <v>570</v>
      </c>
      <c r="V69" s="137" t="s">
        <v>563</v>
      </c>
      <c r="W69" s="136" t="s">
        <v>564</v>
      </c>
      <c r="X69" s="279" t="s">
        <v>644</v>
      </c>
      <c r="Y69" s="138" t="s">
        <v>43</v>
      </c>
      <c r="Z69" s="179" t="s">
        <v>440</v>
      </c>
      <c r="AA69" s="179"/>
      <c r="AB69" s="180"/>
      <c r="AC69" s="2"/>
      <c r="AD69" s="2"/>
      <c r="AE69" s="2"/>
      <c r="AF69" s="2"/>
    </row>
    <row r="70" spans="1:32" s="111" customFormat="1" ht="186" customHeight="1" x14ac:dyDescent="0.2">
      <c r="A70" s="128">
        <v>55</v>
      </c>
      <c r="B70" s="129" t="s">
        <v>645</v>
      </c>
      <c r="C70" s="129" t="s">
        <v>158</v>
      </c>
      <c r="D70" s="129" t="s">
        <v>582</v>
      </c>
      <c r="E70" s="130">
        <v>550</v>
      </c>
      <c r="F70" s="425">
        <f t="shared" si="2"/>
        <v>550</v>
      </c>
      <c r="G70" s="130">
        <v>0</v>
      </c>
      <c r="H70" s="141">
        <v>0</v>
      </c>
      <c r="I70" s="141">
        <v>0</v>
      </c>
      <c r="J70" s="141">
        <v>358.86883599999999</v>
      </c>
      <c r="K70" s="132" t="s">
        <v>1687</v>
      </c>
      <c r="L70" s="131" t="s">
        <v>997</v>
      </c>
      <c r="M70" s="132" t="s">
        <v>1688</v>
      </c>
      <c r="N70" s="130">
        <v>1000</v>
      </c>
      <c r="O70" s="130">
        <v>900</v>
      </c>
      <c r="P70" s="455">
        <f t="shared" si="5"/>
        <v>-100</v>
      </c>
      <c r="Q70" s="130">
        <v>0</v>
      </c>
      <c r="R70" s="133" t="s">
        <v>997</v>
      </c>
      <c r="S70" s="129" t="s">
        <v>1693</v>
      </c>
      <c r="T70" s="134"/>
      <c r="U70" s="280" t="s">
        <v>570</v>
      </c>
      <c r="V70" s="137" t="s">
        <v>563</v>
      </c>
      <c r="W70" s="136" t="s">
        <v>564</v>
      </c>
      <c r="X70" s="279" t="s">
        <v>646</v>
      </c>
      <c r="Y70" s="138" t="s">
        <v>43</v>
      </c>
      <c r="Z70" s="179" t="s">
        <v>54</v>
      </c>
      <c r="AA70" s="179"/>
      <c r="AB70" s="180"/>
      <c r="AC70" s="2"/>
      <c r="AD70" s="2"/>
      <c r="AE70" s="2"/>
      <c r="AF70" s="2"/>
    </row>
    <row r="71" spans="1:32" s="111" customFormat="1" ht="71.25" customHeight="1" x14ac:dyDescent="0.2">
      <c r="A71" s="128">
        <v>56</v>
      </c>
      <c r="B71" s="276" t="s">
        <v>660</v>
      </c>
      <c r="C71" s="129" t="s">
        <v>158</v>
      </c>
      <c r="D71" s="129" t="s">
        <v>168</v>
      </c>
      <c r="E71" s="130">
        <v>2800</v>
      </c>
      <c r="F71" s="425">
        <f>E71+G71-H71</f>
        <v>452.85683999999992</v>
      </c>
      <c r="G71" s="130">
        <v>0</v>
      </c>
      <c r="H71" s="141">
        <v>2347.1431600000001</v>
      </c>
      <c r="I71" s="141">
        <v>0</v>
      </c>
      <c r="J71" s="141">
        <v>205.70796999999999</v>
      </c>
      <c r="K71" s="132" t="s">
        <v>1689</v>
      </c>
      <c r="L71" s="131" t="s">
        <v>997</v>
      </c>
      <c r="M71" s="132" t="s">
        <v>1690</v>
      </c>
      <c r="N71" s="130">
        <v>1352</v>
      </c>
      <c r="O71" s="130">
        <v>1000</v>
      </c>
      <c r="P71" s="455">
        <f t="shared" si="5"/>
        <v>-352</v>
      </c>
      <c r="Q71" s="130">
        <v>0</v>
      </c>
      <c r="R71" s="133" t="s">
        <v>997</v>
      </c>
      <c r="S71" s="129" t="s">
        <v>1694</v>
      </c>
      <c r="T71" s="134"/>
      <c r="U71" s="261" t="s">
        <v>770</v>
      </c>
      <c r="V71" s="137" t="s">
        <v>563</v>
      </c>
      <c r="W71" s="136" t="s">
        <v>564</v>
      </c>
      <c r="X71" s="279" t="s">
        <v>661</v>
      </c>
      <c r="Y71" s="138" t="s">
        <v>43</v>
      </c>
      <c r="Z71" s="179"/>
      <c r="AA71" s="179" t="s">
        <v>54</v>
      </c>
      <c r="AB71" s="180"/>
      <c r="AC71" s="2"/>
      <c r="AD71" s="2"/>
      <c r="AE71" s="2"/>
      <c r="AF71" s="2"/>
    </row>
    <row r="72" spans="1:32" s="111" customFormat="1" ht="82.5" customHeight="1" x14ac:dyDescent="0.2">
      <c r="A72" s="128">
        <v>57</v>
      </c>
      <c r="B72" s="129" t="s">
        <v>647</v>
      </c>
      <c r="C72" s="129" t="s">
        <v>158</v>
      </c>
      <c r="D72" s="129" t="s">
        <v>766</v>
      </c>
      <c r="E72" s="130">
        <v>199.71100000000001</v>
      </c>
      <c r="F72" s="425">
        <f t="shared" si="2"/>
        <v>199.71100000000001</v>
      </c>
      <c r="G72" s="130">
        <v>0</v>
      </c>
      <c r="H72" s="141">
        <v>0</v>
      </c>
      <c r="I72" s="141">
        <v>0</v>
      </c>
      <c r="J72" s="141">
        <v>193.18595999999999</v>
      </c>
      <c r="K72" s="132" t="s">
        <v>1698</v>
      </c>
      <c r="L72" s="131" t="s">
        <v>997</v>
      </c>
      <c r="M72" s="132" t="s">
        <v>1695</v>
      </c>
      <c r="N72" s="130">
        <v>179.923</v>
      </c>
      <c r="O72" s="130">
        <v>160.04499999999999</v>
      </c>
      <c r="P72" s="455">
        <f t="shared" si="5"/>
        <v>-19.878000000000014</v>
      </c>
      <c r="Q72" s="130">
        <v>0</v>
      </c>
      <c r="R72" s="133" t="s">
        <v>997</v>
      </c>
      <c r="S72" s="129" t="s">
        <v>1697</v>
      </c>
      <c r="T72" s="134"/>
      <c r="U72" s="280" t="s">
        <v>570</v>
      </c>
      <c r="V72" s="137" t="s">
        <v>563</v>
      </c>
      <c r="W72" s="136" t="s">
        <v>564</v>
      </c>
      <c r="X72" s="279" t="s">
        <v>648</v>
      </c>
      <c r="Y72" s="138" t="s">
        <v>43</v>
      </c>
      <c r="Z72" s="179" t="s">
        <v>440</v>
      </c>
      <c r="AA72" s="179"/>
      <c r="AB72" s="180"/>
      <c r="AC72" s="2"/>
      <c r="AD72" s="2"/>
      <c r="AE72" s="2"/>
      <c r="AF72" s="2"/>
    </row>
    <row r="73" spans="1:32" s="111" customFormat="1" ht="372" customHeight="1" x14ac:dyDescent="0.2">
      <c r="A73" s="128">
        <v>58</v>
      </c>
      <c r="B73" s="129" t="s">
        <v>651</v>
      </c>
      <c r="C73" s="129" t="s">
        <v>158</v>
      </c>
      <c r="D73" s="129" t="s">
        <v>248</v>
      </c>
      <c r="E73" s="130">
        <v>5046.13</v>
      </c>
      <c r="F73" s="425">
        <f t="shared" si="2"/>
        <v>4821.835</v>
      </c>
      <c r="G73" s="130">
        <v>0</v>
      </c>
      <c r="H73" s="141">
        <v>224.29499999999999</v>
      </c>
      <c r="I73" s="141">
        <v>224.29499999999999</v>
      </c>
      <c r="J73" s="141">
        <v>4569.0690000000004</v>
      </c>
      <c r="K73" s="132" t="s">
        <v>1699</v>
      </c>
      <c r="L73" s="131" t="s">
        <v>997</v>
      </c>
      <c r="M73" s="132" t="s">
        <v>1696</v>
      </c>
      <c r="N73" s="130">
        <v>6384.0959999999995</v>
      </c>
      <c r="O73" s="130">
        <v>8500</v>
      </c>
      <c r="P73" s="455">
        <f t="shared" si="5"/>
        <v>2115.9040000000005</v>
      </c>
      <c r="Q73" s="130">
        <v>0</v>
      </c>
      <c r="R73" s="133" t="s">
        <v>997</v>
      </c>
      <c r="S73" s="129" t="s">
        <v>1708</v>
      </c>
      <c r="T73" s="134"/>
      <c r="U73" s="280" t="s">
        <v>570</v>
      </c>
      <c r="V73" s="137" t="s">
        <v>563</v>
      </c>
      <c r="W73" s="136" t="s">
        <v>564</v>
      </c>
      <c r="X73" s="279" t="s">
        <v>1709</v>
      </c>
      <c r="Y73" s="138" t="s">
        <v>43</v>
      </c>
      <c r="Z73" s="179" t="s">
        <v>54</v>
      </c>
      <c r="AA73" s="179" t="s">
        <v>54</v>
      </c>
      <c r="AB73" s="180"/>
      <c r="AC73" s="2"/>
      <c r="AD73" s="2"/>
      <c r="AE73" s="2"/>
      <c r="AF73" s="2"/>
    </row>
    <row r="74" spans="1:32" s="111" customFormat="1" ht="123.75" customHeight="1" x14ac:dyDescent="0.2">
      <c r="A74" s="128">
        <v>59</v>
      </c>
      <c r="B74" s="129" t="s">
        <v>652</v>
      </c>
      <c r="C74" s="129" t="s">
        <v>158</v>
      </c>
      <c r="D74" s="129" t="s">
        <v>195</v>
      </c>
      <c r="E74" s="130">
        <v>160</v>
      </c>
      <c r="F74" s="425">
        <f t="shared" si="2"/>
        <v>160</v>
      </c>
      <c r="G74" s="130">
        <v>0</v>
      </c>
      <c r="H74" s="141">
        <v>0</v>
      </c>
      <c r="I74" s="141">
        <v>0</v>
      </c>
      <c r="J74" s="141">
        <v>132.84</v>
      </c>
      <c r="K74" s="132" t="s">
        <v>1704</v>
      </c>
      <c r="L74" s="131" t="s">
        <v>1033</v>
      </c>
      <c r="M74" s="132" t="s">
        <v>1696</v>
      </c>
      <c r="N74" s="130">
        <v>160</v>
      </c>
      <c r="O74" s="130">
        <v>0</v>
      </c>
      <c r="P74" s="455">
        <f t="shared" si="5"/>
        <v>-160</v>
      </c>
      <c r="Q74" s="130">
        <v>0</v>
      </c>
      <c r="R74" s="133" t="s">
        <v>1041</v>
      </c>
      <c r="S74" s="129" t="s">
        <v>1705</v>
      </c>
      <c r="T74" s="134"/>
      <c r="U74" s="280" t="s">
        <v>570</v>
      </c>
      <c r="V74" s="137" t="s">
        <v>563</v>
      </c>
      <c r="W74" s="136" t="s">
        <v>564</v>
      </c>
      <c r="X74" s="279" t="s">
        <v>653</v>
      </c>
      <c r="Y74" s="138" t="s">
        <v>43</v>
      </c>
      <c r="Z74" s="179" t="s">
        <v>54</v>
      </c>
      <c r="AA74" s="179"/>
      <c r="AB74" s="180"/>
      <c r="AC74" s="2"/>
      <c r="AD74" s="2"/>
      <c r="AE74" s="2"/>
      <c r="AF74" s="2"/>
    </row>
    <row r="75" spans="1:32" s="111" customFormat="1" ht="272.25" customHeight="1" x14ac:dyDescent="0.2">
      <c r="A75" s="128">
        <v>60</v>
      </c>
      <c r="B75" s="129" t="s">
        <v>769</v>
      </c>
      <c r="C75" s="129" t="s">
        <v>158</v>
      </c>
      <c r="D75" s="129" t="s">
        <v>582</v>
      </c>
      <c r="E75" s="130">
        <v>320</v>
      </c>
      <c r="F75" s="425">
        <f t="shared" si="2"/>
        <v>320</v>
      </c>
      <c r="G75" s="130">
        <v>0</v>
      </c>
      <c r="H75" s="141">
        <v>0</v>
      </c>
      <c r="I75" s="141">
        <v>0</v>
      </c>
      <c r="J75" s="141">
        <v>159.49330499999999</v>
      </c>
      <c r="K75" s="132" t="s">
        <v>1700</v>
      </c>
      <c r="L75" s="131" t="s">
        <v>997</v>
      </c>
      <c r="M75" s="132" t="s">
        <v>1701</v>
      </c>
      <c r="N75" s="130">
        <v>110</v>
      </c>
      <c r="O75" s="130">
        <v>260</v>
      </c>
      <c r="P75" s="455">
        <f t="shared" si="5"/>
        <v>150</v>
      </c>
      <c r="Q75" s="130">
        <v>0</v>
      </c>
      <c r="R75" s="133" t="s">
        <v>997</v>
      </c>
      <c r="S75" s="129" t="s">
        <v>1706</v>
      </c>
      <c r="T75" s="134"/>
      <c r="U75" s="280" t="s">
        <v>570</v>
      </c>
      <c r="V75" s="137" t="s">
        <v>563</v>
      </c>
      <c r="W75" s="136" t="s">
        <v>564</v>
      </c>
      <c r="X75" s="279" t="s">
        <v>654</v>
      </c>
      <c r="Y75" s="138" t="s">
        <v>43</v>
      </c>
      <c r="Z75" s="179"/>
      <c r="AA75" s="179" t="s">
        <v>757</v>
      </c>
      <c r="AB75" s="180"/>
      <c r="AC75" s="2"/>
      <c r="AD75" s="2"/>
      <c r="AE75" s="2"/>
      <c r="AF75" s="2"/>
    </row>
    <row r="76" spans="1:32" s="111" customFormat="1" ht="365.25" customHeight="1" x14ac:dyDescent="0.2">
      <c r="A76" s="128">
        <v>61</v>
      </c>
      <c r="B76" s="276" t="s">
        <v>655</v>
      </c>
      <c r="C76" s="129" t="s">
        <v>158</v>
      </c>
      <c r="D76" s="129" t="s">
        <v>158</v>
      </c>
      <c r="E76" s="130">
        <v>400</v>
      </c>
      <c r="F76" s="425">
        <f t="shared" si="2"/>
        <v>400</v>
      </c>
      <c r="G76" s="130">
        <v>0</v>
      </c>
      <c r="H76" s="141">
        <v>0</v>
      </c>
      <c r="I76" s="141">
        <v>0</v>
      </c>
      <c r="J76" s="141">
        <v>188.282005</v>
      </c>
      <c r="K76" s="132" t="s">
        <v>1702</v>
      </c>
      <c r="L76" s="131" t="s">
        <v>1033</v>
      </c>
      <c r="M76" s="132" t="s">
        <v>1703</v>
      </c>
      <c r="N76" s="130">
        <v>0</v>
      </c>
      <c r="O76" s="130">
        <v>0</v>
      </c>
      <c r="P76" s="455">
        <f t="shared" si="5"/>
        <v>0</v>
      </c>
      <c r="Q76" s="130">
        <v>0</v>
      </c>
      <c r="R76" s="133" t="s">
        <v>1041</v>
      </c>
      <c r="S76" s="129" t="s">
        <v>1707</v>
      </c>
      <c r="T76" s="134"/>
      <c r="U76" s="261" t="s">
        <v>560</v>
      </c>
      <c r="V76" s="137" t="s">
        <v>563</v>
      </c>
      <c r="W76" s="136" t="s">
        <v>564</v>
      </c>
      <c r="X76" s="279" t="s">
        <v>656</v>
      </c>
      <c r="Y76" s="138" t="s">
        <v>43</v>
      </c>
      <c r="Z76" s="179" t="s">
        <v>440</v>
      </c>
      <c r="AA76" s="179"/>
      <c r="AB76" s="180"/>
      <c r="AC76" s="2"/>
      <c r="AD76" s="2"/>
      <c r="AE76" s="2"/>
      <c r="AF76" s="2"/>
    </row>
    <row r="77" spans="1:32" s="111" customFormat="1" ht="132" customHeight="1" x14ac:dyDescent="0.2">
      <c r="A77" s="128">
        <v>62</v>
      </c>
      <c r="B77" s="321" t="s">
        <v>674</v>
      </c>
      <c r="C77" s="129" t="s">
        <v>231</v>
      </c>
      <c r="D77" s="129" t="s">
        <v>671</v>
      </c>
      <c r="E77" s="130">
        <v>340</v>
      </c>
      <c r="F77" s="425">
        <f>E77+G77-H77</f>
        <v>340</v>
      </c>
      <c r="G77" s="130">
        <v>0</v>
      </c>
      <c r="H77" s="141">
        <v>0</v>
      </c>
      <c r="I77" s="141">
        <v>0</v>
      </c>
      <c r="J77" s="141">
        <v>284.01358499999998</v>
      </c>
      <c r="K77" s="130" t="s">
        <v>1780</v>
      </c>
      <c r="L77" s="131" t="s">
        <v>997</v>
      </c>
      <c r="M77" s="132" t="s">
        <v>1609</v>
      </c>
      <c r="N77" s="130">
        <v>372.5</v>
      </c>
      <c r="O77" s="130">
        <v>322.02499999999998</v>
      </c>
      <c r="P77" s="455">
        <f t="shared" si="5"/>
        <v>-50.475000000000023</v>
      </c>
      <c r="Q77" s="130">
        <v>0</v>
      </c>
      <c r="R77" s="133" t="s">
        <v>997</v>
      </c>
      <c r="S77" s="129" t="s">
        <v>1710</v>
      </c>
      <c r="T77" s="134"/>
      <c r="U77" s="280" t="s">
        <v>675</v>
      </c>
      <c r="V77" s="137" t="s">
        <v>563</v>
      </c>
      <c r="W77" s="136" t="s">
        <v>564</v>
      </c>
      <c r="X77" s="279">
        <v>54</v>
      </c>
      <c r="Y77" s="138" t="s">
        <v>144</v>
      </c>
      <c r="Z77" s="179" t="s">
        <v>54</v>
      </c>
      <c r="AA77" s="179" t="s">
        <v>54</v>
      </c>
      <c r="AB77" s="180"/>
      <c r="AD77" s="2"/>
      <c r="AE77" s="2"/>
      <c r="AF77" s="2"/>
    </row>
    <row r="78" spans="1:32" s="111" customFormat="1" ht="48.75" customHeight="1" x14ac:dyDescent="0.2">
      <c r="A78" s="128">
        <v>63</v>
      </c>
      <c r="B78" s="276" t="s">
        <v>657</v>
      </c>
      <c r="C78" s="129" t="s">
        <v>158</v>
      </c>
      <c r="D78" s="129" t="s">
        <v>554</v>
      </c>
      <c r="E78" s="130">
        <v>1600</v>
      </c>
      <c r="F78" s="425">
        <f t="shared" si="2"/>
        <v>1593.3340000000001</v>
      </c>
      <c r="G78" s="130">
        <v>0</v>
      </c>
      <c r="H78" s="141">
        <v>6.6660000000000004</v>
      </c>
      <c r="I78" s="141">
        <v>0</v>
      </c>
      <c r="J78" s="141">
        <v>1139.6880000000001</v>
      </c>
      <c r="K78" s="178" t="s">
        <v>1151</v>
      </c>
      <c r="L78" s="131" t="s">
        <v>1149</v>
      </c>
      <c r="M78" s="132" t="s">
        <v>1165</v>
      </c>
      <c r="N78" s="130">
        <v>1600</v>
      </c>
      <c r="O78" s="130">
        <v>0</v>
      </c>
      <c r="P78" s="455">
        <f t="shared" si="5"/>
        <v>-1600</v>
      </c>
      <c r="Q78" s="83">
        <v>-1600</v>
      </c>
      <c r="R78" s="133" t="s">
        <v>1149</v>
      </c>
      <c r="S78" s="129" t="s">
        <v>1223</v>
      </c>
      <c r="T78" s="134"/>
      <c r="U78" s="261" t="s">
        <v>658</v>
      </c>
      <c r="V78" s="137" t="s">
        <v>563</v>
      </c>
      <c r="W78" s="136" t="s">
        <v>564</v>
      </c>
      <c r="X78" s="279" t="s">
        <v>659</v>
      </c>
      <c r="Y78" s="138" t="s">
        <v>43</v>
      </c>
      <c r="Z78" s="179"/>
      <c r="AA78" s="179" t="s">
        <v>54</v>
      </c>
      <c r="AB78" s="180"/>
      <c r="AD78" s="2"/>
      <c r="AE78" s="2"/>
      <c r="AF78" s="2"/>
    </row>
    <row r="79" spans="1:32" s="111" customFormat="1" ht="43.2" x14ac:dyDescent="0.2">
      <c r="A79" s="128">
        <v>64</v>
      </c>
      <c r="B79" s="276" t="s">
        <v>662</v>
      </c>
      <c r="C79" s="129" t="s">
        <v>222</v>
      </c>
      <c r="D79" s="129" t="s">
        <v>263</v>
      </c>
      <c r="E79" s="130">
        <v>195</v>
      </c>
      <c r="F79" s="425">
        <f t="shared" si="2"/>
        <v>195</v>
      </c>
      <c r="G79" s="130">
        <v>0</v>
      </c>
      <c r="H79" s="141">
        <v>0</v>
      </c>
      <c r="I79" s="141">
        <v>0</v>
      </c>
      <c r="J79" s="141">
        <v>17.75</v>
      </c>
      <c r="K79" s="130" t="s">
        <v>1780</v>
      </c>
      <c r="L79" s="367" t="s">
        <v>1150</v>
      </c>
      <c r="M79" s="132" t="s">
        <v>1166</v>
      </c>
      <c r="N79" s="130">
        <v>0</v>
      </c>
      <c r="O79" s="130">
        <v>0</v>
      </c>
      <c r="P79" s="455">
        <f t="shared" si="5"/>
        <v>0</v>
      </c>
      <c r="Q79" s="367">
        <v>0</v>
      </c>
      <c r="R79" s="133" t="s">
        <v>1041</v>
      </c>
      <c r="S79" s="129" t="s">
        <v>1224</v>
      </c>
      <c r="T79" s="134"/>
      <c r="U79" s="261" t="s">
        <v>314</v>
      </c>
      <c r="V79" s="137" t="s">
        <v>563</v>
      </c>
      <c r="W79" s="136" t="s">
        <v>564</v>
      </c>
      <c r="X79" s="279">
        <v>47</v>
      </c>
      <c r="Y79" s="138" t="s">
        <v>144</v>
      </c>
      <c r="Z79" s="179"/>
      <c r="AA79" s="179" t="s">
        <v>54</v>
      </c>
      <c r="AB79" s="180"/>
      <c r="AD79" s="2"/>
      <c r="AE79" s="2"/>
      <c r="AF79" s="2"/>
    </row>
    <row r="80" spans="1:32" s="111" customFormat="1" ht="92.25" customHeight="1" x14ac:dyDescent="0.2">
      <c r="A80" s="128">
        <v>65</v>
      </c>
      <c r="B80" s="129" t="s">
        <v>663</v>
      </c>
      <c r="C80" s="129" t="s">
        <v>158</v>
      </c>
      <c r="D80" s="129" t="s">
        <v>195</v>
      </c>
      <c r="E80" s="130">
        <v>229.92</v>
      </c>
      <c r="F80" s="425">
        <f>E80+G80-H80</f>
        <v>229.92</v>
      </c>
      <c r="G80" s="130">
        <v>0</v>
      </c>
      <c r="H80" s="141">
        <v>0</v>
      </c>
      <c r="I80" s="141">
        <v>0</v>
      </c>
      <c r="J80" s="141">
        <v>220.98599999999999</v>
      </c>
      <c r="K80" s="178" t="s">
        <v>1152</v>
      </c>
      <c r="L80" s="367" t="s">
        <v>1150</v>
      </c>
      <c r="M80" s="132" t="s">
        <v>1167</v>
      </c>
      <c r="N80" s="130">
        <v>253.69</v>
      </c>
      <c r="O80" s="130">
        <v>0</v>
      </c>
      <c r="P80" s="455">
        <f t="shared" si="5"/>
        <v>-253.69</v>
      </c>
      <c r="Q80" s="367">
        <v>0</v>
      </c>
      <c r="R80" s="133" t="s">
        <v>1041</v>
      </c>
      <c r="S80" s="129" t="s">
        <v>1225</v>
      </c>
      <c r="T80" s="134"/>
      <c r="U80" s="261" t="s">
        <v>314</v>
      </c>
      <c r="V80" s="137" t="s">
        <v>563</v>
      </c>
      <c r="W80" s="136" t="s">
        <v>564</v>
      </c>
      <c r="X80" s="279" t="s">
        <v>664</v>
      </c>
      <c r="Y80" s="138" t="s">
        <v>43</v>
      </c>
      <c r="Z80" s="179" t="s">
        <v>54</v>
      </c>
      <c r="AA80" s="179"/>
      <c r="AB80" s="180"/>
      <c r="AD80" s="2"/>
      <c r="AE80" s="2"/>
      <c r="AF80" s="2"/>
    </row>
    <row r="81" spans="1:32" s="111" customFormat="1" ht="122.25" customHeight="1" x14ac:dyDescent="0.2">
      <c r="A81" s="128">
        <v>66</v>
      </c>
      <c r="B81" s="129" t="s">
        <v>665</v>
      </c>
      <c r="C81" s="129" t="s">
        <v>263</v>
      </c>
      <c r="D81" s="129" t="s">
        <v>168</v>
      </c>
      <c r="E81" s="130">
        <v>1150</v>
      </c>
      <c r="F81" s="425">
        <f t="shared" si="2"/>
        <v>1150</v>
      </c>
      <c r="G81" s="130">
        <v>0</v>
      </c>
      <c r="H81" s="141">
        <v>0</v>
      </c>
      <c r="I81" s="141">
        <v>0</v>
      </c>
      <c r="J81" s="141">
        <v>957.28200000000004</v>
      </c>
      <c r="K81" s="178" t="s">
        <v>1153</v>
      </c>
      <c r="L81" s="131" t="s">
        <v>997</v>
      </c>
      <c r="M81" s="132" t="s">
        <v>1168</v>
      </c>
      <c r="N81" s="130">
        <v>650</v>
      </c>
      <c r="O81" s="130">
        <v>650</v>
      </c>
      <c r="P81" s="455">
        <f t="shared" si="5"/>
        <v>0</v>
      </c>
      <c r="Q81" s="183">
        <v>0</v>
      </c>
      <c r="R81" s="133" t="s">
        <v>994</v>
      </c>
      <c r="S81" s="129" t="s">
        <v>1226</v>
      </c>
      <c r="T81" s="134"/>
      <c r="U81" s="261" t="s">
        <v>314</v>
      </c>
      <c r="V81" s="137" t="s">
        <v>563</v>
      </c>
      <c r="W81" s="136" t="s">
        <v>564</v>
      </c>
      <c r="X81" s="279" t="s">
        <v>666</v>
      </c>
      <c r="Y81" s="138" t="s">
        <v>43</v>
      </c>
      <c r="Z81" s="179" t="s">
        <v>54</v>
      </c>
      <c r="AA81" s="179" t="s">
        <v>440</v>
      </c>
      <c r="AB81" s="180"/>
      <c r="AD81" s="2"/>
      <c r="AE81" s="2"/>
      <c r="AF81" s="2"/>
    </row>
    <row r="82" spans="1:32" s="111" customFormat="1" ht="69.75" customHeight="1" x14ac:dyDescent="0.2">
      <c r="A82" s="128">
        <v>67</v>
      </c>
      <c r="B82" s="129" t="s">
        <v>667</v>
      </c>
      <c r="C82" s="129" t="s">
        <v>263</v>
      </c>
      <c r="D82" s="129" t="s">
        <v>248</v>
      </c>
      <c r="E82" s="130">
        <v>2965</v>
      </c>
      <c r="F82" s="425">
        <f t="shared" si="2"/>
        <v>2965</v>
      </c>
      <c r="G82" s="130">
        <v>0</v>
      </c>
      <c r="H82" s="141">
        <v>0</v>
      </c>
      <c r="I82" s="141">
        <v>0</v>
      </c>
      <c r="J82" s="141">
        <v>2607.56</v>
      </c>
      <c r="K82" s="178" t="s">
        <v>1154</v>
      </c>
      <c r="L82" s="131" t="s">
        <v>997</v>
      </c>
      <c r="M82" s="132" t="s">
        <v>1169</v>
      </c>
      <c r="N82" s="130">
        <v>2965</v>
      </c>
      <c r="O82" s="130">
        <v>2965</v>
      </c>
      <c r="P82" s="455">
        <f t="shared" si="5"/>
        <v>0</v>
      </c>
      <c r="Q82" s="183">
        <v>0</v>
      </c>
      <c r="R82" s="133" t="s">
        <v>997</v>
      </c>
      <c r="S82" s="129" t="s">
        <v>1227</v>
      </c>
      <c r="T82" s="134"/>
      <c r="U82" s="261" t="s">
        <v>668</v>
      </c>
      <c r="V82" s="137" t="s">
        <v>563</v>
      </c>
      <c r="W82" s="136" t="s">
        <v>564</v>
      </c>
      <c r="X82" s="279" t="s">
        <v>669</v>
      </c>
      <c r="Y82" s="138" t="s">
        <v>43</v>
      </c>
      <c r="Z82" s="179"/>
      <c r="AA82" s="179" t="s">
        <v>54</v>
      </c>
      <c r="AB82" s="180"/>
      <c r="AD82" s="2"/>
      <c r="AE82" s="2"/>
      <c r="AF82" s="2"/>
    </row>
    <row r="83" spans="1:32" s="111" customFormat="1" ht="328.5" customHeight="1" x14ac:dyDescent="0.2">
      <c r="A83" s="128">
        <v>68</v>
      </c>
      <c r="B83" s="129" t="s">
        <v>670</v>
      </c>
      <c r="C83" s="129" t="s">
        <v>222</v>
      </c>
      <c r="D83" s="129" t="s">
        <v>671</v>
      </c>
      <c r="E83" s="130">
        <v>121.914</v>
      </c>
      <c r="F83" s="425">
        <f t="shared" si="2"/>
        <v>121.914</v>
      </c>
      <c r="G83" s="130">
        <v>0</v>
      </c>
      <c r="H83" s="141">
        <v>0</v>
      </c>
      <c r="I83" s="141">
        <v>0</v>
      </c>
      <c r="J83" s="141">
        <v>105.810011</v>
      </c>
      <c r="K83" s="363" t="s">
        <v>1481</v>
      </c>
      <c r="L83" s="131" t="s">
        <v>1000</v>
      </c>
      <c r="M83" s="132" t="s">
        <v>1333</v>
      </c>
      <c r="N83" s="130">
        <v>121.786</v>
      </c>
      <c r="O83" s="130">
        <v>81</v>
      </c>
      <c r="P83" s="455">
        <f>O83-N83</f>
        <v>-40.786000000000001</v>
      </c>
      <c r="Q83" s="130">
        <v>0</v>
      </c>
      <c r="R83" s="133" t="s">
        <v>994</v>
      </c>
      <c r="S83" s="377" t="s">
        <v>1334</v>
      </c>
      <c r="T83" s="134"/>
      <c r="U83" s="261" t="s">
        <v>672</v>
      </c>
      <c r="V83" s="137" t="s">
        <v>563</v>
      </c>
      <c r="W83" s="136" t="s">
        <v>564</v>
      </c>
      <c r="X83" s="279">
        <v>50</v>
      </c>
      <c r="Y83" s="138" t="s">
        <v>1335</v>
      </c>
      <c r="Z83" s="179" t="s">
        <v>54</v>
      </c>
      <c r="AA83" s="179"/>
      <c r="AB83" s="180"/>
      <c r="AD83" s="2"/>
      <c r="AE83" s="2"/>
      <c r="AF83" s="2"/>
    </row>
    <row r="84" spans="1:32" s="111" customFormat="1" ht="43.2" x14ac:dyDescent="0.2">
      <c r="A84" s="128">
        <v>69</v>
      </c>
      <c r="B84" s="129" t="s">
        <v>845</v>
      </c>
      <c r="C84" s="129" t="s">
        <v>261</v>
      </c>
      <c r="D84" s="129" t="s">
        <v>233</v>
      </c>
      <c r="E84" s="130">
        <v>0</v>
      </c>
      <c r="F84" s="425">
        <v>113.1</v>
      </c>
      <c r="G84" s="130">
        <v>113.1</v>
      </c>
      <c r="H84" s="141">
        <v>0</v>
      </c>
      <c r="I84" s="141">
        <v>0</v>
      </c>
      <c r="J84" s="141">
        <v>113.04426599999999</v>
      </c>
      <c r="K84" s="130" t="s">
        <v>1780</v>
      </c>
      <c r="L84" s="131" t="s">
        <v>1033</v>
      </c>
      <c r="M84" s="132" t="s">
        <v>1711</v>
      </c>
      <c r="N84" s="130" t="s">
        <v>173</v>
      </c>
      <c r="O84" s="130">
        <v>0</v>
      </c>
      <c r="P84" s="455" t="s">
        <v>1602</v>
      </c>
      <c r="Q84" s="130">
        <v>0</v>
      </c>
      <c r="R84" s="133" t="s">
        <v>1041</v>
      </c>
      <c r="S84" s="129" t="s">
        <v>1712</v>
      </c>
      <c r="T84" s="134"/>
      <c r="U84" s="280" t="s">
        <v>846</v>
      </c>
      <c r="V84" s="137" t="s">
        <v>847</v>
      </c>
      <c r="W84" s="136" t="s">
        <v>848</v>
      </c>
      <c r="X84" s="232" t="s">
        <v>849</v>
      </c>
      <c r="Y84" s="138"/>
      <c r="Z84" s="139" t="s">
        <v>54</v>
      </c>
      <c r="AA84" s="139"/>
      <c r="AB84" s="140"/>
      <c r="AC84" s="2"/>
      <c r="AD84" s="2"/>
      <c r="AE84" s="2"/>
      <c r="AF84" s="2"/>
    </row>
    <row r="85" spans="1:32" s="111" customFormat="1" x14ac:dyDescent="0.2">
      <c r="A85" s="128"/>
      <c r="B85" s="129" t="s">
        <v>943</v>
      </c>
      <c r="C85" s="129"/>
      <c r="D85" s="129"/>
      <c r="E85" s="130"/>
      <c r="F85" s="425"/>
      <c r="G85" s="130"/>
      <c r="H85" s="141"/>
      <c r="I85" s="141"/>
      <c r="J85" s="141"/>
      <c r="K85" s="130"/>
      <c r="L85" s="131"/>
      <c r="M85" s="132"/>
      <c r="N85" s="130"/>
      <c r="O85" s="130"/>
      <c r="P85" s="457"/>
      <c r="Q85" s="130"/>
      <c r="R85" s="133"/>
      <c r="S85" s="129"/>
      <c r="T85" s="134"/>
      <c r="U85" s="280"/>
      <c r="V85" s="135"/>
      <c r="W85" s="136"/>
      <c r="X85" s="232"/>
      <c r="Y85" s="138"/>
      <c r="Z85" s="139"/>
      <c r="AA85" s="139"/>
      <c r="AB85" s="140"/>
    </row>
    <row r="86" spans="1:32" ht="21.6" customHeight="1" x14ac:dyDescent="0.2">
      <c r="A86" s="92"/>
      <c r="B86" s="120" t="s">
        <v>680</v>
      </c>
      <c r="C86" s="93"/>
      <c r="D86" s="93"/>
      <c r="E86" s="94"/>
      <c r="F86" s="121"/>
      <c r="G86" s="122"/>
      <c r="H86" s="123"/>
      <c r="I86" s="123"/>
      <c r="J86" s="94"/>
      <c r="K86" s="94"/>
      <c r="L86" s="95"/>
      <c r="M86" s="96"/>
      <c r="N86" s="94"/>
      <c r="O86" s="94"/>
      <c r="P86" s="94"/>
      <c r="Q86" s="94"/>
      <c r="R86" s="97"/>
      <c r="S86" s="93"/>
      <c r="T86" s="93"/>
      <c r="U86" s="281"/>
      <c r="V86" s="98"/>
      <c r="W86" s="98"/>
      <c r="X86" s="229"/>
      <c r="Y86" s="227"/>
      <c r="Z86" s="99"/>
      <c r="AA86" s="99"/>
      <c r="AB86" s="100"/>
    </row>
    <row r="87" spans="1:32" ht="141" customHeight="1" x14ac:dyDescent="0.2">
      <c r="A87" s="81">
        <v>70</v>
      </c>
      <c r="B87" s="82" t="s">
        <v>681</v>
      </c>
      <c r="C87" s="231" t="s">
        <v>154</v>
      </c>
      <c r="D87" s="231" t="s">
        <v>554</v>
      </c>
      <c r="E87" s="426">
        <v>33.164999999999999</v>
      </c>
      <c r="F87" s="427">
        <f>E87+G87-H87</f>
        <v>33.164999999999999</v>
      </c>
      <c r="G87" s="426">
        <v>0</v>
      </c>
      <c r="H87" s="428">
        <v>0</v>
      </c>
      <c r="I87" s="428">
        <v>0</v>
      </c>
      <c r="J87" s="141">
        <v>29</v>
      </c>
      <c r="K87" s="130" t="s">
        <v>1780</v>
      </c>
      <c r="L87" s="480" t="s">
        <v>1000</v>
      </c>
      <c r="M87" s="85" t="s">
        <v>1713</v>
      </c>
      <c r="N87" s="437">
        <v>34.195999999999998</v>
      </c>
      <c r="O87" s="83">
        <v>30.116</v>
      </c>
      <c r="P87" s="455">
        <f>O87-N87</f>
        <v>-4.0799999999999983</v>
      </c>
      <c r="Q87" s="83">
        <v>-3.5</v>
      </c>
      <c r="R87" s="133" t="s">
        <v>1004</v>
      </c>
      <c r="S87" s="87" t="s">
        <v>1864</v>
      </c>
      <c r="T87" s="88"/>
      <c r="U87" s="278" t="s">
        <v>555</v>
      </c>
      <c r="V87" s="89" t="s">
        <v>1</v>
      </c>
      <c r="W87" s="90" t="s">
        <v>561</v>
      </c>
      <c r="X87" s="228" t="s">
        <v>682</v>
      </c>
      <c r="Y87" s="171" t="s">
        <v>144</v>
      </c>
      <c r="Z87" s="79" t="s">
        <v>54</v>
      </c>
      <c r="AA87" s="79"/>
      <c r="AB87" s="80"/>
    </row>
    <row r="88" spans="1:32" ht="21.6" customHeight="1" x14ac:dyDescent="0.2">
      <c r="A88" s="92"/>
      <c r="B88" s="120" t="s">
        <v>683</v>
      </c>
      <c r="C88" s="93"/>
      <c r="D88" s="93"/>
      <c r="E88" s="94"/>
      <c r="F88" s="121"/>
      <c r="G88" s="122"/>
      <c r="H88" s="123"/>
      <c r="I88" s="123"/>
      <c r="J88" s="94"/>
      <c r="K88" s="94"/>
      <c r="L88" s="95"/>
      <c r="M88" s="96"/>
      <c r="N88" s="94"/>
      <c r="O88" s="94"/>
      <c r="P88" s="94"/>
      <c r="Q88" s="94"/>
      <c r="R88" s="97"/>
      <c r="S88" s="93"/>
      <c r="T88" s="93"/>
      <c r="U88" s="281"/>
      <c r="V88" s="98"/>
      <c r="W88" s="98"/>
      <c r="X88" s="229"/>
      <c r="Y88" s="227"/>
      <c r="Z88" s="99"/>
      <c r="AA88" s="99"/>
      <c r="AB88" s="100"/>
    </row>
    <row r="89" spans="1:32" s="250" customFormat="1" ht="246" customHeight="1" x14ac:dyDescent="0.2">
      <c r="A89" s="249">
        <v>71</v>
      </c>
      <c r="B89" s="231" t="s">
        <v>945</v>
      </c>
      <c r="C89" s="231" t="s">
        <v>158</v>
      </c>
      <c r="D89" s="231" t="s">
        <v>248</v>
      </c>
      <c r="E89" s="426">
        <v>150</v>
      </c>
      <c r="F89" s="427">
        <f>E89+G89-H89</f>
        <v>150</v>
      </c>
      <c r="G89" s="426">
        <v>0</v>
      </c>
      <c r="H89" s="428">
        <v>0</v>
      </c>
      <c r="I89" s="428">
        <v>0</v>
      </c>
      <c r="J89" s="141">
        <v>141.10637199999999</v>
      </c>
      <c r="K89" s="272" t="s">
        <v>1102</v>
      </c>
      <c r="L89" s="238" t="s">
        <v>1000</v>
      </c>
      <c r="M89" s="239" t="s">
        <v>1103</v>
      </c>
      <c r="N89" s="426">
        <v>150</v>
      </c>
      <c r="O89" s="426">
        <v>150</v>
      </c>
      <c r="P89" s="455">
        <f t="shared" ref="P89:P101" si="7">O89-N89</f>
        <v>0</v>
      </c>
      <c r="Q89" s="426">
        <v>0</v>
      </c>
      <c r="R89" s="236" t="s">
        <v>994</v>
      </c>
      <c r="S89" s="231" t="s">
        <v>1286</v>
      </c>
      <c r="T89" s="240"/>
      <c r="U89" s="237" t="s">
        <v>129</v>
      </c>
      <c r="V89" s="273" t="s">
        <v>563</v>
      </c>
      <c r="W89" s="241" t="s">
        <v>564</v>
      </c>
      <c r="X89" s="242" t="s">
        <v>684</v>
      </c>
      <c r="Y89" s="230" t="s">
        <v>43</v>
      </c>
      <c r="Z89" s="243" t="s">
        <v>440</v>
      </c>
      <c r="AA89" s="243"/>
      <c r="AB89" s="244"/>
      <c r="AC89" s="111"/>
      <c r="AD89" s="2"/>
      <c r="AE89" s="2"/>
      <c r="AF89" s="2"/>
    </row>
    <row r="90" spans="1:32" s="250" customFormat="1" ht="32.4" x14ac:dyDescent="0.2">
      <c r="A90" s="663">
        <v>72</v>
      </c>
      <c r="B90" s="534" t="s">
        <v>685</v>
      </c>
      <c r="C90" s="534" t="s">
        <v>686</v>
      </c>
      <c r="D90" s="534" t="s">
        <v>554</v>
      </c>
      <c r="E90" s="426">
        <v>9.4990000000000006</v>
      </c>
      <c r="F90" s="427">
        <f>E90+G90-H90</f>
        <v>9.4990000000000006</v>
      </c>
      <c r="G90" s="426">
        <v>0</v>
      </c>
      <c r="H90" s="428">
        <v>0</v>
      </c>
      <c r="I90" s="428">
        <v>0</v>
      </c>
      <c r="J90" s="141">
        <v>9.1380960000000009</v>
      </c>
      <c r="K90" s="130" t="s">
        <v>1780</v>
      </c>
      <c r="L90" s="528" t="s">
        <v>997</v>
      </c>
      <c r="M90" s="530" t="s">
        <v>1609</v>
      </c>
      <c r="N90" s="426">
        <v>10.002000000000001</v>
      </c>
      <c r="O90" s="426">
        <v>12.5</v>
      </c>
      <c r="P90" s="455">
        <f t="shared" si="7"/>
        <v>2.4979999999999993</v>
      </c>
      <c r="Q90" s="426">
        <v>0</v>
      </c>
      <c r="R90" s="532" t="s">
        <v>997</v>
      </c>
      <c r="S90" s="534" t="s">
        <v>1714</v>
      </c>
      <c r="T90" s="240"/>
      <c r="U90" s="237" t="s">
        <v>560</v>
      </c>
      <c r="V90" s="273" t="s">
        <v>1</v>
      </c>
      <c r="W90" s="241" t="s">
        <v>561</v>
      </c>
      <c r="X90" s="540" t="s">
        <v>687</v>
      </c>
      <c r="Y90" s="230"/>
      <c r="Z90" s="243" t="s">
        <v>440</v>
      </c>
      <c r="AA90" s="243"/>
      <c r="AB90" s="244"/>
      <c r="AC90" s="2"/>
      <c r="AD90" s="2"/>
      <c r="AE90" s="2"/>
      <c r="AF90" s="2"/>
    </row>
    <row r="91" spans="1:32" s="250" customFormat="1" ht="43.2" x14ac:dyDescent="0.2">
      <c r="A91" s="664"/>
      <c r="B91" s="535"/>
      <c r="C91" s="535"/>
      <c r="D91" s="535"/>
      <c r="E91" s="426">
        <v>83.12</v>
      </c>
      <c r="F91" s="427">
        <f t="shared" ref="F91:F101" si="8">E91+G91-H91</f>
        <v>83.12</v>
      </c>
      <c r="G91" s="426">
        <v>0</v>
      </c>
      <c r="H91" s="428">
        <v>0</v>
      </c>
      <c r="I91" s="428">
        <v>0</v>
      </c>
      <c r="J91" s="141">
        <v>79.961904000000004</v>
      </c>
      <c r="K91" s="130" t="s">
        <v>1780</v>
      </c>
      <c r="L91" s="529"/>
      <c r="M91" s="531"/>
      <c r="N91" s="426">
        <v>89.498000000000005</v>
      </c>
      <c r="O91" s="426">
        <v>89.236000000000004</v>
      </c>
      <c r="P91" s="455">
        <f t="shared" si="7"/>
        <v>-0.26200000000000045</v>
      </c>
      <c r="Q91" s="426">
        <v>0</v>
      </c>
      <c r="R91" s="533"/>
      <c r="S91" s="535"/>
      <c r="T91" s="240"/>
      <c r="U91" s="237" t="s">
        <v>560</v>
      </c>
      <c r="V91" s="273" t="s">
        <v>563</v>
      </c>
      <c r="W91" s="241" t="s">
        <v>564</v>
      </c>
      <c r="X91" s="541"/>
      <c r="Y91" s="230"/>
      <c r="Z91" s="243" t="s">
        <v>440</v>
      </c>
      <c r="AA91" s="243"/>
      <c r="AB91" s="244"/>
      <c r="AC91" s="2"/>
      <c r="AD91" s="2"/>
      <c r="AE91" s="2"/>
      <c r="AF91" s="2"/>
    </row>
    <row r="92" spans="1:32" s="250" customFormat="1" ht="90.75" customHeight="1" x14ac:dyDescent="0.2">
      <c r="A92" s="249">
        <v>73</v>
      </c>
      <c r="B92" s="231" t="s">
        <v>782</v>
      </c>
      <c r="C92" s="231" t="s">
        <v>940</v>
      </c>
      <c r="D92" s="231" t="s">
        <v>554</v>
      </c>
      <c r="E92" s="426">
        <v>5400</v>
      </c>
      <c r="F92" s="427">
        <f t="shared" si="8"/>
        <v>5135.0609999999997</v>
      </c>
      <c r="G92" s="426">
        <v>1037.8869999999999</v>
      </c>
      <c r="H92" s="428">
        <v>1302.826</v>
      </c>
      <c r="I92" s="428">
        <v>0</v>
      </c>
      <c r="J92" s="141">
        <v>4546.085</v>
      </c>
      <c r="K92" s="239" t="s">
        <v>1715</v>
      </c>
      <c r="L92" s="238" t="s">
        <v>997</v>
      </c>
      <c r="M92" s="239" t="s">
        <v>1716</v>
      </c>
      <c r="N92" s="426">
        <v>5400</v>
      </c>
      <c r="O92" s="426">
        <v>14400</v>
      </c>
      <c r="P92" s="455">
        <f t="shared" si="7"/>
        <v>9000</v>
      </c>
      <c r="Q92" s="426">
        <v>0</v>
      </c>
      <c r="R92" s="236" t="s">
        <v>997</v>
      </c>
      <c r="S92" s="231" t="s">
        <v>1718</v>
      </c>
      <c r="T92" s="240"/>
      <c r="U92" s="237" t="s">
        <v>560</v>
      </c>
      <c r="V92" s="273" t="s">
        <v>563</v>
      </c>
      <c r="W92" s="241" t="s">
        <v>564</v>
      </c>
      <c r="X92" s="242" t="s">
        <v>941</v>
      </c>
      <c r="Y92" s="230"/>
      <c r="Z92" s="243"/>
      <c r="AA92" s="243" t="s">
        <v>440</v>
      </c>
      <c r="AB92" s="244"/>
      <c r="AC92" s="2"/>
      <c r="AD92" s="2"/>
      <c r="AE92" s="2"/>
      <c r="AF92" s="2"/>
    </row>
    <row r="93" spans="1:32" s="250" customFormat="1" ht="87.75" customHeight="1" x14ac:dyDescent="0.2">
      <c r="A93" s="249">
        <v>74</v>
      </c>
      <c r="B93" s="231" t="s">
        <v>783</v>
      </c>
      <c r="C93" s="231" t="s">
        <v>786</v>
      </c>
      <c r="D93" s="231" t="s">
        <v>554</v>
      </c>
      <c r="E93" s="426">
        <v>1800</v>
      </c>
      <c r="F93" s="427">
        <f>E93+G93-H93</f>
        <v>1800</v>
      </c>
      <c r="G93" s="426">
        <v>0</v>
      </c>
      <c r="H93" s="428">
        <v>0</v>
      </c>
      <c r="I93" s="428">
        <v>0</v>
      </c>
      <c r="J93" s="141">
        <v>1800</v>
      </c>
      <c r="K93" s="130" t="s">
        <v>1780</v>
      </c>
      <c r="L93" s="238" t="s">
        <v>997</v>
      </c>
      <c r="M93" s="239" t="s">
        <v>1717</v>
      </c>
      <c r="N93" s="426">
        <v>1800</v>
      </c>
      <c r="O93" s="426">
        <v>3000</v>
      </c>
      <c r="P93" s="455">
        <f t="shared" si="7"/>
        <v>1200</v>
      </c>
      <c r="Q93" s="426">
        <v>0</v>
      </c>
      <c r="R93" s="236" t="s">
        <v>997</v>
      </c>
      <c r="S93" s="231" t="s">
        <v>1719</v>
      </c>
      <c r="T93" s="240"/>
      <c r="U93" s="237" t="s">
        <v>560</v>
      </c>
      <c r="V93" s="273" t="s">
        <v>821</v>
      </c>
      <c r="W93" s="241" t="s">
        <v>564</v>
      </c>
      <c r="X93" s="242" t="s">
        <v>785</v>
      </c>
      <c r="Y93" s="230"/>
      <c r="Z93" s="243"/>
      <c r="AA93" s="243" t="s">
        <v>440</v>
      </c>
      <c r="AB93" s="244" t="s">
        <v>784</v>
      </c>
      <c r="AC93" s="2"/>
      <c r="AD93" s="2"/>
      <c r="AE93" s="2"/>
      <c r="AF93" s="2"/>
    </row>
    <row r="94" spans="1:32" s="250" customFormat="1" ht="32.4" x14ac:dyDescent="0.2">
      <c r="A94" s="663">
        <v>75</v>
      </c>
      <c r="B94" s="534" t="s">
        <v>939</v>
      </c>
      <c r="C94" s="534" t="s">
        <v>278</v>
      </c>
      <c r="D94" s="534" t="s">
        <v>554</v>
      </c>
      <c r="E94" s="426">
        <v>63.57</v>
      </c>
      <c r="F94" s="427">
        <f>E94+G94-H94</f>
        <v>63.57</v>
      </c>
      <c r="G94" s="426">
        <v>0</v>
      </c>
      <c r="H94" s="428">
        <v>0</v>
      </c>
      <c r="I94" s="428">
        <v>0</v>
      </c>
      <c r="J94" s="141">
        <v>63.501883999999997</v>
      </c>
      <c r="K94" s="503" t="s">
        <v>1780</v>
      </c>
      <c r="L94" s="528" t="s">
        <v>997</v>
      </c>
      <c r="M94" s="530" t="s">
        <v>1722</v>
      </c>
      <c r="N94" s="426">
        <v>91.533000000000001</v>
      </c>
      <c r="O94" s="426">
        <v>91.533000000000001</v>
      </c>
      <c r="P94" s="455">
        <f t="shared" si="7"/>
        <v>0</v>
      </c>
      <c r="Q94" s="426">
        <v>0</v>
      </c>
      <c r="R94" s="532" t="s">
        <v>997</v>
      </c>
      <c r="S94" s="534" t="s">
        <v>1723</v>
      </c>
      <c r="T94" s="534"/>
      <c r="U94" s="534" t="s">
        <v>560</v>
      </c>
      <c r="V94" s="273" t="s">
        <v>1</v>
      </c>
      <c r="W94" s="241" t="s">
        <v>787</v>
      </c>
      <c r="X94" s="540" t="s">
        <v>942</v>
      </c>
      <c r="Y94" s="624"/>
      <c r="Z94" s="493" t="s">
        <v>440</v>
      </c>
      <c r="AA94" s="493"/>
      <c r="AB94" s="491"/>
      <c r="AC94" s="2"/>
      <c r="AD94" s="2"/>
      <c r="AE94" s="2"/>
      <c r="AF94" s="2"/>
    </row>
    <row r="95" spans="1:32" s="250" customFormat="1" ht="43.2" x14ac:dyDescent="0.2">
      <c r="A95" s="664"/>
      <c r="B95" s="535"/>
      <c r="C95" s="535"/>
      <c r="D95" s="535"/>
      <c r="E95" s="426">
        <v>3600</v>
      </c>
      <c r="F95" s="427">
        <f t="shared" si="8"/>
        <v>3600</v>
      </c>
      <c r="G95" s="426">
        <v>0</v>
      </c>
      <c r="H95" s="428">
        <v>0</v>
      </c>
      <c r="I95" s="428">
        <v>0</v>
      </c>
      <c r="J95" s="141">
        <v>3428.8795909999999</v>
      </c>
      <c r="K95" s="504"/>
      <c r="L95" s="560"/>
      <c r="M95" s="531"/>
      <c r="N95" s="426">
        <v>2600</v>
      </c>
      <c r="O95" s="426">
        <v>3700</v>
      </c>
      <c r="P95" s="455">
        <f t="shared" si="7"/>
        <v>1100</v>
      </c>
      <c r="Q95" s="426">
        <v>0</v>
      </c>
      <c r="R95" s="533"/>
      <c r="S95" s="535"/>
      <c r="T95" s="535"/>
      <c r="U95" s="535"/>
      <c r="V95" s="273" t="s">
        <v>563</v>
      </c>
      <c r="W95" s="241" t="s">
        <v>564</v>
      </c>
      <c r="X95" s="541"/>
      <c r="Y95" s="625"/>
      <c r="Z95" s="494"/>
      <c r="AA95" s="494"/>
      <c r="AB95" s="492"/>
      <c r="AC95" s="2"/>
      <c r="AD95" s="2"/>
      <c r="AE95" s="2"/>
      <c r="AF95" s="2"/>
    </row>
    <row r="96" spans="1:32" s="250" customFormat="1" ht="54.75" customHeight="1" x14ac:dyDescent="0.2">
      <c r="A96" s="663">
        <v>76</v>
      </c>
      <c r="B96" s="534" t="s">
        <v>788</v>
      </c>
      <c r="C96" s="534" t="s">
        <v>252</v>
      </c>
      <c r="D96" s="485" t="s">
        <v>248</v>
      </c>
      <c r="E96" s="426">
        <v>6.3609999999999998</v>
      </c>
      <c r="F96" s="427">
        <f>E96+G96-H96</f>
        <v>6.3609999999999998</v>
      </c>
      <c r="G96" s="426">
        <v>0</v>
      </c>
      <c r="H96" s="428">
        <v>0</v>
      </c>
      <c r="I96" s="428">
        <v>0</v>
      </c>
      <c r="J96" s="141">
        <v>2.7895249999999998</v>
      </c>
      <c r="K96" s="558" t="s">
        <v>1720</v>
      </c>
      <c r="L96" s="528" t="s">
        <v>997</v>
      </c>
      <c r="M96" s="530" t="s">
        <v>1724</v>
      </c>
      <c r="N96" s="426">
        <v>4.8259999999999996</v>
      </c>
      <c r="O96" s="426">
        <v>1.083</v>
      </c>
      <c r="P96" s="455">
        <f t="shared" si="7"/>
        <v>-3.7429999999999994</v>
      </c>
      <c r="Q96" s="426">
        <v>0</v>
      </c>
      <c r="R96" s="532" t="s">
        <v>997</v>
      </c>
      <c r="S96" s="534" t="s">
        <v>1721</v>
      </c>
      <c r="T96" s="240"/>
      <c r="U96" s="534" t="s">
        <v>560</v>
      </c>
      <c r="V96" s="273" t="s">
        <v>1</v>
      </c>
      <c r="W96" s="241" t="s">
        <v>561</v>
      </c>
      <c r="X96" s="242" t="s">
        <v>688</v>
      </c>
      <c r="Y96" s="624"/>
      <c r="Z96" s="493" t="s">
        <v>440</v>
      </c>
      <c r="AA96" s="493"/>
      <c r="AB96" s="491"/>
      <c r="AC96" s="2"/>
      <c r="AD96" s="2"/>
      <c r="AE96" s="2"/>
      <c r="AF96" s="2"/>
    </row>
    <row r="97" spans="1:32" s="250" customFormat="1" ht="79.5" customHeight="1" x14ac:dyDescent="0.2">
      <c r="A97" s="664"/>
      <c r="B97" s="535"/>
      <c r="C97" s="535"/>
      <c r="D97" s="486"/>
      <c r="E97" s="426">
        <v>57.25</v>
      </c>
      <c r="F97" s="427">
        <f t="shared" si="8"/>
        <v>57.25</v>
      </c>
      <c r="G97" s="426">
        <v>0</v>
      </c>
      <c r="H97" s="428">
        <v>0</v>
      </c>
      <c r="I97" s="428">
        <v>0</v>
      </c>
      <c r="J97" s="141">
        <v>25.106252999999999</v>
      </c>
      <c r="K97" s="559"/>
      <c r="L97" s="560"/>
      <c r="M97" s="531"/>
      <c r="N97" s="426">
        <v>43.433999999999997</v>
      </c>
      <c r="O97" s="426">
        <v>7.7309999999999999</v>
      </c>
      <c r="P97" s="455">
        <f t="shared" si="7"/>
        <v>-35.702999999999996</v>
      </c>
      <c r="Q97" s="426">
        <v>0</v>
      </c>
      <c r="R97" s="533"/>
      <c r="S97" s="535"/>
      <c r="T97" s="240"/>
      <c r="U97" s="535"/>
      <c r="V97" s="273" t="s">
        <v>563</v>
      </c>
      <c r="W97" s="241" t="s">
        <v>564</v>
      </c>
      <c r="X97" s="242" t="s">
        <v>688</v>
      </c>
      <c r="Y97" s="625"/>
      <c r="Z97" s="494"/>
      <c r="AA97" s="494"/>
      <c r="AB97" s="492"/>
      <c r="AC97" s="2"/>
      <c r="AD97" s="2"/>
      <c r="AE97" s="2"/>
      <c r="AF97" s="2"/>
    </row>
    <row r="98" spans="1:32" s="250" customFormat="1" ht="165" customHeight="1" x14ac:dyDescent="0.2">
      <c r="A98" s="249">
        <v>77</v>
      </c>
      <c r="B98" s="231" t="s">
        <v>689</v>
      </c>
      <c r="C98" s="231" t="s">
        <v>263</v>
      </c>
      <c r="D98" s="231" t="s">
        <v>554</v>
      </c>
      <c r="E98" s="426">
        <v>97</v>
      </c>
      <c r="F98" s="427">
        <f t="shared" si="8"/>
        <v>97</v>
      </c>
      <c r="G98" s="426">
        <v>0</v>
      </c>
      <c r="H98" s="428">
        <v>0</v>
      </c>
      <c r="I98" s="428">
        <v>0</v>
      </c>
      <c r="J98" s="141">
        <v>97</v>
      </c>
      <c r="K98" s="239" t="s">
        <v>1725</v>
      </c>
      <c r="L98" s="238" t="s">
        <v>997</v>
      </c>
      <c r="M98" s="239" t="s">
        <v>1726</v>
      </c>
      <c r="N98" s="426">
        <v>110</v>
      </c>
      <c r="O98" s="426">
        <v>110</v>
      </c>
      <c r="P98" s="455">
        <f t="shared" si="7"/>
        <v>0</v>
      </c>
      <c r="Q98" s="426">
        <v>0</v>
      </c>
      <c r="R98" s="236" t="s">
        <v>997</v>
      </c>
      <c r="S98" s="231" t="s">
        <v>1729</v>
      </c>
      <c r="T98" s="240"/>
      <c r="U98" s="237" t="s">
        <v>555</v>
      </c>
      <c r="V98" s="273" t="s">
        <v>563</v>
      </c>
      <c r="W98" s="241" t="s">
        <v>564</v>
      </c>
      <c r="X98" s="242" t="s">
        <v>690</v>
      </c>
      <c r="Y98" s="230" t="s">
        <v>43</v>
      </c>
      <c r="Z98" s="243"/>
      <c r="AA98" s="243" t="s">
        <v>440</v>
      </c>
      <c r="AB98" s="244"/>
      <c r="AC98" s="2"/>
      <c r="AD98" s="2"/>
      <c r="AE98" s="2"/>
      <c r="AF98" s="2"/>
    </row>
    <row r="99" spans="1:32" s="250" customFormat="1" ht="204.75" customHeight="1" x14ac:dyDescent="0.2">
      <c r="A99" s="249">
        <v>78</v>
      </c>
      <c r="B99" s="231" t="s">
        <v>691</v>
      </c>
      <c r="C99" s="231" t="s">
        <v>263</v>
      </c>
      <c r="D99" s="231" t="s">
        <v>554</v>
      </c>
      <c r="E99" s="426">
        <v>2900</v>
      </c>
      <c r="F99" s="427">
        <f t="shared" si="8"/>
        <v>2900</v>
      </c>
      <c r="G99" s="426">
        <v>0</v>
      </c>
      <c r="H99" s="428">
        <v>0</v>
      </c>
      <c r="I99" s="428">
        <v>0</v>
      </c>
      <c r="J99" s="141">
        <v>2821.8742569999999</v>
      </c>
      <c r="K99" s="239" t="s">
        <v>1727</v>
      </c>
      <c r="L99" s="238" t="s">
        <v>997</v>
      </c>
      <c r="M99" s="239" t="s">
        <v>1728</v>
      </c>
      <c r="N99" s="426">
        <v>3430</v>
      </c>
      <c r="O99" s="426">
        <v>4343.32</v>
      </c>
      <c r="P99" s="455">
        <f t="shared" si="7"/>
        <v>913.31999999999971</v>
      </c>
      <c r="Q99" s="426">
        <v>0</v>
      </c>
      <c r="R99" s="236" t="s">
        <v>997</v>
      </c>
      <c r="S99" s="231" t="s">
        <v>1730</v>
      </c>
      <c r="T99" s="240"/>
      <c r="U99" s="237" t="s">
        <v>555</v>
      </c>
      <c r="V99" s="273" t="s">
        <v>563</v>
      </c>
      <c r="W99" s="241" t="s">
        <v>564</v>
      </c>
      <c r="X99" s="242" t="s">
        <v>692</v>
      </c>
      <c r="Y99" s="230" t="s">
        <v>43</v>
      </c>
      <c r="Z99" s="243" t="s">
        <v>440</v>
      </c>
      <c r="AA99" s="243"/>
      <c r="AB99" s="244"/>
      <c r="AC99" s="2"/>
      <c r="AD99" s="2"/>
      <c r="AE99" s="2"/>
      <c r="AF99" s="2"/>
    </row>
    <row r="100" spans="1:32" s="250" customFormat="1" ht="225.75" customHeight="1" x14ac:dyDescent="0.2">
      <c r="A100" s="249">
        <v>79</v>
      </c>
      <c r="B100" s="231" t="s">
        <v>693</v>
      </c>
      <c r="C100" s="231" t="s">
        <v>263</v>
      </c>
      <c r="D100" s="231" t="s">
        <v>582</v>
      </c>
      <c r="E100" s="426">
        <v>1500</v>
      </c>
      <c r="F100" s="427">
        <f t="shared" si="8"/>
        <v>1500</v>
      </c>
      <c r="G100" s="426">
        <v>0</v>
      </c>
      <c r="H100" s="428">
        <v>0</v>
      </c>
      <c r="I100" s="428">
        <v>0</v>
      </c>
      <c r="J100" s="141">
        <v>315.96452699999998</v>
      </c>
      <c r="K100" s="239" t="s">
        <v>1731</v>
      </c>
      <c r="L100" s="238" t="s">
        <v>997</v>
      </c>
      <c r="M100" s="239" t="s">
        <v>1732</v>
      </c>
      <c r="N100" s="426">
        <v>1500</v>
      </c>
      <c r="O100" s="426">
        <v>1400</v>
      </c>
      <c r="P100" s="455">
        <f t="shared" si="7"/>
        <v>-100</v>
      </c>
      <c r="Q100" s="426">
        <v>0</v>
      </c>
      <c r="R100" s="236" t="s">
        <v>997</v>
      </c>
      <c r="S100" s="231" t="s">
        <v>1733</v>
      </c>
      <c r="T100" s="240"/>
      <c r="U100" s="237" t="s">
        <v>555</v>
      </c>
      <c r="V100" s="273" t="s">
        <v>563</v>
      </c>
      <c r="W100" s="241" t="s">
        <v>564</v>
      </c>
      <c r="X100" s="242" t="s">
        <v>694</v>
      </c>
      <c r="Y100" s="230" t="s">
        <v>43</v>
      </c>
      <c r="Z100" s="243" t="s">
        <v>440</v>
      </c>
      <c r="AA100" s="243" t="s">
        <v>440</v>
      </c>
      <c r="AB100" s="244"/>
      <c r="AC100" s="2"/>
      <c r="AD100" s="2"/>
      <c r="AE100" s="2"/>
      <c r="AF100" s="2"/>
    </row>
    <row r="101" spans="1:32" s="250" customFormat="1" ht="256.5" customHeight="1" x14ac:dyDescent="0.2">
      <c r="A101" s="249">
        <v>80</v>
      </c>
      <c r="B101" s="231" t="s">
        <v>695</v>
      </c>
      <c r="C101" s="231" t="s">
        <v>220</v>
      </c>
      <c r="D101" s="231" t="s">
        <v>554</v>
      </c>
      <c r="E101" s="426">
        <v>630.42899999999997</v>
      </c>
      <c r="F101" s="427">
        <f t="shared" si="8"/>
        <v>630.42899999999997</v>
      </c>
      <c r="G101" s="426">
        <v>0</v>
      </c>
      <c r="H101" s="428">
        <v>0</v>
      </c>
      <c r="I101" s="428">
        <v>0</v>
      </c>
      <c r="J101" s="429">
        <v>588.90499999999997</v>
      </c>
      <c r="K101" s="272" t="s">
        <v>1155</v>
      </c>
      <c r="L101" s="238" t="s">
        <v>1000</v>
      </c>
      <c r="M101" s="370" t="s">
        <v>1170</v>
      </c>
      <c r="N101" s="426">
        <v>750.18899999999996</v>
      </c>
      <c r="O101" s="426">
        <v>750.18899999999996</v>
      </c>
      <c r="P101" s="455">
        <f t="shared" si="7"/>
        <v>0</v>
      </c>
      <c r="Q101" s="83">
        <v>-6.1420000000000003</v>
      </c>
      <c r="R101" s="236" t="s">
        <v>1004</v>
      </c>
      <c r="S101" s="231" t="s">
        <v>1281</v>
      </c>
      <c r="T101" s="240"/>
      <c r="U101" s="237" t="s">
        <v>668</v>
      </c>
      <c r="V101" s="273" t="s">
        <v>563</v>
      </c>
      <c r="W101" s="241" t="s">
        <v>564</v>
      </c>
      <c r="X101" s="242" t="s">
        <v>696</v>
      </c>
      <c r="Y101" s="230"/>
      <c r="Z101" s="243" t="s">
        <v>440</v>
      </c>
      <c r="AA101" s="243" t="s">
        <v>793</v>
      </c>
      <c r="AB101" s="244"/>
      <c r="AC101" s="111"/>
      <c r="AD101" s="2"/>
      <c r="AE101" s="2"/>
      <c r="AF101" s="2"/>
    </row>
    <row r="102" spans="1:32" ht="21" customHeight="1" x14ac:dyDescent="0.2">
      <c r="A102" s="92"/>
      <c r="B102" s="120" t="s">
        <v>697</v>
      </c>
      <c r="C102" s="93"/>
      <c r="D102" s="93"/>
      <c r="E102" s="94"/>
      <c r="F102" s="121"/>
      <c r="G102" s="122"/>
      <c r="H102" s="123"/>
      <c r="I102" s="123"/>
      <c r="J102" s="94"/>
      <c r="K102" s="94"/>
      <c r="L102" s="95"/>
      <c r="M102" s="96"/>
      <c r="N102" s="94"/>
      <c r="O102" s="94"/>
      <c r="P102" s="94"/>
      <c r="Q102" s="94"/>
      <c r="R102" s="97"/>
      <c r="S102" s="93"/>
      <c r="T102" s="93"/>
      <c r="U102" s="281"/>
      <c r="V102" s="98"/>
      <c r="W102" s="98"/>
      <c r="X102" s="229"/>
      <c r="Y102" s="227"/>
      <c r="Z102" s="99"/>
      <c r="AA102" s="99"/>
      <c r="AB102" s="100"/>
    </row>
    <row r="103" spans="1:32" s="111" customFormat="1" ht="135.75" customHeight="1" x14ac:dyDescent="0.2">
      <c r="A103" s="128">
        <v>81</v>
      </c>
      <c r="B103" s="129" t="s">
        <v>568</v>
      </c>
      <c r="C103" s="129" t="s">
        <v>569</v>
      </c>
      <c r="D103" s="129" t="s">
        <v>554</v>
      </c>
      <c r="E103" s="130">
        <v>236.364</v>
      </c>
      <c r="F103" s="425">
        <f>E103+G103-H103</f>
        <v>236.364</v>
      </c>
      <c r="G103" s="130">
        <v>0</v>
      </c>
      <c r="H103" s="141">
        <v>0</v>
      </c>
      <c r="I103" s="141">
        <v>0</v>
      </c>
      <c r="J103" s="141">
        <v>190.87930800000001</v>
      </c>
      <c r="K103" s="272" t="s">
        <v>1734</v>
      </c>
      <c r="L103" s="131" t="s">
        <v>1000</v>
      </c>
      <c r="M103" s="132" t="s">
        <v>1735</v>
      </c>
      <c r="N103" s="130">
        <v>269.58499999999998</v>
      </c>
      <c r="O103" s="130">
        <v>233.184</v>
      </c>
      <c r="P103" s="455">
        <f>O103-N103</f>
        <v>-36.400999999999982</v>
      </c>
      <c r="Q103" s="130">
        <v>-12.500999999999999</v>
      </c>
      <c r="R103" s="133" t="s">
        <v>1004</v>
      </c>
      <c r="S103" s="129" t="s">
        <v>1736</v>
      </c>
      <c r="T103" s="134"/>
      <c r="U103" s="280" t="s">
        <v>570</v>
      </c>
      <c r="V103" s="137" t="s">
        <v>1</v>
      </c>
      <c r="W103" s="136" t="s">
        <v>1777</v>
      </c>
      <c r="X103" s="232" t="s">
        <v>572</v>
      </c>
      <c r="Y103" s="138"/>
      <c r="Z103" s="139" t="s">
        <v>440</v>
      </c>
      <c r="AA103" s="139"/>
      <c r="AB103" s="140"/>
      <c r="AC103" s="2"/>
      <c r="AD103" s="2"/>
      <c r="AE103" s="2"/>
      <c r="AF103" s="2"/>
    </row>
    <row r="104" spans="1:32" ht="21" customHeight="1" x14ac:dyDescent="0.2">
      <c r="A104" s="92"/>
      <c r="B104" s="120" t="s">
        <v>698</v>
      </c>
      <c r="C104" s="93"/>
      <c r="D104" s="93"/>
      <c r="E104" s="94"/>
      <c r="F104" s="121"/>
      <c r="G104" s="122"/>
      <c r="H104" s="123"/>
      <c r="I104" s="123"/>
      <c r="J104" s="94"/>
      <c r="K104" s="94"/>
      <c r="L104" s="95"/>
      <c r="M104" s="96"/>
      <c r="N104" s="94"/>
      <c r="O104" s="94"/>
      <c r="P104" s="94"/>
      <c r="Q104" s="94"/>
      <c r="R104" s="97"/>
      <c r="S104" s="93"/>
      <c r="T104" s="93"/>
      <c r="U104" s="281"/>
      <c r="V104" s="98"/>
      <c r="W104" s="98"/>
      <c r="X104" s="229"/>
      <c r="Y104" s="227"/>
      <c r="Z104" s="99"/>
      <c r="AA104" s="99"/>
      <c r="AB104" s="100"/>
    </row>
    <row r="105" spans="1:32" s="250" customFormat="1" ht="75" customHeight="1" x14ac:dyDescent="0.2">
      <c r="A105" s="249">
        <v>82</v>
      </c>
      <c r="B105" s="231" t="s">
        <v>703</v>
      </c>
      <c r="C105" s="231" t="s">
        <v>186</v>
      </c>
      <c r="D105" s="231" t="s">
        <v>554</v>
      </c>
      <c r="E105" s="426">
        <v>33.408000000000001</v>
      </c>
      <c r="F105" s="427">
        <f t="shared" ref="F105:F110" si="9">E105+G105-H105</f>
        <v>33.408000000000001</v>
      </c>
      <c r="G105" s="426">
        <v>0</v>
      </c>
      <c r="H105" s="428">
        <v>0</v>
      </c>
      <c r="I105" s="428">
        <v>0</v>
      </c>
      <c r="J105" s="141">
        <v>33.408000000000001</v>
      </c>
      <c r="K105" s="130" t="s">
        <v>1780</v>
      </c>
      <c r="L105" s="238" t="s">
        <v>1000</v>
      </c>
      <c r="M105" s="239" t="s">
        <v>1737</v>
      </c>
      <c r="N105" s="426">
        <v>36.54</v>
      </c>
      <c r="O105" s="426">
        <v>36.54</v>
      </c>
      <c r="P105" s="455">
        <f>O105-N105</f>
        <v>0</v>
      </c>
      <c r="Q105" s="426">
        <v>0</v>
      </c>
      <c r="R105" s="236" t="s">
        <v>994</v>
      </c>
      <c r="S105" s="231" t="s">
        <v>1742</v>
      </c>
      <c r="T105" s="240"/>
      <c r="U105" s="237" t="s">
        <v>555</v>
      </c>
      <c r="V105" s="273" t="s">
        <v>1</v>
      </c>
      <c r="W105" s="241" t="s">
        <v>571</v>
      </c>
      <c r="X105" s="242" t="s">
        <v>704</v>
      </c>
      <c r="Y105" s="230" t="s">
        <v>144</v>
      </c>
      <c r="Z105" s="243"/>
      <c r="AA105" s="243" t="s">
        <v>440</v>
      </c>
      <c r="AB105" s="244"/>
      <c r="AC105" s="2"/>
      <c r="AD105" s="2"/>
      <c r="AE105" s="2"/>
      <c r="AF105" s="2"/>
    </row>
    <row r="106" spans="1:32" s="250" customFormat="1" ht="75" customHeight="1" x14ac:dyDescent="0.2">
      <c r="A106" s="249">
        <v>83</v>
      </c>
      <c r="B106" s="231" t="s">
        <v>705</v>
      </c>
      <c r="C106" s="231" t="s">
        <v>210</v>
      </c>
      <c r="D106" s="231" t="s">
        <v>554</v>
      </c>
      <c r="E106" s="426">
        <v>172.18899999999999</v>
      </c>
      <c r="F106" s="427">
        <f t="shared" si="9"/>
        <v>172.18899999999999</v>
      </c>
      <c r="G106" s="426">
        <v>0</v>
      </c>
      <c r="H106" s="428">
        <v>0</v>
      </c>
      <c r="I106" s="428">
        <v>0</v>
      </c>
      <c r="J106" s="141">
        <v>172.18899999999999</v>
      </c>
      <c r="K106" s="130" t="s">
        <v>1780</v>
      </c>
      <c r="L106" s="238" t="s">
        <v>997</v>
      </c>
      <c r="M106" s="239" t="s">
        <v>1737</v>
      </c>
      <c r="N106" s="426">
        <v>174.34899999999999</v>
      </c>
      <c r="O106" s="426">
        <v>174.351</v>
      </c>
      <c r="P106" s="455">
        <f t="shared" ref="P106:P110" si="10">O106-N106</f>
        <v>2.0000000000095497E-3</v>
      </c>
      <c r="Q106" s="426">
        <v>0</v>
      </c>
      <c r="R106" s="236" t="s">
        <v>997</v>
      </c>
      <c r="S106" s="231" t="s">
        <v>1743</v>
      </c>
      <c r="T106" s="240"/>
      <c r="U106" s="237" t="s">
        <v>555</v>
      </c>
      <c r="V106" s="273" t="s">
        <v>1</v>
      </c>
      <c r="W106" s="241" t="s">
        <v>571</v>
      </c>
      <c r="X106" s="242" t="s">
        <v>706</v>
      </c>
      <c r="Y106" s="230" t="s">
        <v>144</v>
      </c>
      <c r="Z106" s="243"/>
      <c r="AA106" s="243" t="s">
        <v>440</v>
      </c>
      <c r="AB106" s="244"/>
      <c r="AC106" s="2"/>
      <c r="AD106" s="2"/>
      <c r="AE106" s="2"/>
      <c r="AF106" s="2"/>
    </row>
    <row r="107" spans="1:32" s="250" customFormat="1" ht="127.5" customHeight="1" x14ac:dyDescent="0.2">
      <c r="A107" s="249">
        <v>84</v>
      </c>
      <c r="B107" s="231" t="s">
        <v>707</v>
      </c>
      <c r="C107" s="231" t="s">
        <v>162</v>
      </c>
      <c r="D107" s="231" t="s">
        <v>554</v>
      </c>
      <c r="E107" s="426">
        <v>319.35300000000001</v>
      </c>
      <c r="F107" s="427">
        <f t="shared" si="9"/>
        <v>319.35300000000001</v>
      </c>
      <c r="G107" s="426">
        <v>0</v>
      </c>
      <c r="H107" s="428">
        <v>0</v>
      </c>
      <c r="I107" s="428">
        <v>0</v>
      </c>
      <c r="J107" s="141">
        <v>319.35183899999998</v>
      </c>
      <c r="K107" s="130" t="s">
        <v>1780</v>
      </c>
      <c r="L107" s="238" t="s">
        <v>997</v>
      </c>
      <c r="M107" s="239" t="s">
        <v>1738</v>
      </c>
      <c r="N107" s="426">
        <v>362.15199999999999</v>
      </c>
      <c r="O107" s="426">
        <v>334.59899999999999</v>
      </c>
      <c r="P107" s="455">
        <f t="shared" si="10"/>
        <v>-27.552999999999997</v>
      </c>
      <c r="Q107" s="426">
        <v>0</v>
      </c>
      <c r="R107" s="236" t="s">
        <v>997</v>
      </c>
      <c r="S107" s="231" t="s">
        <v>1744</v>
      </c>
      <c r="T107" s="240"/>
      <c r="U107" s="237" t="s">
        <v>555</v>
      </c>
      <c r="V107" s="273" t="s">
        <v>1</v>
      </c>
      <c r="W107" s="241" t="s">
        <v>571</v>
      </c>
      <c r="X107" s="242" t="s">
        <v>708</v>
      </c>
      <c r="Y107" s="230"/>
      <c r="Z107" s="243"/>
      <c r="AA107" s="243" t="s">
        <v>54</v>
      </c>
      <c r="AB107" s="244"/>
      <c r="AC107" s="2"/>
      <c r="AD107" s="2"/>
      <c r="AE107" s="2"/>
      <c r="AF107" s="2"/>
    </row>
    <row r="108" spans="1:32" s="250" customFormat="1" ht="51" customHeight="1" x14ac:dyDescent="0.2">
      <c r="A108" s="249">
        <v>85</v>
      </c>
      <c r="B108" s="231" t="s">
        <v>709</v>
      </c>
      <c r="C108" s="231" t="s">
        <v>149</v>
      </c>
      <c r="D108" s="231" t="s">
        <v>554</v>
      </c>
      <c r="E108" s="426">
        <v>20.196000000000002</v>
      </c>
      <c r="F108" s="427">
        <f t="shared" si="9"/>
        <v>20.196000000000002</v>
      </c>
      <c r="G108" s="426">
        <v>0</v>
      </c>
      <c r="H108" s="428">
        <v>0</v>
      </c>
      <c r="I108" s="428">
        <v>0</v>
      </c>
      <c r="J108" s="141">
        <v>17.288309999999999</v>
      </c>
      <c r="K108" s="130" t="s">
        <v>1780</v>
      </c>
      <c r="L108" s="238" t="s">
        <v>997</v>
      </c>
      <c r="M108" s="239" t="s">
        <v>1739</v>
      </c>
      <c r="N108" s="426">
        <v>22.902000000000001</v>
      </c>
      <c r="O108" s="426">
        <v>22.902000000000001</v>
      </c>
      <c r="P108" s="455">
        <f t="shared" si="10"/>
        <v>0</v>
      </c>
      <c r="Q108" s="426">
        <v>0</v>
      </c>
      <c r="R108" s="236" t="s">
        <v>997</v>
      </c>
      <c r="S108" s="201" t="s">
        <v>1866</v>
      </c>
      <c r="T108" s="240"/>
      <c r="U108" s="237" t="s">
        <v>555</v>
      </c>
      <c r="V108" s="273" t="s">
        <v>1</v>
      </c>
      <c r="W108" s="241" t="s">
        <v>571</v>
      </c>
      <c r="X108" s="242" t="s">
        <v>710</v>
      </c>
      <c r="Y108" s="230"/>
      <c r="Z108" s="243"/>
      <c r="AA108" s="243" t="s">
        <v>54</v>
      </c>
      <c r="AB108" s="244"/>
      <c r="AC108" s="2"/>
      <c r="AD108" s="2"/>
      <c r="AE108" s="2"/>
      <c r="AF108" s="2"/>
    </row>
    <row r="109" spans="1:32" s="250" customFormat="1" ht="138.75" customHeight="1" x14ac:dyDescent="0.2">
      <c r="A109" s="249">
        <v>86</v>
      </c>
      <c r="B109" s="231" t="s">
        <v>789</v>
      </c>
      <c r="C109" s="231" t="s">
        <v>147</v>
      </c>
      <c r="D109" s="231" t="s">
        <v>711</v>
      </c>
      <c r="E109" s="426">
        <v>95.19</v>
      </c>
      <c r="F109" s="427">
        <f t="shared" si="9"/>
        <v>95.19</v>
      </c>
      <c r="G109" s="426">
        <v>0</v>
      </c>
      <c r="H109" s="428">
        <v>0</v>
      </c>
      <c r="I109" s="428">
        <v>0</v>
      </c>
      <c r="J109" s="141">
        <v>60.717927000000003</v>
      </c>
      <c r="K109" s="130" t="s">
        <v>1780</v>
      </c>
      <c r="L109" s="238" t="s">
        <v>997</v>
      </c>
      <c r="M109" s="239" t="s">
        <v>1863</v>
      </c>
      <c r="N109" s="426">
        <v>113.27200000000001</v>
      </c>
      <c r="O109" s="426">
        <v>99.287999999999997</v>
      </c>
      <c r="P109" s="455">
        <f t="shared" si="10"/>
        <v>-13.984000000000009</v>
      </c>
      <c r="Q109" s="426">
        <v>0</v>
      </c>
      <c r="R109" s="236" t="s">
        <v>997</v>
      </c>
      <c r="S109" s="231" t="s">
        <v>1745</v>
      </c>
      <c r="T109" s="240"/>
      <c r="U109" s="237" t="s">
        <v>555</v>
      </c>
      <c r="V109" s="273" t="s">
        <v>1</v>
      </c>
      <c r="W109" s="241" t="s">
        <v>712</v>
      </c>
      <c r="X109" s="242" t="s">
        <v>713</v>
      </c>
      <c r="Y109" s="230"/>
      <c r="Z109" s="243" t="s">
        <v>54</v>
      </c>
      <c r="AA109" s="243"/>
      <c r="AB109" s="244"/>
      <c r="AC109" s="2"/>
      <c r="AD109" s="2"/>
      <c r="AE109" s="2"/>
      <c r="AF109" s="2"/>
    </row>
    <row r="110" spans="1:32" s="250" customFormat="1" ht="193.5" customHeight="1" x14ac:dyDescent="0.2">
      <c r="A110" s="249">
        <v>87</v>
      </c>
      <c r="B110" s="231" t="s">
        <v>714</v>
      </c>
      <c r="C110" s="231" t="s">
        <v>161</v>
      </c>
      <c r="D110" s="231" t="s">
        <v>609</v>
      </c>
      <c r="E110" s="426">
        <v>186.654</v>
      </c>
      <c r="F110" s="427">
        <f t="shared" si="9"/>
        <v>186.654</v>
      </c>
      <c r="G110" s="426">
        <v>0</v>
      </c>
      <c r="H110" s="428">
        <v>0</v>
      </c>
      <c r="I110" s="428">
        <v>0</v>
      </c>
      <c r="J110" s="141">
        <v>122.776172</v>
      </c>
      <c r="K110" s="239" t="s">
        <v>1740</v>
      </c>
      <c r="L110" s="238" t="s">
        <v>997</v>
      </c>
      <c r="M110" s="239" t="s">
        <v>1741</v>
      </c>
      <c r="N110" s="426">
        <v>184.291</v>
      </c>
      <c r="O110" s="426">
        <v>207.762</v>
      </c>
      <c r="P110" s="455">
        <f t="shared" si="10"/>
        <v>23.471000000000004</v>
      </c>
      <c r="Q110" s="426">
        <v>0</v>
      </c>
      <c r="R110" s="236" t="s">
        <v>997</v>
      </c>
      <c r="S110" s="231" t="s">
        <v>1746</v>
      </c>
      <c r="T110" s="240"/>
      <c r="U110" s="237" t="s">
        <v>555</v>
      </c>
      <c r="V110" s="273" t="s">
        <v>1</v>
      </c>
      <c r="W110" s="241" t="s">
        <v>712</v>
      </c>
      <c r="X110" s="242" t="s">
        <v>715</v>
      </c>
      <c r="Y110" s="230"/>
      <c r="Z110" s="243" t="s">
        <v>54</v>
      </c>
      <c r="AA110" s="243"/>
      <c r="AB110" s="244"/>
      <c r="AC110" s="2"/>
      <c r="AD110" s="2"/>
      <c r="AE110" s="2"/>
      <c r="AF110" s="2"/>
    </row>
    <row r="111" spans="1:32" ht="21.6" customHeight="1" x14ac:dyDescent="0.2">
      <c r="A111" s="92"/>
      <c r="B111" s="120" t="s">
        <v>716</v>
      </c>
      <c r="C111" s="93"/>
      <c r="D111" s="93"/>
      <c r="E111" s="94"/>
      <c r="F111" s="121"/>
      <c r="G111" s="122"/>
      <c r="H111" s="123"/>
      <c r="I111" s="123"/>
      <c r="J111" s="94"/>
      <c r="K111" s="94"/>
      <c r="L111" s="95"/>
      <c r="M111" s="96"/>
      <c r="N111" s="94"/>
      <c r="O111" s="94"/>
      <c r="P111" s="94"/>
      <c r="Q111" s="94"/>
      <c r="R111" s="97"/>
      <c r="S111" s="93"/>
      <c r="T111" s="93"/>
      <c r="U111" s="281"/>
      <c r="V111" s="98"/>
      <c r="W111" s="98"/>
      <c r="X111" s="229"/>
      <c r="Y111" s="227"/>
      <c r="Z111" s="99"/>
      <c r="AA111" s="99"/>
      <c r="AB111" s="100"/>
    </row>
    <row r="112" spans="1:32" s="250" customFormat="1" ht="32.4" x14ac:dyDescent="0.2">
      <c r="A112" s="249">
        <v>88</v>
      </c>
      <c r="B112" s="231" t="s">
        <v>717</v>
      </c>
      <c r="C112" s="231" t="s">
        <v>161</v>
      </c>
      <c r="D112" s="231" t="s">
        <v>609</v>
      </c>
      <c r="E112" s="426">
        <v>520.07899999999995</v>
      </c>
      <c r="F112" s="427">
        <f>E112+G112-H112</f>
        <v>520.07899999999995</v>
      </c>
      <c r="G112" s="426">
        <v>0</v>
      </c>
      <c r="H112" s="428">
        <v>0</v>
      </c>
      <c r="I112" s="428">
        <v>0</v>
      </c>
      <c r="J112" s="141">
        <v>520.07899999999995</v>
      </c>
      <c r="K112" s="130" t="s">
        <v>1780</v>
      </c>
      <c r="L112" s="238" t="s">
        <v>997</v>
      </c>
      <c r="M112" s="239" t="s">
        <v>1747</v>
      </c>
      <c r="N112" s="426">
        <v>500</v>
      </c>
      <c r="O112" s="426">
        <v>500</v>
      </c>
      <c r="P112" s="455">
        <f t="shared" ref="P112:P114" si="11">O112-N112</f>
        <v>0</v>
      </c>
      <c r="Q112" s="426">
        <v>0</v>
      </c>
      <c r="R112" s="236" t="s">
        <v>997</v>
      </c>
      <c r="S112" s="231" t="s">
        <v>1751</v>
      </c>
      <c r="T112" s="240"/>
      <c r="U112" s="237" t="s">
        <v>570</v>
      </c>
      <c r="V112" s="273" t="s">
        <v>1</v>
      </c>
      <c r="W112" s="241" t="s">
        <v>712</v>
      </c>
      <c r="X112" s="242" t="s">
        <v>718</v>
      </c>
      <c r="Y112" s="230" t="s">
        <v>144</v>
      </c>
      <c r="Z112" s="243"/>
      <c r="AA112" s="243" t="s">
        <v>586</v>
      </c>
      <c r="AB112" s="244"/>
      <c r="AC112" s="2"/>
      <c r="AD112" s="2"/>
      <c r="AE112" s="2"/>
      <c r="AF112" s="2"/>
    </row>
    <row r="113" spans="1:32" s="250" customFormat="1" ht="48" customHeight="1" x14ac:dyDescent="0.2">
      <c r="A113" s="249">
        <v>89</v>
      </c>
      <c r="B113" s="231" t="s">
        <v>719</v>
      </c>
      <c r="C113" s="231" t="s">
        <v>162</v>
      </c>
      <c r="D113" s="231" t="s">
        <v>609</v>
      </c>
      <c r="E113" s="426">
        <v>241.10400000000001</v>
      </c>
      <c r="F113" s="427">
        <f>E113+G113-H113</f>
        <v>241.10400000000001</v>
      </c>
      <c r="G113" s="426">
        <v>0</v>
      </c>
      <c r="H113" s="428">
        <v>0</v>
      </c>
      <c r="I113" s="428">
        <v>0</v>
      </c>
      <c r="J113" s="141">
        <v>241.10400000000001</v>
      </c>
      <c r="K113" s="130" t="s">
        <v>1780</v>
      </c>
      <c r="L113" s="238" t="s">
        <v>997</v>
      </c>
      <c r="M113" s="239" t="s">
        <v>1748</v>
      </c>
      <c r="N113" s="426">
        <v>273.41699999999997</v>
      </c>
      <c r="O113" s="426">
        <v>273.41699999999997</v>
      </c>
      <c r="P113" s="455">
        <f t="shared" si="11"/>
        <v>0</v>
      </c>
      <c r="Q113" s="426">
        <v>0</v>
      </c>
      <c r="R113" s="236" t="s">
        <v>997</v>
      </c>
      <c r="S113" s="231" t="s">
        <v>1752</v>
      </c>
      <c r="T113" s="240"/>
      <c r="U113" s="237" t="s">
        <v>570</v>
      </c>
      <c r="V113" s="273" t="s">
        <v>1</v>
      </c>
      <c r="W113" s="241" t="s">
        <v>712</v>
      </c>
      <c r="X113" s="242" t="s">
        <v>720</v>
      </c>
      <c r="Y113" s="230"/>
      <c r="Z113" s="243"/>
      <c r="AA113" s="243" t="s">
        <v>586</v>
      </c>
      <c r="AB113" s="244"/>
      <c r="AC113" s="2"/>
      <c r="AD113" s="2"/>
      <c r="AE113" s="2"/>
      <c r="AF113" s="2"/>
    </row>
    <row r="114" spans="1:32" s="250" customFormat="1" ht="78.75" customHeight="1" x14ac:dyDescent="0.2">
      <c r="A114" s="249">
        <v>90</v>
      </c>
      <c r="B114" s="231" t="s">
        <v>724</v>
      </c>
      <c r="C114" s="231" t="s">
        <v>146</v>
      </c>
      <c r="D114" s="231" t="s">
        <v>609</v>
      </c>
      <c r="E114" s="426">
        <v>278.09699999999998</v>
      </c>
      <c r="F114" s="427">
        <f>E114+G114-H114</f>
        <v>278.61085599999996</v>
      </c>
      <c r="G114" s="426">
        <v>0.51385599999999998</v>
      </c>
      <c r="H114" s="428">
        <v>0</v>
      </c>
      <c r="I114" s="428">
        <v>0</v>
      </c>
      <c r="J114" s="141">
        <v>277.59956199999999</v>
      </c>
      <c r="K114" s="272" t="s">
        <v>1749</v>
      </c>
      <c r="L114" s="481" t="s">
        <v>997</v>
      </c>
      <c r="M114" s="239" t="s">
        <v>1750</v>
      </c>
      <c r="N114" s="426">
        <v>257.97399999999999</v>
      </c>
      <c r="O114" s="426">
        <v>257.97399999999999</v>
      </c>
      <c r="P114" s="455">
        <f t="shared" si="11"/>
        <v>0</v>
      </c>
      <c r="Q114" s="426">
        <v>0</v>
      </c>
      <c r="R114" s="236" t="s">
        <v>997</v>
      </c>
      <c r="S114" s="231" t="s">
        <v>1753</v>
      </c>
      <c r="T114" s="240"/>
      <c r="U114" s="237" t="s">
        <v>570</v>
      </c>
      <c r="V114" s="273" t="s">
        <v>1</v>
      </c>
      <c r="W114" s="241" t="s">
        <v>1776</v>
      </c>
      <c r="X114" s="242" t="s">
        <v>725</v>
      </c>
      <c r="Y114" s="230"/>
      <c r="Z114" s="243" t="s">
        <v>586</v>
      </c>
      <c r="AA114" s="243"/>
      <c r="AB114" s="244"/>
      <c r="AC114" s="2"/>
      <c r="AD114" s="2"/>
      <c r="AE114" s="2"/>
      <c r="AF114" s="2"/>
    </row>
    <row r="115" spans="1:32" s="111" customFormat="1" x14ac:dyDescent="0.2">
      <c r="A115" s="128"/>
      <c r="B115" s="258" t="s">
        <v>853</v>
      </c>
      <c r="C115" s="201"/>
      <c r="D115" s="201"/>
      <c r="E115" s="130"/>
      <c r="F115" s="425"/>
      <c r="G115" s="130"/>
      <c r="H115" s="141"/>
      <c r="I115" s="141"/>
      <c r="J115" s="141"/>
      <c r="K115" s="130"/>
      <c r="L115" s="131"/>
      <c r="M115" s="132"/>
      <c r="N115" s="456"/>
      <c r="O115" s="130"/>
      <c r="P115" s="457"/>
      <c r="Q115" s="130"/>
      <c r="R115" s="133"/>
      <c r="S115" s="129"/>
      <c r="T115" s="134"/>
      <c r="U115" s="280"/>
      <c r="V115" s="135"/>
      <c r="W115" s="136"/>
      <c r="X115" s="232"/>
      <c r="Y115" s="230"/>
      <c r="Z115" s="139"/>
      <c r="AA115" s="139"/>
      <c r="AB115" s="140"/>
    </row>
    <row r="116" spans="1:32" s="111" customFormat="1" ht="21.6" x14ac:dyDescent="0.2">
      <c r="A116" s="128"/>
      <c r="B116" s="258" t="s">
        <v>944</v>
      </c>
      <c r="C116" s="201"/>
      <c r="D116" s="201"/>
      <c r="E116" s="130"/>
      <c r="F116" s="425">
        <f>E116+G116-H116</f>
        <v>0</v>
      </c>
      <c r="G116" s="130"/>
      <c r="H116" s="141"/>
      <c r="I116" s="141"/>
      <c r="J116" s="141"/>
      <c r="K116" s="130"/>
      <c r="L116" s="131"/>
      <c r="M116" s="132"/>
      <c r="N116" s="456"/>
      <c r="O116" s="130"/>
      <c r="P116" s="457"/>
      <c r="Q116" s="130"/>
      <c r="R116" s="133"/>
      <c r="S116" s="129"/>
      <c r="T116" s="134"/>
      <c r="U116" s="280"/>
      <c r="V116" s="137"/>
      <c r="W116" s="136"/>
      <c r="X116" s="137"/>
      <c r="Y116" s="230"/>
      <c r="Z116" s="139"/>
      <c r="AA116" s="139"/>
      <c r="AB116" s="140"/>
    </row>
    <row r="117" spans="1:32" ht="18" customHeight="1" x14ac:dyDescent="0.2">
      <c r="A117" s="92"/>
      <c r="B117" s="120" t="s">
        <v>312</v>
      </c>
      <c r="C117" s="93"/>
      <c r="D117" s="93"/>
      <c r="E117" s="94"/>
      <c r="F117" s="121"/>
      <c r="G117" s="122"/>
      <c r="H117" s="123"/>
      <c r="I117" s="123"/>
      <c r="J117" s="94"/>
      <c r="K117" s="94"/>
      <c r="L117" s="95"/>
      <c r="M117" s="96"/>
      <c r="N117" s="94"/>
      <c r="O117" s="94"/>
      <c r="P117" s="94"/>
      <c r="Q117" s="94"/>
      <c r="R117" s="97"/>
      <c r="S117" s="93"/>
      <c r="T117" s="93"/>
      <c r="U117" s="281"/>
      <c r="V117" s="98"/>
      <c r="W117" s="98"/>
      <c r="X117" s="98"/>
      <c r="Y117" s="98"/>
      <c r="Z117" s="99"/>
      <c r="AA117" s="99"/>
      <c r="AB117" s="100"/>
    </row>
    <row r="118" spans="1:32" s="111" customFormat="1" ht="58.5" customHeight="1" x14ac:dyDescent="0.2">
      <c r="A118" s="251">
        <v>91</v>
      </c>
      <c r="B118" s="276" t="s">
        <v>313</v>
      </c>
      <c r="C118" s="129" t="s">
        <v>155</v>
      </c>
      <c r="D118" s="129" t="s">
        <v>145</v>
      </c>
      <c r="E118" s="130">
        <v>27.922000000000001</v>
      </c>
      <c r="F118" s="425">
        <f>E118+G118-H118</f>
        <v>27.922000000000001</v>
      </c>
      <c r="G118" s="130">
        <v>0</v>
      </c>
      <c r="H118" s="141">
        <v>0</v>
      </c>
      <c r="I118" s="141">
        <v>0</v>
      </c>
      <c r="J118" s="141">
        <v>38.122</v>
      </c>
      <c r="K118" s="130" t="s">
        <v>1780</v>
      </c>
      <c r="L118" s="131" t="s">
        <v>1000</v>
      </c>
      <c r="M118" s="85" t="s">
        <v>1171</v>
      </c>
      <c r="N118" s="130">
        <v>27.922000000000001</v>
      </c>
      <c r="O118" s="130">
        <v>27.959</v>
      </c>
      <c r="P118" s="455">
        <f t="shared" ref="P118:P138" si="12">O118-N118</f>
        <v>3.6999999999999034E-2</v>
      </c>
      <c r="Q118" s="426">
        <v>0</v>
      </c>
      <c r="R118" s="133" t="s">
        <v>994</v>
      </c>
      <c r="S118" s="129" t="s">
        <v>1228</v>
      </c>
      <c r="T118" s="134"/>
      <c r="U118" s="280" t="s">
        <v>314</v>
      </c>
      <c r="V118" s="183" t="s">
        <v>1</v>
      </c>
      <c r="W118" s="178" t="s">
        <v>315</v>
      </c>
      <c r="X118" s="252">
        <v>82</v>
      </c>
      <c r="Y118" s="138"/>
      <c r="Z118" s="179" t="s">
        <v>54</v>
      </c>
      <c r="AA118" s="179"/>
      <c r="AB118" s="180"/>
      <c r="AD118" s="2"/>
      <c r="AE118" s="2"/>
      <c r="AF118" s="2"/>
    </row>
    <row r="119" spans="1:32" s="111" customFormat="1" ht="58.5" customHeight="1" x14ac:dyDescent="0.2">
      <c r="A119" s="251">
        <v>92</v>
      </c>
      <c r="B119" s="129" t="s">
        <v>316</v>
      </c>
      <c r="C119" s="129" t="s">
        <v>317</v>
      </c>
      <c r="D119" s="129" t="s">
        <v>145</v>
      </c>
      <c r="E119" s="130">
        <v>118.76900000000001</v>
      </c>
      <c r="F119" s="425">
        <f>E119+G119-H119+I119</f>
        <v>103.76900000000001</v>
      </c>
      <c r="G119" s="130">
        <v>0</v>
      </c>
      <c r="H119" s="141">
        <v>0</v>
      </c>
      <c r="I119" s="141">
        <v>-15</v>
      </c>
      <c r="J119" s="141">
        <v>71.290000000000006</v>
      </c>
      <c r="K119" s="130" t="s">
        <v>1780</v>
      </c>
      <c r="L119" s="131" t="s">
        <v>1114</v>
      </c>
      <c r="M119" s="85" t="s">
        <v>1172</v>
      </c>
      <c r="N119" s="130">
        <v>113.17</v>
      </c>
      <c r="O119" s="130">
        <v>98.299000000000007</v>
      </c>
      <c r="P119" s="455">
        <f t="shared" si="12"/>
        <v>-14.870999999999995</v>
      </c>
      <c r="Q119" s="435" t="s">
        <v>1218</v>
      </c>
      <c r="R119" s="133" t="s">
        <v>1004</v>
      </c>
      <c r="S119" s="129" t="s">
        <v>1229</v>
      </c>
      <c r="T119" s="134"/>
      <c r="U119" s="280" t="s">
        <v>314</v>
      </c>
      <c r="V119" s="183" t="s">
        <v>1</v>
      </c>
      <c r="W119" s="178" t="s">
        <v>315</v>
      </c>
      <c r="X119" s="252">
        <v>83</v>
      </c>
      <c r="Y119" s="138" t="s">
        <v>58</v>
      </c>
      <c r="Z119" s="179" t="s">
        <v>54</v>
      </c>
      <c r="AA119" s="179"/>
      <c r="AB119" s="180"/>
      <c r="AD119" s="2"/>
      <c r="AE119" s="2"/>
      <c r="AF119" s="2"/>
    </row>
    <row r="120" spans="1:32" s="111" customFormat="1" ht="58.5" customHeight="1" x14ac:dyDescent="0.2">
      <c r="A120" s="251">
        <v>93</v>
      </c>
      <c r="B120" s="129" t="s">
        <v>318</v>
      </c>
      <c r="C120" s="129" t="s">
        <v>319</v>
      </c>
      <c r="D120" s="129" t="s">
        <v>145</v>
      </c>
      <c r="E120" s="130">
        <v>18.431000000000001</v>
      </c>
      <c r="F120" s="425">
        <f t="shared" ref="F120:F125" si="13">E120+G120-H120</f>
        <v>18.431000000000001</v>
      </c>
      <c r="G120" s="130">
        <v>0</v>
      </c>
      <c r="H120" s="141">
        <v>0</v>
      </c>
      <c r="I120" s="141">
        <v>0</v>
      </c>
      <c r="J120" s="141">
        <v>19.527000000000001</v>
      </c>
      <c r="K120" s="130" t="s">
        <v>1780</v>
      </c>
      <c r="L120" s="131" t="s">
        <v>997</v>
      </c>
      <c r="M120" s="85" t="s">
        <v>1173</v>
      </c>
      <c r="N120" s="130">
        <v>67.5</v>
      </c>
      <c r="O120" s="130">
        <v>51.061</v>
      </c>
      <c r="P120" s="455">
        <f t="shared" si="12"/>
        <v>-16.439</v>
      </c>
      <c r="Q120" s="426">
        <v>0</v>
      </c>
      <c r="R120" s="133" t="s">
        <v>994</v>
      </c>
      <c r="S120" s="129" t="s">
        <v>1230</v>
      </c>
      <c r="T120" s="134"/>
      <c r="U120" s="280" t="s">
        <v>314</v>
      </c>
      <c r="V120" s="183" t="s">
        <v>1</v>
      </c>
      <c r="W120" s="178" t="s">
        <v>315</v>
      </c>
      <c r="X120" s="252">
        <v>84</v>
      </c>
      <c r="Y120" s="138" t="s">
        <v>144</v>
      </c>
      <c r="Z120" s="179" t="s">
        <v>54</v>
      </c>
      <c r="AA120" s="179"/>
      <c r="AB120" s="180"/>
      <c r="AD120" s="2"/>
      <c r="AE120" s="2"/>
      <c r="AF120" s="2"/>
    </row>
    <row r="121" spans="1:32" s="111" customFormat="1" ht="58.5" customHeight="1" x14ac:dyDescent="0.2">
      <c r="A121" s="251">
        <v>94</v>
      </c>
      <c r="B121" s="129" t="s">
        <v>320</v>
      </c>
      <c r="C121" s="129" t="s">
        <v>321</v>
      </c>
      <c r="D121" s="129" t="s">
        <v>145</v>
      </c>
      <c r="E121" s="130">
        <v>116.872</v>
      </c>
      <c r="F121" s="425">
        <f t="shared" si="13"/>
        <v>116.872</v>
      </c>
      <c r="G121" s="130">
        <v>0</v>
      </c>
      <c r="H121" s="141">
        <v>0</v>
      </c>
      <c r="I121" s="141">
        <v>0</v>
      </c>
      <c r="J121" s="141">
        <v>100.146</v>
      </c>
      <c r="K121" s="130" t="s">
        <v>1780</v>
      </c>
      <c r="L121" s="131" t="s">
        <v>1000</v>
      </c>
      <c r="M121" s="132" t="s">
        <v>1174</v>
      </c>
      <c r="N121" s="130">
        <v>110.057</v>
      </c>
      <c r="O121" s="130">
        <v>137.72800000000001</v>
      </c>
      <c r="P121" s="455">
        <f t="shared" si="12"/>
        <v>27.671000000000006</v>
      </c>
      <c r="Q121" s="435" t="s">
        <v>1219</v>
      </c>
      <c r="R121" s="133" t="s">
        <v>1004</v>
      </c>
      <c r="S121" s="129" t="s">
        <v>1231</v>
      </c>
      <c r="T121" s="134"/>
      <c r="U121" s="280" t="s">
        <v>314</v>
      </c>
      <c r="V121" s="183" t="s">
        <v>1</v>
      </c>
      <c r="W121" s="178" t="s">
        <v>315</v>
      </c>
      <c r="X121" s="252">
        <v>85</v>
      </c>
      <c r="Y121" s="138" t="s">
        <v>144</v>
      </c>
      <c r="Z121" s="179" t="s">
        <v>54</v>
      </c>
      <c r="AA121" s="179"/>
      <c r="AB121" s="180"/>
      <c r="AD121" s="2"/>
      <c r="AE121" s="2"/>
      <c r="AF121" s="2"/>
    </row>
    <row r="122" spans="1:32" s="111" customFormat="1" ht="75" customHeight="1" x14ac:dyDescent="0.2">
      <c r="A122" s="251">
        <v>95</v>
      </c>
      <c r="B122" s="129" t="s">
        <v>322</v>
      </c>
      <c r="C122" s="129" t="s">
        <v>161</v>
      </c>
      <c r="D122" s="129" t="s">
        <v>145</v>
      </c>
      <c r="E122" s="130">
        <v>29.161999999999999</v>
      </c>
      <c r="F122" s="425">
        <f t="shared" si="13"/>
        <v>29.161999999999999</v>
      </c>
      <c r="G122" s="130">
        <v>0</v>
      </c>
      <c r="H122" s="141">
        <v>0</v>
      </c>
      <c r="I122" s="141">
        <v>0</v>
      </c>
      <c r="J122" s="141">
        <v>24.893999999999998</v>
      </c>
      <c r="K122" s="130" t="s">
        <v>1780</v>
      </c>
      <c r="L122" s="84" t="s">
        <v>997</v>
      </c>
      <c r="M122" s="85" t="s">
        <v>1175</v>
      </c>
      <c r="N122" s="130">
        <v>30.094999999999999</v>
      </c>
      <c r="O122" s="130">
        <v>42.533999999999999</v>
      </c>
      <c r="P122" s="455">
        <f t="shared" si="12"/>
        <v>12.439</v>
      </c>
      <c r="Q122" s="435" t="s">
        <v>1220</v>
      </c>
      <c r="R122" s="133" t="s">
        <v>1004</v>
      </c>
      <c r="S122" s="129" t="s">
        <v>1232</v>
      </c>
      <c r="T122" s="134"/>
      <c r="U122" s="280" t="s">
        <v>314</v>
      </c>
      <c r="V122" s="183" t="s">
        <v>1</v>
      </c>
      <c r="W122" s="178" t="s">
        <v>315</v>
      </c>
      <c r="X122" s="252">
        <v>86</v>
      </c>
      <c r="Y122" s="138"/>
      <c r="Z122" s="179" t="s">
        <v>54</v>
      </c>
      <c r="AA122" s="179"/>
      <c r="AB122" s="180"/>
      <c r="AD122" s="2"/>
      <c r="AE122" s="2"/>
      <c r="AF122" s="2"/>
    </row>
    <row r="123" spans="1:32" s="111" customFormat="1" ht="45" customHeight="1" x14ac:dyDescent="0.2">
      <c r="A123" s="251">
        <v>96</v>
      </c>
      <c r="B123" s="129" t="s">
        <v>323</v>
      </c>
      <c r="C123" s="129" t="s">
        <v>324</v>
      </c>
      <c r="D123" s="129" t="s">
        <v>145</v>
      </c>
      <c r="E123" s="130">
        <v>11.081</v>
      </c>
      <c r="F123" s="425">
        <f t="shared" si="13"/>
        <v>11.081</v>
      </c>
      <c r="G123" s="130">
        <v>0</v>
      </c>
      <c r="H123" s="141">
        <v>0</v>
      </c>
      <c r="I123" s="141">
        <v>0</v>
      </c>
      <c r="J123" s="141">
        <v>11.882</v>
      </c>
      <c r="K123" s="130" t="s">
        <v>1780</v>
      </c>
      <c r="L123" s="131" t="s">
        <v>1000</v>
      </c>
      <c r="M123" s="132" t="s">
        <v>1176</v>
      </c>
      <c r="N123" s="130">
        <v>12.132999999999999</v>
      </c>
      <c r="O123" s="130">
        <v>11.984999999999999</v>
      </c>
      <c r="P123" s="455">
        <f t="shared" si="12"/>
        <v>-0.14799999999999969</v>
      </c>
      <c r="Q123" s="435">
        <v>-6.5000000000000002E-2</v>
      </c>
      <c r="R123" s="133" t="s">
        <v>1004</v>
      </c>
      <c r="S123" s="129" t="s">
        <v>1233</v>
      </c>
      <c r="T123" s="134"/>
      <c r="U123" s="280" t="s">
        <v>314</v>
      </c>
      <c r="V123" s="183" t="s">
        <v>1</v>
      </c>
      <c r="W123" s="178" t="s">
        <v>315</v>
      </c>
      <c r="X123" s="252">
        <v>87</v>
      </c>
      <c r="Y123" s="138"/>
      <c r="Z123" s="179" t="s">
        <v>54</v>
      </c>
      <c r="AA123" s="179"/>
      <c r="AB123" s="180"/>
      <c r="AD123" s="2"/>
      <c r="AE123" s="2"/>
      <c r="AF123" s="2"/>
    </row>
    <row r="124" spans="1:32" s="111" customFormat="1" ht="69" customHeight="1" x14ac:dyDescent="0.2">
      <c r="A124" s="251">
        <v>97</v>
      </c>
      <c r="B124" s="129" t="s">
        <v>325</v>
      </c>
      <c r="C124" s="129" t="s">
        <v>152</v>
      </c>
      <c r="D124" s="129" t="s">
        <v>145</v>
      </c>
      <c r="E124" s="130">
        <v>115.71599999999999</v>
      </c>
      <c r="F124" s="425">
        <f t="shared" si="13"/>
        <v>115.71599999999999</v>
      </c>
      <c r="G124" s="130">
        <v>0</v>
      </c>
      <c r="H124" s="141">
        <v>0</v>
      </c>
      <c r="I124" s="141">
        <v>0</v>
      </c>
      <c r="J124" s="141">
        <v>114.45699999999999</v>
      </c>
      <c r="K124" s="130" t="s">
        <v>1780</v>
      </c>
      <c r="L124" s="131" t="s">
        <v>1000</v>
      </c>
      <c r="M124" s="132" t="s">
        <v>1177</v>
      </c>
      <c r="N124" s="130">
        <v>119.774</v>
      </c>
      <c r="O124" s="130">
        <v>117.229</v>
      </c>
      <c r="P124" s="455">
        <f t="shared" si="12"/>
        <v>-2.5450000000000017</v>
      </c>
      <c r="Q124" s="435">
        <v>-1.829</v>
      </c>
      <c r="R124" s="133" t="s">
        <v>1004</v>
      </c>
      <c r="S124" s="129" t="s">
        <v>1234</v>
      </c>
      <c r="T124" s="134"/>
      <c r="U124" s="280" t="s">
        <v>314</v>
      </c>
      <c r="V124" s="183" t="s">
        <v>1</v>
      </c>
      <c r="W124" s="178" t="s">
        <v>315</v>
      </c>
      <c r="X124" s="252">
        <v>88</v>
      </c>
      <c r="Y124" s="138" t="s">
        <v>58</v>
      </c>
      <c r="Z124" s="179" t="s">
        <v>54</v>
      </c>
      <c r="AA124" s="179" t="s">
        <v>54</v>
      </c>
      <c r="AB124" s="180"/>
      <c r="AD124" s="2"/>
      <c r="AE124" s="2"/>
      <c r="AF124" s="2"/>
    </row>
    <row r="125" spans="1:32" s="111" customFormat="1" ht="45" customHeight="1" x14ac:dyDescent="0.2">
      <c r="A125" s="251">
        <v>98</v>
      </c>
      <c r="B125" s="129" t="s">
        <v>326</v>
      </c>
      <c r="C125" s="129" t="s">
        <v>151</v>
      </c>
      <c r="D125" s="129" t="s">
        <v>145</v>
      </c>
      <c r="E125" s="130">
        <v>2.484</v>
      </c>
      <c r="F125" s="425">
        <f t="shared" si="13"/>
        <v>2.484</v>
      </c>
      <c r="G125" s="130">
        <v>0</v>
      </c>
      <c r="H125" s="141">
        <v>0</v>
      </c>
      <c r="I125" s="141">
        <v>0</v>
      </c>
      <c r="J125" s="141">
        <v>1.4379999999999999</v>
      </c>
      <c r="K125" s="130" t="s">
        <v>1780</v>
      </c>
      <c r="L125" s="131" t="s">
        <v>997</v>
      </c>
      <c r="M125" s="132" t="s">
        <v>1178</v>
      </c>
      <c r="N125" s="130">
        <v>2.496</v>
      </c>
      <c r="O125" s="130">
        <v>2.4009999999999998</v>
      </c>
      <c r="P125" s="455">
        <f t="shared" si="12"/>
        <v>-9.5000000000000195E-2</v>
      </c>
      <c r="Q125" s="435">
        <v>-9.1999999999999998E-2</v>
      </c>
      <c r="R125" s="133" t="s">
        <v>1004</v>
      </c>
      <c r="S125" s="129" t="s">
        <v>1235</v>
      </c>
      <c r="T125" s="134"/>
      <c r="U125" s="280" t="s">
        <v>314</v>
      </c>
      <c r="V125" s="183" t="s">
        <v>1</v>
      </c>
      <c r="W125" s="178" t="s">
        <v>315</v>
      </c>
      <c r="X125" s="252">
        <v>89</v>
      </c>
      <c r="Y125" s="138"/>
      <c r="Z125" s="179" t="s">
        <v>54</v>
      </c>
      <c r="AA125" s="179"/>
      <c r="AB125" s="180"/>
      <c r="AD125" s="2"/>
      <c r="AE125" s="2"/>
      <c r="AF125" s="2"/>
    </row>
    <row r="126" spans="1:32" s="111" customFormat="1" ht="87.75" customHeight="1" x14ac:dyDescent="0.2">
      <c r="A126" s="251">
        <v>99</v>
      </c>
      <c r="B126" s="129" t="s">
        <v>327</v>
      </c>
      <c r="C126" s="129" t="s">
        <v>148</v>
      </c>
      <c r="D126" s="129" t="s">
        <v>145</v>
      </c>
      <c r="E126" s="130">
        <v>494.52</v>
      </c>
      <c r="F126" s="425">
        <f>E126+G126-H126</f>
        <v>494.52</v>
      </c>
      <c r="G126" s="130">
        <v>0</v>
      </c>
      <c r="H126" s="141">
        <v>0</v>
      </c>
      <c r="I126" s="141">
        <v>0</v>
      </c>
      <c r="J126" s="141">
        <v>394.42599999999999</v>
      </c>
      <c r="K126" s="130" t="s">
        <v>1780</v>
      </c>
      <c r="L126" s="131" t="s">
        <v>1000</v>
      </c>
      <c r="M126" s="132" t="s">
        <v>1179</v>
      </c>
      <c r="N126" s="130">
        <v>500</v>
      </c>
      <c r="O126" s="130">
        <v>648.61099999999999</v>
      </c>
      <c r="P126" s="455">
        <f t="shared" si="12"/>
        <v>148.61099999999999</v>
      </c>
      <c r="Q126" s="435">
        <v>-52.137</v>
      </c>
      <c r="R126" s="133" t="s">
        <v>1004</v>
      </c>
      <c r="S126" s="129" t="s">
        <v>1277</v>
      </c>
      <c r="T126" s="134" t="s">
        <v>1850</v>
      </c>
      <c r="U126" s="280" t="s">
        <v>314</v>
      </c>
      <c r="V126" s="183" t="s">
        <v>1</v>
      </c>
      <c r="W126" s="178" t="s">
        <v>315</v>
      </c>
      <c r="X126" s="252">
        <v>90</v>
      </c>
      <c r="Y126" s="138" t="s">
        <v>58</v>
      </c>
      <c r="Z126" s="179" t="s">
        <v>54</v>
      </c>
      <c r="AA126" s="179"/>
      <c r="AB126" s="180"/>
      <c r="AD126" s="2"/>
      <c r="AE126" s="2"/>
      <c r="AF126" s="2"/>
    </row>
    <row r="127" spans="1:32" s="111" customFormat="1" ht="101.25" customHeight="1" x14ac:dyDescent="0.2">
      <c r="A127" s="251">
        <v>100</v>
      </c>
      <c r="B127" s="253" t="s">
        <v>328</v>
      </c>
      <c r="C127" s="253" t="s">
        <v>319</v>
      </c>
      <c r="D127" s="253" t="s">
        <v>145</v>
      </c>
      <c r="E127" s="130">
        <v>144.11699999999999</v>
      </c>
      <c r="F127" s="425">
        <f t="shared" ref="F127:F138" si="14">E127+G127-H127</f>
        <v>144.11699999999999</v>
      </c>
      <c r="G127" s="130">
        <v>0</v>
      </c>
      <c r="H127" s="141">
        <v>0</v>
      </c>
      <c r="I127" s="141">
        <v>0</v>
      </c>
      <c r="J127" s="141">
        <v>138.38999999999999</v>
      </c>
      <c r="K127" s="363" t="s">
        <v>1156</v>
      </c>
      <c r="L127" s="131" t="s">
        <v>1000</v>
      </c>
      <c r="M127" s="132" t="s">
        <v>1180</v>
      </c>
      <c r="N127" s="130">
        <v>174.96299999999999</v>
      </c>
      <c r="O127" s="130">
        <v>159.76499999999999</v>
      </c>
      <c r="P127" s="455">
        <f t="shared" si="12"/>
        <v>-15.198000000000008</v>
      </c>
      <c r="Q127" s="435">
        <v>-5.8000000000000003E-2</v>
      </c>
      <c r="R127" s="133" t="s">
        <v>1004</v>
      </c>
      <c r="S127" s="129" t="s">
        <v>1236</v>
      </c>
      <c r="T127" s="134"/>
      <c r="U127" s="280" t="s">
        <v>314</v>
      </c>
      <c r="V127" s="183" t="s">
        <v>1</v>
      </c>
      <c r="W127" s="178" t="s">
        <v>315</v>
      </c>
      <c r="X127" s="252">
        <v>92</v>
      </c>
      <c r="Y127" s="138"/>
      <c r="Z127" s="179" t="s">
        <v>54</v>
      </c>
      <c r="AA127" s="179"/>
      <c r="AB127" s="180"/>
      <c r="AD127" s="2"/>
      <c r="AE127" s="2"/>
      <c r="AF127" s="2"/>
    </row>
    <row r="128" spans="1:32" s="111" customFormat="1" ht="71.25" customHeight="1" x14ac:dyDescent="0.2">
      <c r="A128" s="251">
        <v>101</v>
      </c>
      <c r="B128" s="129" t="s">
        <v>329</v>
      </c>
      <c r="C128" s="129" t="s">
        <v>330</v>
      </c>
      <c r="D128" s="129" t="s">
        <v>145</v>
      </c>
      <c r="E128" s="130">
        <v>338.27600000000001</v>
      </c>
      <c r="F128" s="425">
        <f t="shared" si="14"/>
        <v>338.27600000000001</v>
      </c>
      <c r="G128" s="130">
        <v>0</v>
      </c>
      <c r="H128" s="141">
        <v>0</v>
      </c>
      <c r="I128" s="141">
        <v>0</v>
      </c>
      <c r="J128" s="141">
        <v>321.15199999999999</v>
      </c>
      <c r="K128" s="130" t="s">
        <v>1780</v>
      </c>
      <c r="L128" s="371" t="s">
        <v>997</v>
      </c>
      <c r="M128" s="370" t="s">
        <v>1175</v>
      </c>
      <c r="N128" s="130">
        <v>326.41500000000002</v>
      </c>
      <c r="O128" s="83">
        <v>341.89299999999997</v>
      </c>
      <c r="P128" s="455">
        <f t="shared" si="12"/>
        <v>15.477999999999952</v>
      </c>
      <c r="Q128" s="426">
        <v>0</v>
      </c>
      <c r="R128" s="133" t="s">
        <v>994</v>
      </c>
      <c r="S128" s="129" t="s">
        <v>1237</v>
      </c>
      <c r="T128" s="134"/>
      <c r="U128" s="280" t="s">
        <v>314</v>
      </c>
      <c r="V128" s="183" t="s">
        <v>1</v>
      </c>
      <c r="W128" s="178" t="s">
        <v>315</v>
      </c>
      <c r="X128" s="252">
        <v>93</v>
      </c>
      <c r="Y128" s="138" t="s">
        <v>58</v>
      </c>
      <c r="Z128" s="179" t="s">
        <v>54</v>
      </c>
      <c r="AA128" s="179"/>
      <c r="AB128" s="180"/>
      <c r="AD128" s="2"/>
      <c r="AE128" s="2"/>
      <c r="AF128" s="2"/>
    </row>
    <row r="129" spans="1:32" s="111" customFormat="1" ht="71.25" customHeight="1" x14ac:dyDescent="0.2">
      <c r="A129" s="251">
        <v>102</v>
      </c>
      <c r="B129" s="276" t="s">
        <v>331</v>
      </c>
      <c r="C129" s="129" t="s">
        <v>330</v>
      </c>
      <c r="D129" s="129" t="s">
        <v>145</v>
      </c>
      <c r="E129" s="130">
        <v>162.12100000000001</v>
      </c>
      <c r="F129" s="425">
        <f t="shared" si="14"/>
        <v>162.12100000000001</v>
      </c>
      <c r="G129" s="130">
        <v>0</v>
      </c>
      <c r="H129" s="141">
        <v>0</v>
      </c>
      <c r="I129" s="141">
        <v>0</v>
      </c>
      <c r="J129" s="141">
        <v>141.79</v>
      </c>
      <c r="K129" s="130" t="s">
        <v>1780</v>
      </c>
      <c r="L129" s="131" t="s">
        <v>997</v>
      </c>
      <c r="M129" s="132" t="s">
        <v>1181</v>
      </c>
      <c r="N129" s="130">
        <v>154.75700000000001</v>
      </c>
      <c r="O129" s="130">
        <v>170.34100000000001</v>
      </c>
      <c r="P129" s="455">
        <f t="shared" si="12"/>
        <v>15.584000000000003</v>
      </c>
      <c r="Q129" s="435">
        <v>0</v>
      </c>
      <c r="R129" s="133" t="s">
        <v>997</v>
      </c>
      <c r="S129" s="129" t="s">
        <v>1238</v>
      </c>
      <c r="T129" s="134"/>
      <c r="U129" s="280" t="s">
        <v>314</v>
      </c>
      <c r="V129" s="183" t="s">
        <v>1</v>
      </c>
      <c r="W129" s="178" t="s">
        <v>315</v>
      </c>
      <c r="X129" s="252">
        <v>94</v>
      </c>
      <c r="Y129" s="138" t="s">
        <v>144</v>
      </c>
      <c r="Z129" s="179" t="s">
        <v>54</v>
      </c>
      <c r="AA129" s="179"/>
      <c r="AB129" s="180"/>
      <c r="AD129" s="2"/>
      <c r="AE129" s="2"/>
      <c r="AF129" s="2"/>
    </row>
    <row r="130" spans="1:32" s="111" customFormat="1" ht="45" customHeight="1" x14ac:dyDescent="0.2">
      <c r="A130" s="606">
        <v>103</v>
      </c>
      <c r="B130" s="620" t="s">
        <v>332</v>
      </c>
      <c r="C130" s="487" t="s">
        <v>150</v>
      </c>
      <c r="D130" s="485" t="s">
        <v>145</v>
      </c>
      <c r="E130" s="130">
        <v>36.021999999999998</v>
      </c>
      <c r="F130" s="425">
        <f t="shared" si="14"/>
        <v>36.021999999999998</v>
      </c>
      <c r="G130" s="130">
        <v>0</v>
      </c>
      <c r="H130" s="141">
        <v>0</v>
      </c>
      <c r="I130" s="141">
        <v>0</v>
      </c>
      <c r="J130" s="141">
        <v>14.321</v>
      </c>
      <c r="K130" s="503" t="s">
        <v>1780</v>
      </c>
      <c r="L130" s="374" t="s">
        <v>997</v>
      </c>
      <c r="M130" s="372" t="s">
        <v>1182</v>
      </c>
      <c r="N130" s="130">
        <v>36.021999999999998</v>
      </c>
      <c r="O130" s="130">
        <v>46.417999999999999</v>
      </c>
      <c r="P130" s="455">
        <f t="shared" si="12"/>
        <v>10.396000000000001</v>
      </c>
      <c r="Q130" s="130">
        <v>0</v>
      </c>
      <c r="R130" s="133" t="s">
        <v>997</v>
      </c>
      <c r="S130" s="365" t="s">
        <v>1239</v>
      </c>
      <c r="T130" s="134"/>
      <c r="U130" s="280" t="s">
        <v>314</v>
      </c>
      <c r="V130" s="183" t="s">
        <v>1</v>
      </c>
      <c r="W130" s="178" t="s">
        <v>315</v>
      </c>
      <c r="X130" s="622">
        <v>95</v>
      </c>
      <c r="Y130" s="505"/>
      <c r="Z130" s="643" t="s">
        <v>54</v>
      </c>
      <c r="AA130" s="643"/>
      <c r="AB130" s="618"/>
      <c r="AD130" s="2"/>
      <c r="AE130" s="2"/>
      <c r="AF130" s="2"/>
    </row>
    <row r="131" spans="1:32" s="111" customFormat="1" ht="45" customHeight="1" x14ac:dyDescent="0.2">
      <c r="A131" s="607"/>
      <c r="B131" s="621"/>
      <c r="C131" s="488"/>
      <c r="D131" s="486"/>
      <c r="E131" s="130">
        <v>5.7149999999999999</v>
      </c>
      <c r="F131" s="425">
        <f t="shared" si="14"/>
        <v>5.7149999999999999</v>
      </c>
      <c r="G131" s="130">
        <v>0</v>
      </c>
      <c r="H131" s="141">
        <v>0</v>
      </c>
      <c r="I131" s="141">
        <v>0</v>
      </c>
      <c r="J131" s="141">
        <v>4.8</v>
      </c>
      <c r="K131" s="504"/>
      <c r="L131" s="375"/>
      <c r="M131" s="373"/>
      <c r="N131" s="130">
        <v>1.3260000000000001</v>
      </c>
      <c r="O131" s="130">
        <v>1.3260000000000001</v>
      </c>
      <c r="P131" s="455">
        <f t="shared" si="12"/>
        <v>0</v>
      </c>
      <c r="Q131" s="130"/>
      <c r="R131" s="133"/>
      <c r="S131" s="366"/>
      <c r="T131" s="134"/>
      <c r="U131" s="280" t="s">
        <v>314</v>
      </c>
      <c r="V131" s="183" t="s">
        <v>1</v>
      </c>
      <c r="W131" s="178" t="s">
        <v>333</v>
      </c>
      <c r="X131" s="623"/>
      <c r="Y131" s="506"/>
      <c r="Z131" s="644"/>
      <c r="AA131" s="644"/>
      <c r="AB131" s="619"/>
      <c r="AD131" s="2"/>
      <c r="AE131" s="2"/>
      <c r="AF131" s="2"/>
    </row>
    <row r="132" spans="1:32" s="111" customFormat="1" ht="97.5" customHeight="1" x14ac:dyDescent="0.2">
      <c r="A132" s="251">
        <v>104</v>
      </c>
      <c r="B132" s="276" t="s">
        <v>334</v>
      </c>
      <c r="C132" s="129" t="s">
        <v>151</v>
      </c>
      <c r="D132" s="129" t="s">
        <v>145</v>
      </c>
      <c r="E132" s="130">
        <v>9.4939999999999998</v>
      </c>
      <c r="F132" s="425">
        <f t="shared" si="14"/>
        <v>9.4939999999999998</v>
      </c>
      <c r="G132" s="130">
        <v>0</v>
      </c>
      <c r="H132" s="141">
        <v>0</v>
      </c>
      <c r="I132" s="141">
        <v>0</v>
      </c>
      <c r="J132" s="141">
        <v>9.3420000000000005</v>
      </c>
      <c r="K132" s="130" t="s">
        <v>1780</v>
      </c>
      <c r="L132" s="131" t="s">
        <v>997</v>
      </c>
      <c r="M132" s="132" t="s">
        <v>1183</v>
      </c>
      <c r="N132" s="130">
        <v>8.859</v>
      </c>
      <c r="O132" s="130">
        <v>8.9339999999999993</v>
      </c>
      <c r="P132" s="455">
        <f t="shared" si="12"/>
        <v>7.4999999999999289E-2</v>
      </c>
      <c r="Q132" s="130">
        <v>0</v>
      </c>
      <c r="R132" s="133" t="s">
        <v>997</v>
      </c>
      <c r="S132" s="129" t="s">
        <v>1240</v>
      </c>
      <c r="T132" s="134"/>
      <c r="U132" s="280" t="s">
        <v>314</v>
      </c>
      <c r="V132" s="183" t="s">
        <v>1</v>
      </c>
      <c r="W132" s="178" t="s">
        <v>315</v>
      </c>
      <c r="X132" s="252">
        <v>96</v>
      </c>
      <c r="Y132" s="138" t="s">
        <v>58</v>
      </c>
      <c r="Z132" s="179" t="s">
        <v>54</v>
      </c>
      <c r="AA132" s="179"/>
      <c r="AB132" s="180"/>
      <c r="AD132" s="2"/>
      <c r="AE132" s="2"/>
      <c r="AF132" s="2"/>
    </row>
    <row r="133" spans="1:32" s="111" customFormat="1" ht="102" customHeight="1" x14ac:dyDescent="0.2">
      <c r="A133" s="251">
        <v>105</v>
      </c>
      <c r="B133" s="276" t="s">
        <v>335</v>
      </c>
      <c r="C133" s="129" t="s">
        <v>156</v>
      </c>
      <c r="D133" s="129" t="s">
        <v>145</v>
      </c>
      <c r="E133" s="130">
        <v>217.68100000000001</v>
      </c>
      <c r="F133" s="425">
        <f t="shared" si="14"/>
        <v>217.68100000000001</v>
      </c>
      <c r="G133" s="130">
        <v>0</v>
      </c>
      <c r="H133" s="141">
        <v>0</v>
      </c>
      <c r="I133" s="141">
        <v>0</v>
      </c>
      <c r="J133" s="141">
        <v>187.249</v>
      </c>
      <c r="K133" s="363" t="s">
        <v>1162</v>
      </c>
      <c r="L133" s="131" t="s">
        <v>1000</v>
      </c>
      <c r="M133" s="132" t="s">
        <v>1184</v>
      </c>
      <c r="N133" s="130">
        <v>206.798</v>
      </c>
      <c r="O133" s="83">
        <v>210.95599999999999</v>
      </c>
      <c r="P133" s="455">
        <f t="shared" si="12"/>
        <v>4.157999999999987</v>
      </c>
      <c r="Q133" s="130">
        <v>-0.73</v>
      </c>
      <c r="R133" s="133" t="s">
        <v>1004</v>
      </c>
      <c r="S133" s="129" t="s">
        <v>1241</v>
      </c>
      <c r="T133" s="134"/>
      <c r="U133" s="280" t="s">
        <v>314</v>
      </c>
      <c r="V133" s="183" t="s">
        <v>1</v>
      </c>
      <c r="W133" s="178" t="s">
        <v>315</v>
      </c>
      <c r="X133" s="252">
        <v>97</v>
      </c>
      <c r="Y133" s="138"/>
      <c r="Z133" s="179" t="s">
        <v>54</v>
      </c>
      <c r="AA133" s="179"/>
      <c r="AB133" s="180"/>
      <c r="AD133" s="2"/>
      <c r="AE133" s="2"/>
      <c r="AF133" s="2"/>
    </row>
    <row r="134" spans="1:32" s="111" customFormat="1" ht="69.75" customHeight="1" x14ac:dyDescent="0.2">
      <c r="A134" s="251">
        <v>106</v>
      </c>
      <c r="B134" s="276" t="s">
        <v>336</v>
      </c>
      <c r="C134" s="129" t="s">
        <v>337</v>
      </c>
      <c r="D134" s="129" t="s">
        <v>145</v>
      </c>
      <c r="E134" s="130">
        <v>70.120999999999995</v>
      </c>
      <c r="F134" s="425">
        <f>E134+G134-H134+I134</f>
        <v>67.120999999999995</v>
      </c>
      <c r="G134" s="130">
        <v>0</v>
      </c>
      <c r="H134" s="141">
        <v>0</v>
      </c>
      <c r="I134" s="141">
        <v>-3</v>
      </c>
      <c r="J134" s="141">
        <v>53.381999999999998</v>
      </c>
      <c r="K134" s="130" t="s">
        <v>1780</v>
      </c>
      <c r="L134" s="131" t="s">
        <v>1000</v>
      </c>
      <c r="M134" s="132" t="s">
        <v>1172</v>
      </c>
      <c r="N134" s="130">
        <v>66.611000000000004</v>
      </c>
      <c r="O134" s="83">
        <v>59.375</v>
      </c>
      <c r="P134" s="455">
        <f t="shared" si="12"/>
        <v>-7.2360000000000042</v>
      </c>
      <c r="Q134" s="130">
        <v>-1.365</v>
      </c>
      <c r="R134" s="133" t="s">
        <v>1004</v>
      </c>
      <c r="S134" s="129" t="s">
        <v>1245</v>
      </c>
      <c r="T134" s="134"/>
      <c r="U134" s="280" t="s">
        <v>314</v>
      </c>
      <c r="V134" s="183" t="s">
        <v>1</v>
      </c>
      <c r="W134" s="178" t="s">
        <v>315</v>
      </c>
      <c r="X134" s="252">
        <v>98</v>
      </c>
      <c r="Y134" s="138"/>
      <c r="Z134" s="179" t="s">
        <v>54</v>
      </c>
      <c r="AA134" s="179"/>
      <c r="AB134" s="180"/>
      <c r="AD134" s="2"/>
      <c r="AE134" s="2"/>
      <c r="AF134" s="2"/>
    </row>
    <row r="135" spans="1:32" s="111" customFormat="1" ht="45" customHeight="1" x14ac:dyDescent="0.2">
      <c r="A135" s="251">
        <v>107</v>
      </c>
      <c r="B135" s="276" t="s">
        <v>338</v>
      </c>
      <c r="C135" s="129" t="s">
        <v>162</v>
      </c>
      <c r="D135" s="129" t="s">
        <v>145</v>
      </c>
      <c r="E135" s="130">
        <v>30</v>
      </c>
      <c r="F135" s="425">
        <f t="shared" si="14"/>
        <v>30</v>
      </c>
      <c r="G135" s="130">
        <v>0</v>
      </c>
      <c r="H135" s="141">
        <v>0</v>
      </c>
      <c r="I135" s="141">
        <v>0</v>
      </c>
      <c r="J135" s="141">
        <v>30</v>
      </c>
      <c r="K135" s="130" t="s">
        <v>1780</v>
      </c>
      <c r="L135" s="131" t="s">
        <v>997</v>
      </c>
      <c r="M135" s="132" t="s">
        <v>1185</v>
      </c>
      <c r="N135" s="130">
        <v>30</v>
      </c>
      <c r="O135" s="130">
        <v>30</v>
      </c>
      <c r="P135" s="455">
        <f t="shared" si="12"/>
        <v>0</v>
      </c>
      <c r="Q135" s="130">
        <v>0</v>
      </c>
      <c r="R135" s="133" t="s">
        <v>997</v>
      </c>
      <c r="S135" s="129" t="s">
        <v>1242</v>
      </c>
      <c r="T135" s="134"/>
      <c r="U135" s="280" t="s">
        <v>314</v>
      </c>
      <c r="V135" s="183" t="s">
        <v>1</v>
      </c>
      <c r="W135" s="178" t="s">
        <v>315</v>
      </c>
      <c r="X135" s="252">
        <v>99</v>
      </c>
      <c r="Y135" s="138"/>
      <c r="Z135" s="179"/>
      <c r="AA135" s="179" t="s">
        <v>54</v>
      </c>
      <c r="AB135" s="180"/>
      <c r="AD135" s="2"/>
      <c r="AE135" s="2"/>
      <c r="AF135" s="2"/>
    </row>
    <row r="136" spans="1:32" s="111" customFormat="1" ht="81.75" customHeight="1" x14ac:dyDescent="0.2">
      <c r="A136" s="251">
        <v>108</v>
      </c>
      <c r="B136" s="129" t="s">
        <v>339</v>
      </c>
      <c r="C136" s="129" t="s">
        <v>330</v>
      </c>
      <c r="D136" s="129" t="s">
        <v>145</v>
      </c>
      <c r="E136" s="130">
        <v>82.534999999999997</v>
      </c>
      <c r="F136" s="425">
        <f t="shared" si="14"/>
        <v>82.534999999999997</v>
      </c>
      <c r="G136" s="130">
        <v>0</v>
      </c>
      <c r="H136" s="141">
        <v>0</v>
      </c>
      <c r="I136" s="141">
        <v>0</v>
      </c>
      <c r="J136" s="141">
        <v>82.534999999999997</v>
      </c>
      <c r="K136" s="130" t="s">
        <v>1780</v>
      </c>
      <c r="L136" s="131" t="s">
        <v>997</v>
      </c>
      <c r="M136" s="132" t="s">
        <v>1186</v>
      </c>
      <c r="N136" s="130">
        <v>85.488</v>
      </c>
      <c r="O136" s="130">
        <v>85.488</v>
      </c>
      <c r="P136" s="455">
        <f t="shared" si="12"/>
        <v>0</v>
      </c>
      <c r="Q136" s="130">
        <v>0</v>
      </c>
      <c r="R136" s="133" t="s">
        <v>997</v>
      </c>
      <c r="S136" s="129" t="s">
        <v>1278</v>
      </c>
      <c r="T136" s="134"/>
      <c r="U136" s="280" t="s">
        <v>314</v>
      </c>
      <c r="V136" s="183" t="s">
        <v>1</v>
      </c>
      <c r="W136" s="178" t="s">
        <v>315</v>
      </c>
      <c r="X136" s="252">
        <v>101</v>
      </c>
      <c r="Y136" s="138"/>
      <c r="Z136" s="179"/>
      <c r="AA136" s="179" t="s">
        <v>54</v>
      </c>
      <c r="AB136" s="180"/>
      <c r="AD136" s="2"/>
      <c r="AE136" s="2"/>
      <c r="AF136" s="2"/>
    </row>
    <row r="137" spans="1:32" s="111" customFormat="1" ht="68.25" customHeight="1" x14ac:dyDescent="0.2">
      <c r="A137" s="251">
        <v>109</v>
      </c>
      <c r="B137" s="129" t="s">
        <v>340</v>
      </c>
      <c r="C137" s="129" t="s">
        <v>341</v>
      </c>
      <c r="D137" s="129" t="s">
        <v>145</v>
      </c>
      <c r="E137" s="130">
        <v>20.312999999999999</v>
      </c>
      <c r="F137" s="425">
        <f t="shared" si="14"/>
        <v>20.312999999999999</v>
      </c>
      <c r="G137" s="130">
        <v>0</v>
      </c>
      <c r="H137" s="141">
        <v>0</v>
      </c>
      <c r="I137" s="141">
        <v>0</v>
      </c>
      <c r="J137" s="141">
        <v>22.731999999999999</v>
      </c>
      <c r="K137" s="130" t="s">
        <v>1780</v>
      </c>
      <c r="L137" s="131" t="s">
        <v>997</v>
      </c>
      <c r="M137" s="132" t="s">
        <v>1187</v>
      </c>
      <c r="N137" s="130">
        <v>20.312999999999999</v>
      </c>
      <c r="O137" s="130">
        <v>20.312999999999999</v>
      </c>
      <c r="P137" s="455">
        <f t="shared" si="12"/>
        <v>0</v>
      </c>
      <c r="Q137" s="130">
        <v>0</v>
      </c>
      <c r="R137" s="133" t="s">
        <v>997</v>
      </c>
      <c r="S137" s="129" t="s">
        <v>1243</v>
      </c>
      <c r="T137" s="134"/>
      <c r="U137" s="280" t="s">
        <v>314</v>
      </c>
      <c r="V137" s="183" t="s">
        <v>1</v>
      </c>
      <c r="W137" s="178" t="s">
        <v>315</v>
      </c>
      <c r="X137" s="252">
        <v>102</v>
      </c>
      <c r="Y137" s="138" t="s">
        <v>144</v>
      </c>
      <c r="Z137" s="179" t="s">
        <v>54</v>
      </c>
      <c r="AA137" s="179"/>
      <c r="AB137" s="180"/>
      <c r="AD137" s="2"/>
      <c r="AE137" s="2"/>
      <c r="AF137" s="2"/>
    </row>
    <row r="138" spans="1:32" s="111" customFormat="1" ht="45" customHeight="1" x14ac:dyDescent="0.2">
      <c r="A138" s="251">
        <v>110</v>
      </c>
      <c r="B138" s="129" t="s">
        <v>342</v>
      </c>
      <c r="C138" s="129" t="s">
        <v>163</v>
      </c>
      <c r="D138" s="129" t="s">
        <v>145</v>
      </c>
      <c r="E138" s="130">
        <v>36.156999999999996</v>
      </c>
      <c r="F138" s="425">
        <f t="shared" si="14"/>
        <v>36.156999999999996</v>
      </c>
      <c r="G138" s="130">
        <v>0</v>
      </c>
      <c r="H138" s="141">
        <v>0</v>
      </c>
      <c r="I138" s="141">
        <v>0</v>
      </c>
      <c r="J138" s="141">
        <v>9.359</v>
      </c>
      <c r="K138" s="130" t="s">
        <v>1780</v>
      </c>
      <c r="L138" s="131" t="s">
        <v>1000</v>
      </c>
      <c r="M138" s="132" t="s">
        <v>1188</v>
      </c>
      <c r="N138" s="130">
        <v>17.501000000000001</v>
      </c>
      <c r="O138" s="130">
        <v>15.994999999999999</v>
      </c>
      <c r="P138" s="455">
        <f t="shared" si="12"/>
        <v>-1.506000000000002</v>
      </c>
      <c r="Q138" s="130">
        <v>-2.4500000000000002</v>
      </c>
      <c r="R138" s="133" t="s">
        <v>1004</v>
      </c>
      <c r="S138" s="129" t="s">
        <v>1244</v>
      </c>
      <c r="T138" s="134"/>
      <c r="U138" s="280" t="s">
        <v>314</v>
      </c>
      <c r="V138" s="183" t="s">
        <v>1</v>
      </c>
      <c r="W138" s="181" t="s">
        <v>315</v>
      </c>
      <c r="X138" s="252">
        <v>105</v>
      </c>
      <c r="Y138" s="138" t="s">
        <v>144</v>
      </c>
      <c r="Z138" s="179" t="s">
        <v>54</v>
      </c>
      <c r="AA138" s="179"/>
      <c r="AB138" s="180"/>
      <c r="AD138" s="2"/>
      <c r="AE138" s="2"/>
      <c r="AF138" s="2"/>
    </row>
    <row r="139" spans="1:32" x14ac:dyDescent="0.2">
      <c r="A139" s="92"/>
      <c r="B139" s="120" t="s">
        <v>343</v>
      </c>
      <c r="C139" s="93"/>
      <c r="D139" s="93"/>
      <c r="E139" s="94"/>
      <c r="F139" s="121"/>
      <c r="G139" s="122"/>
      <c r="H139" s="123"/>
      <c r="I139" s="123"/>
      <c r="J139" s="94"/>
      <c r="K139" s="94"/>
      <c r="L139" s="95"/>
      <c r="M139" s="96"/>
      <c r="N139" s="94"/>
      <c r="O139" s="94"/>
      <c r="P139" s="94"/>
      <c r="Q139" s="94"/>
      <c r="R139" s="97"/>
      <c r="S139" s="93"/>
      <c r="T139" s="93"/>
      <c r="U139" s="281"/>
      <c r="V139" s="98"/>
      <c r="W139" s="98"/>
      <c r="X139" s="98"/>
      <c r="Y139" s="98"/>
      <c r="Z139" s="99"/>
      <c r="AA139" s="99"/>
      <c r="AB139" s="100"/>
    </row>
    <row r="140" spans="1:32" s="111" customFormat="1" ht="95.25" customHeight="1" x14ac:dyDescent="0.2">
      <c r="A140" s="251">
        <v>111</v>
      </c>
      <c r="B140" s="134" t="s">
        <v>344</v>
      </c>
      <c r="C140" s="129" t="s">
        <v>165</v>
      </c>
      <c r="D140" s="129" t="s">
        <v>145</v>
      </c>
      <c r="E140" s="130">
        <v>9.1790000000000003</v>
      </c>
      <c r="F140" s="130">
        <f>E140+G140-H140</f>
        <v>9.1790000000000003</v>
      </c>
      <c r="G140" s="130">
        <v>0</v>
      </c>
      <c r="H140" s="130">
        <v>0</v>
      </c>
      <c r="I140" s="130">
        <v>0</v>
      </c>
      <c r="J140" s="130">
        <v>6.5</v>
      </c>
      <c r="K140" s="130" t="s">
        <v>1780</v>
      </c>
      <c r="L140" s="131" t="s">
        <v>1189</v>
      </c>
      <c r="M140" s="132" t="s">
        <v>1190</v>
      </c>
      <c r="N140" s="130">
        <v>9.1809999999999992</v>
      </c>
      <c r="O140" s="130">
        <v>10.968</v>
      </c>
      <c r="P140" s="455">
        <f t="shared" ref="P140:P144" si="15">O140-N140</f>
        <v>1.7870000000000008</v>
      </c>
      <c r="Q140" s="130">
        <v>0</v>
      </c>
      <c r="R140" s="133" t="s">
        <v>997</v>
      </c>
      <c r="S140" s="129" t="s">
        <v>1246</v>
      </c>
      <c r="T140" s="129"/>
      <c r="U140" s="282" t="s">
        <v>314</v>
      </c>
      <c r="V140" s="183" t="s">
        <v>1</v>
      </c>
      <c r="W140" s="178" t="s">
        <v>315</v>
      </c>
      <c r="X140" s="252">
        <v>106</v>
      </c>
      <c r="Y140" s="256" t="s">
        <v>144</v>
      </c>
      <c r="Z140" s="179" t="s">
        <v>54</v>
      </c>
      <c r="AA140" s="179"/>
      <c r="AB140" s="180"/>
      <c r="AD140" s="2"/>
      <c r="AE140" s="2"/>
      <c r="AF140" s="2"/>
    </row>
    <row r="141" spans="1:32" s="111" customFormat="1" ht="72" customHeight="1" x14ac:dyDescent="0.2">
      <c r="A141" s="251">
        <v>112</v>
      </c>
      <c r="B141" s="277" t="s">
        <v>345</v>
      </c>
      <c r="C141" s="129" t="s">
        <v>150</v>
      </c>
      <c r="D141" s="129" t="s">
        <v>145</v>
      </c>
      <c r="E141" s="130">
        <v>70.031000000000006</v>
      </c>
      <c r="F141" s="130">
        <f>E141+G141-H141</f>
        <v>70.031000000000006</v>
      </c>
      <c r="G141" s="130">
        <v>0</v>
      </c>
      <c r="H141" s="130">
        <v>0</v>
      </c>
      <c r="I141" s="130">
        <v>0</v>
      </c>
      <c r="J141" s="130">
        <v>75.590999999999994</v>
      </c>
      <c r="K141" s="130" t="s">
        <v>1780</v>
      </c>
      <c r="L141" s="131" t="s">
        <v>1000</v>
      </c>
      <c r="M141" s="132" t="s">
        <v>1176</v>
      </c>
      <c r="N141" s="130">
        <v>47.39</v>
      </c>
      <c r="O141" s="130">
        <v>51.536999999999999</v>
      </c>
      <c r="P141" s="455">
        <f t="shared" si="15"/>
        <v>4.1469999999999985</v>
      </c>
      <c r="Q141" s="130">
        <v>0</v>
      </c>
      <c r="R141" s="133" t="s">
        <v>994</v>
      </c>
      <c r="S141" s="129" t="s">
        <v>1247</v>
      </c>
      <c r="T141" s="129"/>
      <c r="U141" s="282" t="s">
        <v>314</v>
      </c>
      <c r="V141" s="183" t="s">
        <v>1</v>
      </c>
      <c r="W141" s="178" t="s">
        <v>315</v>
      </c>
      <c r="X141" s="252">
        <v>107</v>
      </c>
      <c r="Y141" s="256" t="s">
        <v>58</v>
      </c>
      <c r="Z141" s="179" t="s">
        <v>54</v>
      </c>
      <c r="AA141" s="179"/>
      <c r="AB141" s="180"/>
      <c r="AD141" s="2"/>
      <c r="AE141" s="2"/>
      <c r="AF141" s="2"/>
    </row>
    <row r="142" spans="1:32" s="111" customFormat="1" ht="66.75" customHeight="1" x14ac:dyDescent="0.2">
      <c r="A142" s="251">
        <v>113</v>
      </c>
      <c r="B142" s="277" t="s">
        <v>346</v>
      </c>
      <c r="C142" s="129" t="s">
        <v>146</v>
      </c>
      <c r="D142" s="129" t="s">
        <v>145</v>
      </c>
      <c r="E142" s="130">
        <v>23.866</v>
      </c>
      <c r="F142" s="130">
        <f>E142+G142-H142+I142</f>
        <v>23.68</v>
      </c>
      <c r="G142" s="130">
        <v>0</v>
      </c>
      <c r="H142" s="130">
        <v>0</v>
      </c>
      <c r="I142" s="130">
        <v>-0.186</v>
      </c>
      <c r="J142" s="130">
        <v>23.808</v>
      </c>
      <c r="K142" s="130" t="s">
        <v>1780</v>
      </c>
      <c r="L142" s="131" t="s">
        <v>997</v>
      </c>
      <c r="M142" s="132" t="s">
        <v>1191</v>
      </c>
      <c r="N142" s="130">
        <v>23.866</v>
      </c>
      <c r="O142" s="130">
        <v>30.602</v>
      </c>
      <c r="P142" s="455">
        <f t="shared" si="15"/>
        <v>6.7360000000000007</v>
      </c>
      <c r="Q142" s="130">
        <v>0</v>
      </c>
      <c r="R142" s="133" t="s">
        <v>997</v>
      </c>
      <c r="S142" s="129" t="s">
        <v>1248</v>
      </c>
      <c r="T142" s="129"/>
      <c r="U142" s="282" t="s">
        <v>314</v>
      </c>
      <c r="V142" s="183" t="s">
        <v>1</v>
      </c>
      <c r="W142" s="178" t="s">
        <v>315</v>
      </c>
      <c r="X142" s="252">
        <v>108</v>
      </c>
      <c r="Y142" s="256"/>
      <c r="Z142" s="179" t="s">
        <v>54</v>
      </c>
      <c r="AA142" s="179"/>
      <c r="AB142" s="180"/>
      <c r="AD142" s="2"/>
      <c r="AE142" s="2"/>
      <c r="AF142" s="2"/>
    </row>
    <row r="143" spans="1:32" s="111" customFormat="1" ht="45" customHeight="1" x14ac:dyDescent="0.2">
      <c r="A143" s="251">
        <v>114</v>
      </c>
      <c r="B143" s="277" t="s">
        <v>347</v>
      </c>
      <c r="C143" s="129" t="s">
        <v>164</v>
      </c>
      <c r="D143" s="129" t="s">
        <v>145</v>
      </c>
      <c r="E143" s="130">
        <v>8.3510000000000009</v>
      </c>
      <c r="F143" s="130">
        <f>E143+G143-H143</f>
        <v>8.3510000000000009</v>
      </c>
      <c r="G143" s="130">
        <v>0</v>
      </c>
      <c r="H143" s="130">
        <v>0</v>
      </c>
      <c r="I143" s="130">
        <v>0</v>
      </c>
      <c r="J143" s="130">
        <v>8.3369999999999997</v>
      </c>
      <c r="K143" s="130" t="s">
        <v>1780</v>
      </c>
      <c r="L143" s="131" t="s">
        <v>997</v>
      </c>
      <c r="M143" s="132" t="s">
        <v>1192</v>
      </c>
      <c r="N143" s="130">
        <v>8.3510000000000009</v>
      </c>
      <c r="O143" s="130">
        <v>6.843</v>
      </c>
      <c r="P143" s="455">
        <f t="shared" si="15"/>
        <v>-1.5080000000000009</v>
      </c>
      <c r="Q143" s="130">
        <v>0</v>
      </c>
      <c r="R143" s="133" t="s">
        <v>997</v>
      </c>
      <c r="S143" s="129" t="s">
        <v>1249</v>
      </c>
      <c r="T143" s="129"/>
      <c r="U143" s="282" t="s">
        <v>314</v>
      </c>
      <c r="V143" s="183" t="s">
        <v>1</v>
      </c>
      <c r="W143" s="178" t="s">
        <v>315</v>
      </c>
      <c r="X143" s="252">
        <v>109</v>
      </c>
      <c r="Y143" s="256"/>
      <c r="Z143" s="179" t="s">
        <v>54</v>
      </c>
      <c r="AA143" s="179"/>
      <c r="AB143" s="180"/>
      <c r="AD143" s="2"/>
      <c r="AE143" s="2"/>
      <c r="AF143" s="2"/>
    </row>
    <row r="144" spans="1:32" s="111" customFormat="1" ht="45" customHeight="1" x14ac:dyDescent="0.2">
      <c r="A144" s="251">
        <v>115</v>
      </c>
      <c r="B144" s="277" t="s">
        <v>348</v>
      </c>
      <c r="C144" s="129" t="s">
        <v>146</v>
      </c>
      <c r="D144" s="129" t="s">
        <v>145</v>
      </c>
      <c r="E144" s="130">
        <v>44.978000000000002</v>
      </c>
      <c r="F144" s="130">
        <f>E144+G144-H144</f>
        <v>44.978000000000002</v>
      </c>
      <c r="G144" s="130">
        <v>0</v>
      </c>
      <c r="H144" s="130">
        <v>0</v>
      </c>
      <c r="I144" s="130">
        <v>0</v>
      </c>
      <c r="J144" s="130">
        <v>40.795000000000002</v>
      </c>
      <c r="K144" s="130" t="s">
        <v>1780</v>
      </c>
      <c r="L144" s="131" t="s">
        <v>997</v>
      </c>
      <c r="M144" s="132" t="s">
        <v>1193</v>
      </c>
      <c r="N144" s="130">
        <v>52.976999999999997</v>
      </c>
      <c r="O144" s="130">
        <v>53.834000000000003</v>
      </c>
      <c r="P144" s="455">
        <f t="shared" si="15"/>
        <v>0.85700000000000642</v>
      </c>
      <c r="Q144" s="130">
        <v>0</v>
      </c>
      <c r="R144" s="133" t="s">
        <v>997</v>
      </c>
      <c r="S144" s="132" t="s">
        <v>1250</v>
      </c>
      <c r="T144" s="129"/>
      <c r="U144" s="282" t="s">
        <v>314</v>
      </c>
      <c r="V144" s="183" t="s">
        <v>1</v>
      </c>
      <c r="W144" s="178" t="s">
        <v>315</v>
      </c>
      <c r="X144" s="252">
        <v>110</v>
      </c>
      <c r="Y144" s="256"/>
      <c r="Z144" s="179" t="s">
        <v>54</v>
      </c>
      <c r="AA144" s="179"/>
      <c r="AB144" s="180"/>
      <c r="AD144" s="2"/>
      <c r="AE144" s="2"/>
      <c r="AF144" s="2"/>
    </row>
    <row r="145" spans="1:32" s="111" customFormat="1" ht="21.6" x14ac:dyDescent="0.2">
      <c r="A145" s="128"/>
      <c r="B145" s="254" t="s">
        <v>854</v>
      </c>
      <c r="C145" s="129"/>
      <c r="D145" s="129"/>
      <c r="E145" s="130"/>
      <c r="F145" s="130"/>
      <c r="G145" s="130"/>
      <c r="H145" s="130"/>
      <c r="I145" s="130"/>
      <c r="J145" s="130"/>
      <c r="K145" s="130"/>
      <c r="L145" s="131"/>
      <c r="M145" s="132"/>
      <c r="N145" s="130"/>
      <c r="O145" s="130"/>
      <c r="P145" s="130"/>
      <c r="Q145" s="130"/>
      <c r="R145" s="133"/>
      <c r="S145" s="129"/>
      <c r="T145" s="129"/>
      <c r="U145" s="282"/>
      <c r="V145" s="183"/>
      <c r="W145" s="183"/>
      <c r="X145" s="255"/>
      <c r="Y145" s="256"/>
      <c r="Z145" s="179"/>
      <c r="AA145" s="179"/>
      <c r="AB145" s="180"/>
    </row>
    <row r="146" spans="1:32" ht="18.75" customHeight="1" x14ac:dyDescent="0.2">
      <c r="A146" s="92"/>
      <c r="B146" s="120" t="s">
        <v>349</v>
      </c>
      <c r="C146" s="93"/>
      <c r="D146" s="93"/>
      <c r="E146" s="94"/>
      <c r="F146" s="121"/>
      <c r="G146" s="122"/>
      <c r="H146" s="123"/>
      <c r="I146" s="123"/>
      <c r="J146" s="94"/>
      <c r="K146" s="94"/>
      <c r="L146" s="95"/>
      <c r="M146" s="96"/>
      <c r="N146" s="94"/>
      <c r="O146" s="94"/>
      <c r="P146" s="94"/>
      <c r="Q146" s="94"/>
      <c r="R146" s="97"/>
      <c r="S146" s="93"/>
      <c r="T146" s="93"/>
      <c r="U146" s="281"/>
      <c r="V146" s="98"/>
      <c r="W146" s="98"/>
      <c r="X146" s="98"/>
      <c r="Y146" s="98"/>
      <c r="Z146" s="99"/>
      <c r="AA146" s="99"/>
      <c r="AB146" s="100"/>
    </row>
    <row r="147" spans="1:32" s="111" customFormat="1" ht="245.25" customHeight="1" x14ac:dyDescent="0.2">
      <c r="A147" s="251">
        <v>116</v>
      </c>
      <c r="B147" s="134" t="s">
        <v>350</v>
      </c>
      <c r="C147" s="129" t="s">
        <v>147</v>
      </c>
      <c r="D147" s="129" t="s">
        <v>145</v>
      </c>
      <c r="E147" s="130">
        <v>142.113</v>
      </c>
      <c r="F147" s="130">
        <f>E147+G147-H147</f>
        <v>142.113</v>
      </c>
      <c r="G147" s="130">
        <v>0</v>
      </c>
      <c r="H147" s="130">
        <v>0</v>
      </c>
      <c r="I147" s="130">
        <v>0</v>
      </c>
      <c r="J147" s="130">
        <v>127.202</v>
      </c>
      <c r="K147" s="363" t="s">
        <v>1163</v>
      </c>
      <c r="L147" s="131" t="s">
        <v>1000</v>
      </c>
      <c r="M147" s="370" t="s">
        <v>1194</v>
      </c>
      <c r="N147" s="130">
        <v>128.81700000000001</v>
      </c>
      <c r="O147" s="130">
        <v>156.87100000000001</v>
      </c>
      <c r="P147" s="455">
        <f t="shared" ref="P147:P163" si="16">O147-N147</f>
        <v>28.054000000000002</v>
      </c>
      <c r="Q147" s="435" t="s">
        <v>1221</v>
      </c>
      <c r="R147" s="133" t="s">
        <v>1004</v>
      </c>
      <c r="S147" s="129" t="s">
        <v>1251</v>
      </c>
      <c r="T147" s="129"/>
      <c r="U147" s="282" t="s">
        <v>314</v>
      </c>
      <c r="V147" s="183" t="s">
        <v>1</v>
      </c>
      <c r="W147" s="178" t="s">
        <v>315</v>
      </c>
      <c r="X147" s="252">
        <v>111</v>
      </c>
      <c r="Y147" s="256"/>
      <c r="Z147" s="179" t="s">
        <v>54</v>
      </c>
      <c r="AA147" s="179"/>
      <c r="AB147" s="180"/>
      <c r="AD147" s="2"/>
      <c r="AE147" s="2"/>
      <c r="AF147" s="2"/>
    </row>
    <row r="148" spans="1:32" s="111" customFormat="1" ht="167.25" customHeight="1" x14ac:dyDescent="0.2">
      <c r="A148" s="251">
        <v>117</v>
      </c>
      <c r="B148" s="134" t="s">
        <v>351</v>
      </c>
      <c r="C148" s="129" t="s">
        <v>147</v>
      </c>
      <c r="D148" s="129" t="s">
        <v>145</v>
      </c>
      <c r="E148" s="130">
        <v>67.945999999999998</v>
      </c>
      <c r="F148" s="130">
        <f t="shared" ref="F148:F168" si="17">E148+G148-H148</f>
        <v>67.945999999999998</v>
      </c>
      <c r="G148" s="130">
        <v>0</v>
      </c>
      <c r="H148" s="130">
        <v>0</v>
      </c>
      <c r="I148" s="130">
        <v>0</v>
      </c>
      <c r="J148" s="130">
        <v>50.826999999999998</v>
      </c>
      <c r="K148" s="130" t="s">
        <v>1780</v>
      </c>
      <c r="L148" s="131" t="s">
        <v>1000</v>
      </c>
      <c r="M148" s="370" t="s">
        <v>1195</v>
      </c>
      <c r="N148" s="130">
        <v>67.945999999999998</v>
      </c>
      <c r="O148" s="130">
        <v>86.504999999999995</v>
      </c>
      <c r="P148" s="455">
        <f t="shared" si="16"/>
        <v>18.558999999999997</v>
      </c>
      <c r="Q148" s="435">
        <v>-1.3129999999999999</v>
      </c>
      <c r="R148" s="133" t="s">
        <v>1004</v>
      </c>
      <c r="S148" s="129" t="s">
        <v>1252</v>
      </c>
      <c r="T148" s="129"/>
      <c r="U148" s="282" t="s">
        <v>314</v>
      </c>
      <c r="V148" s="183" t="s">
        <v>1</v>
      </c>
      <c r="W148" s="178" t="s">
        <v>315</v>
      </c>
      <c r="X148" s="252">
        <v>112</v>
      </c>
      <c r="Y148" s="256" t="s">
        <v>144</v>
      </c>
      <c r="Z148" s="179" t="s">
        <v>54</v>
      </c>
      <c r="AA148" s="179"/>
      <c r="AB148" s="180"/>
      <c r="AD148" s="2"/>
      <c r="AE148" s="2"/>
      <c r="AF148" s="2"/>
    </row>
    <row r="149" spans="1:32" s="111" customFormat="1" ht="167.25" customHeight="1" x14ac:dyDescent="0.2">
      <c r="A149" s="251">
        <v>118</v>
      </c>
      <c r="B149" s="134" t="s">
        <v>352</v>
      </c>
      <c r="C149" s="129" t="s">
        <v>147</v>
      </c>
      <c r="D149" s="129" t="s">
        <v>145</v>
      </c>
      <c r="E149" s="130">
        <v>17.408999999999999</v>
      </c>
      <c r="F149" s="130">
        <f t="shared" si="17"/>
        <v>17.408999999999999</v>
      </c>
      <c r="G149" s="130">
        <v>0</v>
      </c>
      <c r="H149" s="130">
        <v>0</v>
      </c>
      <c r="I149" s="130">
        <v>0</v>
      </c>
      <c r="J149" s="130">
        <v>17.669</v>
      </c>
      <c r="K149" s="130" t="s">
        <v>1780</v>
      </c>
      <c r="L149" s="131" t="s">
        <v>1211</v>
      </c>
      <c r="M149" s="85" t="s">
        <v>1212</v>
      </c>
      <c r="N149" s="130">
        <v>41.597000000000001</v>
      </c>
      <c r="O149" s="130">
        <v>34.295000000000002</v>
      </c>
      <c r="P149" s="455">
        <f t="shared" si="16"/>
        <v>-7.3019999999999996</v>
      </c>
      <c r="Q149" s="435">
        <v>0</v>
      </c>
      <c r="R149" s="133" t="s">
        <v>997</v>
      </c>
      <c r="S149" s="129" t="s">
        <v>1253</v>
      </c>
      <c r="T149" s="129"/>
      <c r="U149" s="282" t="s">
        <v>314</v>
      </c>
      <c r="V149" s="183" t="s">
        <v>1</v>
      </c>
      <c r="W149" s="178" t="s">
        <v>315</v>
      </c>
      <c r="X149" s="252">
        <v>113</v>
      </c>
      <c r="Y149" s="256"/>
      <c r="Z149" s="179" t="s">
        <v>54</v>
      </c>
      <c r="AA149" s="179"/>
      <c r="AB149" s="180"/>
      <c r="AD149" s="2"/>
      <c r="AE149" s="2"/>
      <c r="AF149" s="2"/>
    </row>
    <row r="150" spans="1:32" s="111" customFormat="1" ht="170.25" customHeight="1" x14ac:dyDescent="0.2">
      <c r="A150" s="251">
        <v>119</v>
      </c>
      <c r="B150" s="134" t="s">
        <v>353</v>
      </c>
      <c r="C150" s="129" t="s">
        <v>324</v>
      </c>
      <c r="D150" s="129" t="s">
        <v>145</v>
      </c>
      <c r="E150" s="130">
        <v>104.877</v>
      </c>
      <c r="F150" s="130">
        <f>E150+G150-H150+I150</f>
        <v>101.877</v>
      </c>
      <c r="G150" s="130">
        <v>0</v>
      </c>
      <c r="H150" s="130">
        <v>0</v>
      </c>
      <c r="I150" s="130">
        <v>-3</v>
      </c>
      <c r="J150" s="130">
        <v>95.322000000000003</v>
      </c>
      <c r="K150" s="130" t="s">
        <v>1780</v>
      </c>
      <c r="L150" s="131" t="s">
        <v>997</v>
      </c>
      <c r="M150" s="85" t="s">
        <v>1213</v>
      </c>
      <c r="N150" s="130">
        <v>104.877</v>
      </c>
      <c r="O150" s="130">
        <v>104.88800000000001</v>
      </c>
      <c r="P150" s="455">
        <f t="shared" si="16"/>
        <v>1.1000000000009891E-2</v>
      </c>
      <c r="Q150" s="435">
        <v>0</v>
      </c>
      <c r="R150" s="133" t="s">
        <v>997</v>
      </c>
      <c r="S150" s="129" t="s">
        <v>1279</v>
      </c>
      <c r="T150" s="129"/>
      <c r="U150" s="282" t="s">
        <v>314</v>
      </c>
      <c r="V150" s="183" t="s">
        <v>1</v>
      </c>
      <c r="W150" s="178" t="s">
        <v>315</v>
      </c>
      <c r="X150" s="252">
        <v>114</v>
      </c>
      <c r="Y150" s="256" t="s">
        <v>58</v>
      </c>
      <c r="Z150" s="179" t="s">
        <v>54</v>
      </c>
      <c r="AA150" s="179"/>
      <c r="AB150" s="180"/>
      <c r="AD150" s="2"/>
      <c r="AE150" s="2"/>
      <c r="AF150" s="2"/>
    </row>
    <row r="151" spans="1:32" s="111" customFormat="1" ht="305.25" customHeight="1" x14ac:dyDescent="0.2">
      <c r="A151" s="251">
        <v>120</v>
      </c>
      <c r="B151" s="134" t="s">
        <v>354</v>
      </c>
      <c r="C151" s="129" t="s">
        <v>151</v>
      </c>
      <c r="D151" s="129" t="s">
        <v>145</v>
      </c>
      <c r="E151" s="130">
        <v>136.869</v>
      </c>
      <c r="F151" s="130">
        <f t="shared" si="17"/>
        <v>136.869</v>
      </c>
      <c r="G151" s="130">
        <v>0</v>
      </c>
      <c r="H151" s="130">
        <v>0</v>
      </c>
      <c r="I151" s="130">
        <v>0</v>
      </c>
      <c r="J151" s="130">
        <v>128.11699999999999</v>
      </c>
      <c r="K151" s="363" t="s">
        <v>1164</v>
      </c>
      <c r="L151" s="131" t="s">
        <v>1000</v>
      </c>
      <c r="M151" s="132" t="s">
        <v>1196</v>
      </c>
      <c r="N151" s="130">
        <v>131.93700000000001</v>
      </c>
      <c r="O151" s="130">
        <v>132</v>
      </c>
      <c r="P151" s="455">
        <f t="shared" si="16"/>
        <v>6.2999999999988177E-2</v>
      </c>
      <c r="Q151" s="435">
        <v>0</v>
      </c>
      <c r="R151" s="133" t="s">
        <v>994</v>
      </c>
      <c r="S151" s="129" t="s">
        <v>1254</v>
      </c>
      <c r="T151" s="129"/>
      <c r="U151" s="282" t="s">
        <v>314</v>
      </c>
      <c r="V151" s="183" t="s">
        <v>1</v>
      </c>
      <c r="W151" s="178" t="s">
        <v>315</v>
      </c>
      <c r="X151" s="252">
        <v>115</v>
      </c>
      <c r="Y151" s="256"/>
      <c r="Z151" s="179" t="s">
        <v>54</v>
      </c>
      <c r="AA151" s="179"/>
      <c r="AB151" s="180"/>
      <c r="AD151" s="2"/>
      <c r="AE151" s="2"/>
      <c r="AF151" s="2"/>
    </row>
    <row r="152" spans="1:32" s="111" customFormat="1" ht="67.5" customHeight="1" x14ac:dyDescent="0.2">
      <c r="A152" s="251">
        <v>121</v>
      </c>
      <c r="B152" s="134" t="s">
        <v>355</v>
      </c>
      <c r="C152" s="129" t="s">
        <v>152</v>
      </c>
      <c r="D152" s="129" t="s">
        <v>145</v>
      </c>
      <c r="E152" s="130">
        <v>20.036000000000001</v>
      </c>
      <c r="F152" s="130">
        <f t="shared" si="17"/>
        <v>20.036000000000001</v>
      </c>
      <c r="G152" s="130">
        <v>0</v>
      </c>
      <c r="H152" s="130">
        <v>0</v>
      </c>
      <c r="I152" s="130">
        <v>0</v>
      </c>
      <c r="J152" s="130">
        <v>22.073</v>
      </c>
      <c r="K152" s="130" t="s">
        <v>1780</v>
      </c>
      <c r="L152" s="131" t="s">
        <v>997</v>
      </c>
      <c r="M152" s="132" t="s">
        <v>1214</v>
      </c>
      <c r="N152" s="130">
        <v>70</v>
      </c>
      <c r="O152" s="130">
        <v>100.498</v>
      </c>
      <c r="P152" s="455">
        <f t="shared" si="16"/>
        <v>30.498000000000005</v>
      </c>
      <c r="Q152" s="435">
        <v>-8.0540000000000003</v>
      </c>
      <c r="R152" s="133" t="s">
        <v>1004</v>
      </c>
      <c r="S152" s="129" t="s">
        <v>1255</v>
      </c>
      <c r="T152" s="129" t="s">
        <v>1851</v>
      </c>
      <c r="U152" s="282" t="s">
        <v>314</v>
      </c>
      <c r="V152" s="183" t="s">
        <v>1</v>
      </c>
      <c r="W152" s="178" t="s">
        <v>315</v>
      </c>
      <c r="X152" s="252">
        <v>116</v>
      </c>
      <c r="Y152" s="256" t="s">
        <v>144</v>
      </c>
      <c r="Z152" s="179" t="s">
        <v>54</v>
      </c>
      <c r="AA152" s="179"/>
      <c r="AB152" s="180"/>
      <c r="AD152" s="2"/>
      <c r="AE152" s="2"/>
      <c r="AF152" s="2"/>
    </row>
    <row r="153" spans="1:32" s="111" customFormat="1" ht="67.5" customHeight="1" x14ac:dyDescent="0.2">
      <c r="A153" s="251">
        <v>122</v>
      </c>
      <c r="B153" s="134" t="s">
        <v>356</v>
      </c>
      <c r="C153" s="129" t="s">
        <v>147</v>
      </c>
      <c r="D153" s="129" t="s">
        <v>145</v>
      </c>
      <c r="E153" s="130">
        <v>38.923000000000002</v>
      </c>
      <c r="F153" s="130">
        <f>E153+G153-H153+I153</f>
        <v>37.423000000000002</v>
      </c>
      <c r="G153" s="130">
        <v>0</v>
      </c>
      <c r="H153" s="130">
        <v>0</v>
      </c>
      <c r="I153" s="130">
        <v>-1.5</v>
      </c>
      <c r="J153" s="130">
        <v>32.036000000000001</v>
      </c>
      <c r="K153" s="130" t="s">
        <v>1780</v>
      </c>
      <c r="L153" s="131" t="s">
        <v>1000</v>
      </c>
      <c r="M153" s="132" t="s">
        <v>1197</v>
      </c>
      <c r="N153" s="130">
        <v>36.976999999999997</v>
      </c>
      <c r="O153" s="130">
        <v>36.948</v>
      </c>
      <c r="P153" s="455">
        <f t="shared" si="16"/>
        <v>-2.8999999999996362E-2</v>
      </c>
      <c r="Q153" s="435" t="s">
        <v>1222</v>
      </c>
      <c r="R153" s="133" t="s">
        <v>1004</v>
      </c>
      <c r="S153" s="129" t="s">
        <v>1256</v>
      </c>
      <c r="T153" s="129"/>
      <c r="U153" s="282" t="s">
        <v>314</v>
      </c>
      <c r="V153" s="183" t="s">
        <v>1</v>
      </c>
      <c r="W153" s="178" t="s">
        <v>315</v>
      </c>
      <c r="X153" s="252">
        <v>117</v>
      </c>
      <c r="Y153" s="256" t="s">
        <v>58</v>
      </c>
      <c r="Z153" s="179" t="s">
        <v>54</v>
      </c>
      <c r="AA153" s="179"/>
      <c r="AB153" s="180"/>
      <c r="AD153" s="2"/>
      <c r="AE153" s="2"/>
      <c r="AF153" s="2"/>
    </row>
    <row r="154" spans="1:32" s="111" customFormat="1" ht="67.5" customHeight="1" x14ac:dyDescent="0.2">
      <c r="A154" s="251">
        <v>123</v>
      </c>
      <c r="B154" s="134" t="s">
        <v>357</v>
      </c>
      <c r="C154" s="129" t="s">
        <v>152</v>
      </c>
      <c r="D154" s="129" t="s">
        <v>145</v>
      </c>
      <c r="E154" s="130">
        <v>26.268999999999998</v>
      </c>
      <c r="F154" s="130">
        <f t="shared" si="17"/>
        <v>26.268999999999998</v>
      </c>
      <c r="G154" s="130">
        <v>0</v>
      </c>
      <c r="H154" s="130">
        <v>0</v>
      </c>
      <c r="I154" s="130">
        <v>0</v>
      </c>
      <c r="J154" s="130">
        <v>9.4870000000000001</v>
      </c>
      <c r="K154" s="130" t="s">
        <v>1780</v>
      </c>
      <c r="L154" s="131" t="s">
        <v>997</v>
      </c>
      <c r="M154" s="132" t="s">
        <v>1198</v>
      </c>
      <c r="N154" s="130">
        <v>24.956</v>
      </c>
      <c r="O154" s="130">
        <v>24.92</v>
      </c>
      <c r="P154" s="455">
        <f t="shared" si="16"/>
        <v>-3.5999999999997812E-2</v>
      </c>
      <c r="Q154" s="435">
        <v>0</v>
      </c>
      <c r="R154" s="133" t="s">
        <v>997</v>
      </c>
      <c r="S154" s="129" t="s">
        <v>1257</v>
      </c>
      <c r="T154" s="129"/>
      <c r="U154" s="282" t="s">
        <v>314</v>
      </c>
      <c r="V154" s="183" t="s">
        <v>1</v>
      </c>
      <c r="W154" s="178" t="s">
        <v>315</v>
      </c>
      <c r="X154" s="252">
        <v>118</v>
      </c>
      <c r="Y154" s="256"/>
      <c r="Z154" s="179" t="s">
        <v>54</v>
      </c>
      <c r="AA154" s="179"/>
      <c r="AB154" s="180"/>
      <c r="AD154" s="2"/>
      <c r="AE154" s="2"/>
      <c r="AF154" s="2"/>
    </row>
    <row r="155" spans="1:32" s="111" customFormat="1" ht="104.25" customHeight="1" x14ac:dyDescent="0.2">
      <c r="A155" s="251">
        <v>124</v>
      </c>
      <c r="B155" s="134" t="s">
        <v>358</v>
      </c>
      <c r="C155" s="129" t="s">
        <v>152</v>
      </c>
      <c r="D155" s="129" t="s">
        <v>158</v>
      </c>
      <c r="E155" s="130">
        <v>4.7549999999999999</v>
      </c>
      <c r="F155" s="130">
        <f t="shared" si="17"/>
        <v>4.7549999999999999</v>
      </c>
      <c r="G155" s="130">
        <v>0</v>
      </c>
      <c r="H155" s="130">
        <v>0</v>
      </c>
      <c r="I155" s="130">
        <v>0</v>
      </c>
      <c r="J155" s="130">
        <v>22.940999999999999</v>
      </c>
      <c r="K155" s="130" t="s">
        <v>1780</v>
      </c>
      <c r="L155" s="367" t="s">
        <v>1150</v>
      </c>
      <c r="M155" s="132" t="s">
        <v>1166</v>
      </c>
      <c r="N155" s="130">
        <v>0</v>
      </c>
      <c r="O155" s="130">
        <v>0</v>
      </c>
      <c r="P155" s="455">
        <f t="shared" si="16"/>
        <v>0</v>
      </c>
      <c r="Q155" s="435">
        <v>0</v>
      </c>
      <c r="R155" s="133" t="s">
        <v>1041</v>
      </c>
      <c r="S155" s="129" t="s">
        <v>1258</v>
      </c>
      <c r="T155" s="129"/>
      <c r="U155" s="282" t="s">
        <v>314</v>
      </c>
      <c r="V155" s="183" t="s">
        <v>1</v>
      </c>
      <c r="W155" s="178" t="s">
        <v>315</v>
      </c>
      <c r="X155" s="252">
        <v>119</v>
      </c>
      <c r="Y155" s="256" t="s">
        <v>58</v>
      </c>
      <c r="Z155" s="179" t="s">
        <v>54</v>
      </c>
      <c r="AA155" s="179"/>
      <c r="AB155" s="180"/>
      <c r="AD155" s="2"/>
      <c r="AE155" s="2"/>
      <c r="AF155" s="2"/>
    </row>
    <row r="156" spans="1:32" s="111" customFormat="1" ht="89.25" customHeight="1" x14ac:dyDescent="0.2">
      <c r="A156" s="251">
        <v>125</v>
      </c>
      <c r="B156" s="277" t="s">
        <v>359</v>
      </c>
      <c r="C156" s="129" t="s">
        <v>149</v>
      </c>
      <c r="D156" s="129" t="s">
        <v>158</v>
      </c>
      <c r="E156" s="130">
        <v>17.815999999999999</v>
      </c>
      <c r="F156" s="130">
        <f t="shared" si="17"/>
        <v>17.815999999999999</v>
      </c>
      <c r="G156" s="130">
        <v>0</v>
      </c>
      <c r="H156" s="130">
        <v>0</v>
      </c>
      <c r="I156" s="130">
        <v>0</v>
      </c>
      <c r="J156" s="130">
        <v>17.233000000000001</v>
      </c>
      <c r="K156" s="130" t="s">
        <v>1780</v>
      </c>
      <c r="L156" s="367" t="s">
        <v>1150</v>
      </c>
      <c r="M156" s="132" t="s">
        <v>1166</v>
      </c>
      <c r="N156" s="130">
        <v>0</v>
      </c>
      <c r="O156" s="130">
        <v>0</v>
      </c>
      <c r="P156" s="455">
        <f t="shared" si="16"/>
        <v>0</v>
      </c>
      <c r="Q156" s="435">
        <v>0</v>
      </c>
      <c r="R156" s="133" t="s">
        <v>1041</v>
      </c>
      <c r="S156" s="129" t="s">
        <v>1261</v>
      </c>
      <c r="T156" s="129"/>
      <c r="U156" s="282" t="s">
        <v>314</v>
      </c>
      <c r="V156" s="183" t="s">
        <v>1</v>
      </c>
      <c r="W156" s="178" t="s">
        <v>315</v>
      </c>
      <c r="X156" s="252">
        <v>120</v>
      </c>
      <c r="Y156" s="256"/>
      <c r="Z156" s="179" t="s">
        <v>54</v>
      </c>
      <c r="AA156" s="179"/>
      <c r="AB156" s="180"/>
      <c r="AD156" s="2"/>
      <c r="AE156" s="2"/>
      <c r="AF156" s="2"/>
    </row>
    <row r="157" spans="1:32" s="111" customFormat="1" ht="102" customHeight="1" x14ac:dyDescent="0.2">
      <c r="A157" s="251">
        <v>126</v>
      </c>
      <c r="B157" s="277" t="s">
        <v>360</v>
      </c>
      <c r="C157" s="129" t="s">
        <v>149</v>
      </c>
      <c r="D157" s="129" t="s">
        <v>158</v>
      </c>
      <c r="E157" s="130">
        <v>8.8070000000000004</v>
      </c>
      <c r="F157" s="130">
        <f t="shared" si="17"/>
        <v>8.8070000000000004</v>
      </c>
      <c r="G157" s="130">
        <v>0</v>
      </c>
      <c r="H157" s="130">
        <v>0</v>
      </c>
      <c r="I157" s="130">
        <v>0</v>
      </c>
      <c r="J157" s="130">
        <v>8.234</v>
      </c>
      <c r="K157" s="130" t="s">
        <v>1780</v>
      </c>
      <c r="L157" s="367" t="s">
        <v>1150</v>
      </c>
      <c r="M157" s="132" t="s">
        <v>1166</v>
      </c>
      <c r="N157" s="130">
        <v>0</v>
      </c>
      <c r="O157" s="130">
        <v>0</v>
      </c>
      <c r="P157" s="455">
        <f t="shared" si="16"/>
        <v>0</v>
      </c>
      <c r="Q157" s="435">
        <v>0</v>
      </c>
      <c r="R157" s="133" t="s">
        <v>1041</v>
      </c>
      <c r="S157" s="129" t="s">
        <v>1259</v>
      </c>
      <c r="T157" s="129"/>
      <c r="U157" s="282" t="s">
        <v>314</v>
      </c>
      <c r="V157" s="183" t="s">
        <v>1</v>
      </c>
      <c r="W157" s="178" t="s">
        <v>315</v>
      </c>
      <c r="X157" s="252">
        <v>122</v>
      </c>
      <c r="Y157" s="256" t="s">
        <v>144</v>
      </c>
      <c r="Z157" s="179" t="s">
        <v>54</v>
      </c>
      <c r="AA157" s="179"/>
      <c r="AB157" s="180"/>
      <c r="AD157" s="2"/>
      <c r="AE157" s="2"/>
      <c r="AF157" s="2"/>
    </row>
    <row r="158" spans="1:32" s="111" customFormat="1" ht="79.5" customHeight="1" x14ac:dyDescent="0.2">
      <c r="A158" s="251">
        <v>127</v>
      </c>
      <c r="B158" s="277" t="s">
        <v>361</v>
      </c>
      <c r="C158" s="129" t="s">
        <v>151</v>
      </c>
      <c r="D158" s="129" t="s">
        <v>145</v>
      </c>
      <c r="E158" s="130">
        <v>16.030999999999999</v>
      </c>
      <c r="F158" s="130">
        <f t="shared" si="17"/>
        <v>16.030999999999999</v>
      </c>
      <c r="G158" s="130">
        <v>0</v>
      </c>
      <c r="H158" s="130">
        <v>0</v>
      </c>
      <c r="I158" s="130">
        <v>0</v>
      </c>
      <c r="J158" s="130">
        <v>18.811</v>
      </c>
      <c r="K158" s="130" t="s">
        <v>1780</v>
      </c>
      <c r="L158" s="131" t="s">
        <v>997</v>
      </c>
      <c r="M158" s="132" t="s">
        <v>1199</v>
      </c>
      <c r="N158" s="130">
        <v>16.03</v>
      </c>
      <c r="O158" s="130">
        <v>17.698</v>
      </c>
      <c r="P158" s="455">
        <f t="shared" si="16"/>
        <v>1.6679999999999993</v>
      </c>
      <c r="Q158" s="435">
        <v>-2.1789999999999998</v>
      </c>
      <c r="R158" s="133" t="s">
        <v>1004</v>
      </c>
      <c r="S158" s="129" t="s">
        <v>1260</v>
      </c>
      <c r="T158" s="129"/>
      <c r="U158" s="282" t="s">
        <v>314</v>
      </c>
      <c r="V158" s="183" t="s">
        <v>1</v>
      </c>
      <c r="W158" s="178" t="s">
        <v>315</v>
      </c>
      <c r="X158" s="252">
        <v>123</v>
      </c>
      <c r="Y158" s="256" t="s">
        <v>144</v>
      </c>
      <c r="Z158" s="179" t="s">
        <v>54</v>
      </c>
      <c r="AA158" s="179"/>
      <c r="AB158" s="180"/>
      <c r="AD158" s="2"/>
      <c r="AE158" s="2"/>
      <c r="AF158" s="2"/>
    </row>
    <row r="159" spans="1:32" s="111" customFormat="1" ht="75.75" customHeight="1" x14ac:dyDescent="0.2">
      <c r="A159" s="251">
        <v>128</v>
      </c>
      <c r="B159" s="277" t="s">
        <v>362</v>
      </c>
      <c r="C159" s="129" t="s">
        <v>152</v>
      </c>
      <c r="D159" s="129" t="s">
        <v>145</v>
      </c>
      <c r="E159" s="130">
        <v>181.44900000000001</v>
      </c>
      <c r="F159" s="130">
        <f t="shared" si="17"/>
        <v>181.44900000000001</v>
      </c>
      <c r="G159" s="130">
        <v>0</v>
      </c>
      <c r="H159" s="130">
        <v>0</v>
      </c>
      <c r="I159" s="130">
        <v>0</v>
      </c>
      <c r="J159" s="130">
        <v>172.88</v>
      </c>
      <c r="K159" s="130" t="s">
        <v>1780</v>
      </c>
      <c r="L159" s="131" t="s">
        <v>997</v>
      </c>
      <c r="M159" s="132" t="s">
        <v>1200</v>
      </c>
      <c r="N159" s="130">
        <v>126.455</v>
      </c>
      <c r="O159" s="130">
        <v>111.434</v>
      </c>
      <c r="P159" s="455">
        <f t="shared" si="16"/>
        <v>-15.021000000000001</v>
      </c>
      <c r="Q159" s="435">
        <v>-1.8540000000000001</v>
      </c>
      <c r="R159" s="133" t="s">
        <v>1004</v>
      </c>
      <c r="S159" s="129" t="s">
        <v>1262</v>
      </c>
      <c r="T159" s="129"/>
      <c r="U159" s="282" t="s">
        <v>314</v>
      </c>
      <c r="V159" s="183" t="s">
        <v>1</v>
      </c>
      <c r="W159" s="178" t="s">
        <v>315</v>
      </c>
      <c r="X159" s="252">
        <v>124</v>
      </c>
      <c r="Y159" s="256" t="s">
        <v>58</v>
      </c>
      <c r="Z159" s="179" t="s">
        <v>54</v>
      </c>
      <c r="AA159" s="179" t="s">
        <v>54</v>
      </c>
      <c r="AB159" s="180"/>
      <c r="AD159" s="2"/>
      <c r="AE159" s="2"/>
      <c r="AF159" s="2"/>
    </row>
    <row r="160" spans="1:32" s="111" customFormat="1" ht="120.75" customHeight="1" x14ac:dyDescent="0.2">
      <c r="A160" s="251">
        <v>129</v>
      </c>
      <c r="B160" s="134" t="s">
        <v>363</v>
      </c>
      <c r="C160" s="129" t="s">
        <v>364</v>
      </c>
      <c r="D160" s="129" t="s">
        <v>145</v>
      </c>
      <c r="E160" s="130">
        <v>69.441999999999993</v>
      </c>
      <c r="F160" s="130">
        <f t="shared" si="17"/>
        <v>69.441999999999993</v>
      </c>
      <c r="G160" s="130">
        <v>0</v>
      </c>
      <c r="H160" s="130">
        <v>0</v>
      </c>
      <c r="I160" s="130">
        <v>0</v>
      </c>
      <c r="J160" s="130">
        <v>66.787999999999997</v>
      </c>
      <c r="K160" s="130" t="s">
        <v>1780</v>
      </c>
      <c r="L160" s="131" t="s">
        <v>997</v>
      </c>
      <c r="M160" s="370" t="s">
        <v>1201</v>
      </c>
      <c r="N160" s="130">
        <v>67.893000000000001</v>
      </c>
      <c r="O160" s="130">
        <v>79.525999999999996</v>
      </c>
      <c r="P160" s="455">
        <f t="shared" si="16"/>
        <v>11.632999999999996</v>
      </c>
      <c r="Q160" s="435">
        <v>0</v>
      </c>
      <c r="R160" s="133" t="s">
        <v>997</v>
      </c>
      <c r="S160" s="129" t="s">
        <v>1263</v>
      </c>
      <c r="T160" s="129"/>
      <c r="U160" s="282" t="s">
        <v>314</v>
      </c>
      <c r="V160" s="183" t="s">
        <v>1</v>
      </c>
      <c r="W160" s="178" t="s">
        <v>315</v>
      </c>
      <c r="X160" s="252">
        <v>125</v>
      </c>
      <c r="Y160" s="256"/>
      <c r="Z160" s="179" t="s">
        <v>54</v>
      </c>
      <c r="AA160" s="179"/>
      <c r="AB160" s="180"/>
      <c r="AD160" s="2"/>
      <c r="AE160" s="2"/>
      <c r="AF160" s="2"/>
    </row>
    <row r="161" spans="1:32" s="111" customFormat="1" ht="108" customHeight="1" x14ac:dyDescent="0.2">
      <c r="A161" s="251">
        <v>130</v>
      </c>
      <c r="B161" s="134" t="s">
        <v>365</v>
      </c>
      <c r="C161" s="129" t="s">
        <v>161</v>
      </c>
      <c r="D161" s="129" t="s">
        <v>145</v>
      </c>
      <c r="E161" s="130">
        <v>65.536000000000001</v>
      </c>
      <c r="F161" s="130">
        <f t="shared" si="17"/>
        <v>65.536000000000001</v>
      </c>
      <c r="G161" s="130">
        <v>0</v>
      </c>
      <c r="H161" s="130">
        <v>0</v>
      </c>
      <c r="I161" s="130">
        <v>0</v>
      </c>
      <c r="J161" s="130">
        <v>64.147000000000006</v>
      </c>
      <c r="K161" s="130" t="s">
        <v>1780</v>
      </c>
      <c r="L161" s="131" t="s">
        <v>997</v>
      </c>
      <c r="M161" s="370" t="s">
        <v>1202</v>
      </c>
      <c r="N161" s="130">
        <v>76</v>
      </c>
      <c r="O161" s="130">
        <v>82.674000000000007</v>
      </c>
      <c r="P161" s="455">
        <f t="shared" si="16"/>
        <v>6.6740000000000066</v>
      </c>
      <c r="Q161" s="435">
        <v>0</v>
      </c>
      <c r="R161" s="133" t="s">
        <v>997</v>
      </c>
      <c r="S161" s="129" t="s">
        <v>1280</v>
      </c>
      <c r="T161" s="129"/>
      <c r="U161" s="282" t="s">
        <v>314</v>
      </c>
      <c r="V161" s="183" t="s">
        <v>1</v>
      </c>
      <c r="W161" s="178" t="s">
        <v>315</v>
      </c>
      <c r="X161" s="252">
        <v>126</v>
      </c>
      <c r="Y161" s="256" t="s">
        <v>144</v>
      </c>
      <c r="Z161" s="179" t="s">
        <v>54</v>
      </c>
      <c r="AA161" s="179"/>
      <c r="AB161" s="180"/>
      <c r="AD161" s="2"/>
      <c r="AE161" s="2"/>
      <c r="AF161" s="2"/>
    </row>
    <row r="162" spans="1:32" s="111" customFormat="1" ht="105" customHeight="1" x14ac:dyDescent="0.2">
      <c r="A162" s="251">
        <v>131</v>
      </c>
      <c r="B162" s="134" t="s">
        <v>366</v>
      </c>
      <c r="C162" s="129" t="s">
        <v>151</v>
      </c>
      <c r="D162" s="129" t="s">
        <v>145</v>
      </c>
      <c r="E162" s="130">
        <v>815.03899999999999</v>
      </c>
      <c r="F162" s="130">
        <f t="shared" si="17"/>
        <v>815.03899999999999</v>
      </c>
      <c r="G162" s="130">
        <v>0</v>
      </c>
      <c r="H162" s="130">
        <v>0</v>
      </c>
      <c r="I162" s="130">
        <v>0</v>
      </c>
      <c r="J162" s="130">
        <v>813.89599999999996</v>
      </c>
      <c r="K162" s="178" t="s">
        <v>1157</v>
      </c>
      <c r="L162" s="131" t="s">
        <v>1000</v>
      </c>
      <c r="M162" s="370" t="s">
        <v>1203</v>
      </c>
      <c r="N162" s="130">
        <v>955.221</v>
      </c>
      <c r="O162" s="130">
        <v>867.53399999999999</v>
      </c>
      <c r="P162" s="455">
        <f t="shared" si="16"/>
        <v>-87.687000000000012</v>
      </c>
      <c r="Q162" s="435">
        <v>-1.1200000000000001</v>
      </c>
      <c r="R162" s="133" t="s">
        <v>1004</v>
      </c>
      <c r="S162" s="129" t="s">
        <v>1280</v>
      </c>
      <c r="T162" s="129"/>
      <c r="U162" s="282" t="s">
        <v>314</v>
      </c>
      <c r="V162" s="183" t="s">
        <v>1</v>
      </c>
      <c r="W162" s="178" t="s">
        <v>315</v>
      </c>
      <c r="X162" s="252">
        <v>127</v>
      </c>
      <c r="Y162" s="256"/>
      <c r="Z162" s="179" t="s">
        <v>54</v>
      </c>
      <c r="AA162" s="179"/>
      <c r="AB162" s="180"/>
      <c r="AD162" s="2"/>
      <c r="AE162" s="2"/>
      <c r="AF162" s="2"/>
    </row>
    <row r="163" spans="1:32" s="111" customFormat="1" ht="375.75" customHeight="1" x14ac:dyDescent="0.2">
      <c r="A163" s="251">
        <v>132</v>
      </c>
      <c r="B163" s="134" t="s">
        <v>367</v>
      </c>
      <c r="C163" s="129" t="s">
        <v>151</v>
      </c>
      <c r="D163" s="129" t="s">
        <v>145</v>
      </c>
      <c r="E163" s="130">
        <v>2584.2190000000001</v>
      </c>
      <c r="F163" s="130">
        <f t="shared" si="17"/>
        <v>84.219000000000051</v>
      </c>
      <c r="G163" s="130">
        <v>0</v>
      </c>
      <c r="H163" s="130">
        <v>2500</v>
      </c>
      <c r="I163" s="130">
        <v>0</v>
      </c>
      <c r="J163" s="130">
        <v>68.524000000000001</v>
      </c>
      <c r="K163" s="178" t="s">
        <v>1158</v>
      </c>
      <c r="L163" s="131" t="s">
        <v>1000</v>
      </c>
      <c r="M163" s="132" t="s">
        <v>1204</v>
      </c>
      <c r="N163" s="130">
        <v>437.51900000000001</v>
      </c>
      <c r="O163" s="130">
        <v>3940.259</v>
      </c>
      <c r="P163" s="455">
        <f t="shared" si="16"/>
        <v>3502.74</v>
      </c>
      <c r="Q163" s="435">
        <v>-4.2539999999999996</v>
      </c>
      <c r="R163" s="133" t="s">
        <v>1004</v>
      </c>
      <c r="S163" s="129" t="s">
        <v>1264</v>
      </c>
      <c r="T163" s="129" t="s">
        <v>1852</v>
      </c>
      <c r="U163" s="282" t="s">
        <v>314</v>
      </c>
      <c r="V163" s="183" t="s">
        <v>1</v>
      </c>
      <c r="W163" s="178" t="s">
        <v>315</v>
      </c>
      <c r="X163" s="252">
        <v>128</v>
      </c>
      <c r="Y163" s="256"/>
      <c r="Z163" s="179" t="s">
        <v>54</v>
      </c>
      <c r="AA163" s="179" t="s">
        <v>54</v>
      </c>
      <c r="AB163" s="180"/>
      <c r="AD163" s="2"/>
      <c r="AE163" s="2"/>
      <c r="AF163" s="2"/>
    </row>
    <row r="164" spans="1:32" s="111" customFormat="1" ht="45" customHeight="1" x14ac:dyDescent="0.2">
      <c r="A164" s="251">
        <v>133</v>
      </c>
      <c r="B164" s="134" t="s">
        <v>368</v>
      </c>
      <c r="C164" s="129" t="s">
        <v>163</v>
      </c>
      <c r="D164" s="129" t="s">
        <v>158</v>
      </c>
      <c r="E164" s="130">
        <v>85.751999999999995</v>
      </c>
      <c r="F164" s="130">
        <f t="shared" si="17"/>
        <v>85.751999999999995</v>
      </c>
      <c r="G164" s="130">
        <v>0</v>
      </c>
      <c r="H164" s="130">
        <v>0</v>
      </c>
      <c r="I164" s="130">
        <v>0</v>
      </c>
      <c r="J164" s="130">
        <v>28.253</v>
      </c>
      <c r="K164" s="130" t="s">
        <v>1780</v>
      </c>
      <c r="L164" s="367" t="s">
        <v>1150</v>
      </c>
      <c r="M164" s="132" t="s">
        <v>1166</v>
      </c>
      <c r="N164" s="130">
        <v>0</v>
      </c>
      <c r="O164" s="130">
        <v>0</v>
      </c>
      <c r="P164" s="455">
        <f>O164-N164</f>
        <v>0</v>
      </c>
      <c r="Q164" s="435">
        <v>0</v>
      </c>
      <c r="R164" s="133" t="s">
        <v>1041</v>
      </c>
      <c r="S164" s="129" t="s">
        <v>1265</v>
      </c>
      <c r="T164" s="129"/>
      <c r="U164" s="282" t="s">
        <v>314</v>
      </c>
      <c r="V164" s="183" t="s">
        <v>1</v>
      </c>
      <c r="W164" s="178" t="s">
        <v>315</v>
      </c>
      <c r="X164" s="252">
        <v>129</v>
      </c>
      <c r="Y164" s="256" t="s">
        <v>144</v>
      </c>
      <c r="Z164" s="179" t="s">
        <v>54</v>
      </c>
      <c r="AA164" s="179"/>
      <c r="AB164" s="180"/>
      <c r="AD164" s="2"/>
      <c r="AE164" s="2"/>
      <c r="AF164" s="2"/>
    </row>
    <row r="165" spans="1:32" s="111" customFormat="1" ht="63" customHeight="1" x14ac:dyDescent="0.2">
      <c r="A165" s="251">
        <v>134</v>
      </c>
      <c r="B165" s="134" t="s">
        <v>369</v>
      </c>
      <c r="C165" s="129" t="s">
        <v>163</v>
      </c>
      <c r="D165" s="129" t="s">
        <v>145</v>
      </c>
      <c r="E165" s="130">
        <v>78.55</v>
      </c>
      <c r="F165" s="130">
        <f t="shared" si="17"/>
        <v>78.55</v>
      </c>
      <c r="G165" s="130">
        <v>0</v>
      </c>
      <c r="H165" s="130">
        <v>0</v>
      </c>
      <c r="I165" s="130">
        <v>0</v>
      </c>
      <c r="J165" s="130">
        <v>81.31</v>
      </c>
      <c r="K165" s="130" t="s">
        <v>1780</v>
      </c>
      <c r="L165" s="131" t="s">
        <v>997</v>
      </c>
      <c r="M165" s="132" t="s">
        <v>1205</v>
      </c>
      <c r="N165" s="130">
        <v>85.948999999999998</v>
      </c>
      <c r="O165" s="130">
        <v>90.046000000000006</v>
      </c>
      <c r="P165" s="455">
        <f t="shared" ref="P165:P168" si="18">O165-N165</f>
        <v>4.0970000000000084</v>
      </c>
      <c r="Q165" s="435">
        <v>-3.7810000000000001</v>
      </c>
      <c r="R165" s="133" t="s">
        <v>1004</v>
      </c>
      <c r="S165" s="129" t="s">
        <v>1266</v>
      </c>
      <c r="T165" s="129"/>
      <c r="U165" s="282" t="s">
        <v>314</v>
      </c>
      <c r="V165" s="183" t="s">
        <v>1</v>
      </c>
      <c r="W165" s="178" t="s">
        <v>315</v>
      </c>
      <c r="X165" s="252">
        <v>130</v>
      </c>
      <c r="Y165" s="256" t="s">
        <v>144</v>
      </c>
      <c r="Z165" s="179" t="s">
        <v>54</v>
      </c>
      <c r="AA165" s="179"/>
      <c r="AB165" s="180"/>
      <c r="AD165" s="2"/>
      <c r="AE165" s="2"/>
      <c r="AF165" s="2"/>
    </row>
    <row r="166" spans="1:32" s="111" customFormat="1" ht="189" customHeight="1" x14ac:dyDescent="0.2">
      <c r="A166" s="251">
        <v>135</v>
      </c>
      <c r="B166" s="134" t="s">
        <v>371</v>
      </c>
      <c r="C166" s="129" t="s">
        <v>158</v>
      </c>
      <c r="D166" s="129" t="s">
        <v>168</v>
      </c>
      <c r="E166" s="130">
        <v>90</v>
      </c>
      <c r="F166" s="130">
        <f t="shared" si="17"/>
        <v>90</v>
      </c>
      <c r="G166" s="130">
        <v>0</v>
      </c>
      <c r="H166" s="130">
        <v>0</v>
      </c>
      <c r="I166" s="130">
        <v>0</v>
      </c>
      <c r="J166" s="130">
        <v>90</v>
      </c>
      <c r="K166" s="178" t="s">
        <v>1159</v>
      </c>
      <c r="L166" s="131" t="s">
        <v>997</v>
      </c>
      <c r="M166" s="132" t="s">
        <v>1206</v>
      </c>
      <c r="N166" s="130">
        <v>90</v>
      </c>
      <c r="O166" s="130">
        <v>90</v>
      </c>
      <c r="P166" s="455">
        <f t="shared" si="18"/>
        <v>0</v>
      </c>
      <c r="Q166" s="435">
        <v>0</v>
      </c>
      <c r="R166" s="133" t="s">
        <v>997</v>
      </c>
      <c r="S166" s="129" t="s">
        <v>1267</v>
      </c>
      <c r="T166" s="129"/>
      <c r="U166" s="282" t="s">
        <v>314</v>
      </c>
      <c r="V166" s="137" t="s">
        <v>1</v>
      </c>
      <c r="W166" s="184" t="s">
        <v>315</v>
      </c>
      <c r="X166" s="257" t="s">
        <v>370</v>
      </c>
      <c r="Y166" s="137" t="s">
        <v>43</v>
      </c>
      <c r="Z166" s="139"/>
      <c r="AA166" s="139" t="s">
        <v>54</v>
      </c>
      <c r="AB166" s="140"/>
      <c r="AD166" s="2"/>
      <c r="AE166" s="2"/>
      <c r="AF166" s="2"/>
    </row>
    <row r="167" spans="1:32" s="111" customFormat="1" ht="105" customHeight="1" x14ac:dyDescent="0.2">
      <c r="A167" s="251">
        <v>136</v>
      </c>
      <c r="B167" s="134" t="s">
        <v>373</v>
      </c>
      <c r="C167" s="129" t="s">
        <v>158</v>
      </c>
      <c r="D167" s="129" t="s">
        <v>145</v>
      </c>
      <c r="E167" s="130">
        <v>118.491</v>
      </c>
      <c r="F167" s="130">
        <f t="shared" si="17"/>
        <v>118.491</v>
      </c>
      <c r="G167" s="130">
        <v>0</v>
      </c>
      <c r="H167" s="130">
        <v>0</v>
      </c>
      <c r="I167" s="130">
        <v>0</v>
      </c>
      <c r="J167" s="130">
        <v>79.881</v>
      </c>
      <c r="K167" s="368" t="s">
        <v>1160</v>
      </c>
      <c r="L167" s="131" t="s">
        <v>997</v>
      </c>
      <c r="M167" s="85" t="s">
        <v>1215</v>
      </c>
      <c r="N167" s="130">
        <v>92.293999999999997</v>
      </c>
      <c r="O167" s="130">
        <v>92.435000000000002</v>
      </c>
      <c r="P167" s="455">
        <f t="shared" si="18"/>
        <v>0.14100000000000534</v>
      </c>
      <c r="Q167" s="435">
        <v>0</v>
      </c>
      <c r="R167" s="133" t="s">
        <v>994</v>
      </c>
      <c r="S167" s="129" t="s">
        <v>1268</v>
      </c>
      <c r="T167" s="129"/>
      <c r="U167" s="282" t="s">
        <v>314</v>
      </c>
      <c r="V167" s="137" t="s">
        <v>1</v>
      </c>
      <c r="W167" s="185" t="s">
        <v>315</v>
      </c>
      <c r="X167" s="257" t="s">
        <v>372</v>
      </c>
      <c r="Y167" s="137" t="s">
        <v>43</v>
      </c>
      <c r="Z167" s="139" t="s">
        <v>54</v>
      </c>
      <c r="AA167" s="139"/>
      <c r="AB167" s="140"/>
      <c r="AD167" s="2"/>
      <c r="AE167" s="2"/>
      <c r="AF167" s="2"/>
    </row>
    <row r="168" spans="1:32" s="111" customFormat="1" ht="207.75" customHeight="1" x14ac:dyDescent="0.2">
      <c r="A168" s="251">
        <v>137</v>
      </c>
      <c r="B168" s="134" t="s">
        <v>375</v>
      </c>
      <c r="C168" s="129" t="s">
        <v>158</v>
      </c>
      <c r="D168" s="129" t="s">
        <v>145</v>
      </c>
      <c r="E168" s="130">
        <v>7.3250000000000002</v>
      </c>
      <c r="F168" s="130">
        <f t="shared" si="17"/>
        <v>7.3250000000000002</v>
      </c>
      <c r="G168" s="130">
        <v>0</v>
      </c>
      <c r="H168" s="130">
        <v>0</v>
      </c>
      <c r="I168" s="130">
        <v>0</v>
      </c>
      <c r="J168" s="130">
        <v>7.3710000000000004</v>
      </c>
      <c r="K168" s="178" t="s">
        <v>1161</v>
      </c>
      <c r="L168" s="131" t="s">
        <v>997</v>
      </c>
      <c r="M168" s="132" t="s">
        <v>1207</v>
      </c>
      <c r="N168" s="130">
        <v>7.3250000000000002</v>
      </c>
      <c r="O168" s="83">
        <v>8.7119999999999997</v>
      </c>
      <c r="P168" s="455">
        <f t="shared" si="18"/>
        <v>1.3869999999999996</v>
      </c>
      <c r="Q168" s="435">
        <v>-0.16</v>
      </c>
      <c r="R168" s="133" t="s">
        <v>1004</v>
      </c>
      <c r="S168" s="129" t="s">
        <v>1269</v>
      </c>
      <c r="T168" s="129"/>
      <c r="U168" s="282" t="s">
        <v>314</v>
      </c>
      <c r="V168" s="137" t="s">
        <v>1</v>
      </c>
      <c r="W168" s="135" t="s">
        <v>315</v>
      </c>
      <c r="X168" s="257" t="s">
        <v>374</v>
      </c>
      <c r="Y168" s="137" t="s">
        <v>43</v>
      </c>
      <c r="Z168" s="139" t="s">
        <v>54</v>
      </c>
      <c r="AA168" s="139"/>
      <c r="AB168" s="140"/>
      <c r="AD168" s="2"/>
      <c r="AE168" s="2"/>
      <c r="AF168" s="2"/>
    </row>
    <row r="169" spans="1:32" x14ac:dyDescent="0.2">
      <c r="A169" s="92"/>
      <c r="B169" s="120" t="s">
        <v>376</v>
      </c>
      <c r="C169" s="93"/>
      <c r="D169" s="93"/>
      <c r="E169" s="94"/>
      <c r="F169" s="121"/>
      <c r="G169" s="122"/>
      <c r="H169" s="123"/>
      <c r="I169" s="123"/>
      <c r="J169" s="94"/>
      <c r="K169" s="94"/>
      <c r="L169" s="95"/>
      <c r="M169" s="96"/>
      <c r="N169" s="94"/>
      <c r="O169" s="94"/>
      <c r="P169" s="94"/>
      <c r="Q169" s="458"/>
      <c r="R169" s="97"/>
      <c r="S169" s="93"/>
      <c r="T169" s="93"/>
      <c r="U169" s="281"/>
      <c r="V169" s="98"/>
      <c r="W169" s="98"/>
      <c r="X169" s="98"/>
      <c r="Y169" s="98"/>
      <c r="Z169" s="99"/>
      <c r="AA169" s="99"/>
      <c r="AB169" s="100"/>
    </row>
    <row r="170" spans="1:32" s="111" customFormat="1" ht="91.5" customHeight="1" x14ac:dyDescent="0.2">
      <c r="A170" s="251">
        <v>138</v>
      </c>
      <c r="B170" s="277" t="s">
        <v>377</v>
      </c>
      <c r="C170" s="129" t="s">
        <v>151</v>
      </c>
      <c r="D170" s="129" t="s">
        <v>145</v>
      </c>
      <c r="E170" s="130">
        <v>30.635999999999999</v>
      </c>
      <c r="F170" s="130">
        <f>E170+G170-H170</f>
        <v>30.635999999999999</v>
      </c>
      <c r="G170" s="130">
        <v>0</v>
      </c>
      <c r="H170" s="130">
        <v>0</v>
      </c>
      <c r="I170" s="130">
        <v>0</v>
      </c>
      <c r="J170" s="130">
        <v>30.126999999999999</v>
      </c>
      <c r="K170" s="130" t="s">
        <v>1780</v>
      </c>
      <c r="L170" s="131" t="s">
        <v>997</v>
      </c>
      <c r="M170" s="132" t="s">
        <v>1208</v>
      </c>
      <c r="N170" s="130">
        <v>28.094000000000001</v>
      </c>
      <c r="O170" s="130">
        <v>26.288</v>
      </c>
      <c r="P170" s="455">
        <f t="shared" ref="P170:P172" si="19">O170-N170</f>
        <v>-1.8060000000000009</v>
      </c>
      <c r="Q170" s="435">
        <v>-0.48699999999999999</v>
      </c>
      <c r="R170" s="133" t="s">
        <v>1004</v>
      </c>
      <c r="S170" s="129" t="s">
        <v>1270</v>
      </c>
      <c r="T170" s="129"/>
      <c r="U170" s="282" t="s">
        <v>314</v>
      </c>
      <c r="V170" s="183" t="s">
        <v>1</v>
      </c>
      <c r="W170" s="178" t="s">
        <v>315</v>
      </c>
      <c r="X170" s="252">
        <v>132</v>
      </c>
      <c r="Y170" s="256" t="s">
        <v>58</v>
      </c>
      <c r="Z170" s="179" t="s">
        <v>54</v>
      </c>
      <c r="AA170" s="179"/>
      <c r="AB170" s="180"/>
      <c r="AD170" s="2"/>
      <c r="AE170" s="2"/>
      <c r="AF170" s="2"/>
    </row>
    <row r="171" spans="1:32" s="111" customFormat="1" ht="66" customHeight="1" x14ac:dyDescent="0.2">
      <c r="A171" s="251">
        <v>139</v>
      </c>
      <c r="B171" s="277" t="s">
        <v>378</v>
      </c>
      <c r="C171" s="129" t="s">
        <v>330</v>
      </c>
      <c r="D171" s="129" t="s">
        <v>145</v>
      </c>
      <c r="E171" s="130">
        <v>190.25800000000001</v>
      </c>
      <c r="F171" s="130">
        <f>E171+G171-H171</f>
        <v>190.25800000000001</v>
      </c>
      <c r="G171" s="130">
        <v>0</v>
      </c>
      <c r="H171" s="130">
        <v>0</v>
      </c>
      <c r="I171" s="130">
        <v>0</v>
      </c>
      <c r="J171" s="130">
        <v>182.779</v>
      </c>
      <c r="K171" s="130" t="s">
        <v>1780</v>
      </c>
      <c r="L171" s="131" t="s">
        <v>1000</v>
      </c>
      <c r="M171" s="132" t="s">
        <v>1209</v>
      </c>
      <c r="N171" s="130">
        <v>235.49700000000001</v>
      </c>
      <c r="O171" s="130">
        <v>242.63499999999999</v>
      </c>
      <c r="P171" s="455">
        <f t="shared" si="19"/>
        <v>7.1379999999999768</v>
      </c>
      <c r="Q171" s="435">
        <v>-11.558</v>
      </c>
      <c r="R171" s="133" t="s">
        <v>1004</v>
      </c>
      <c r="S171" s="129" t="s">
        <v>1271</v>
      </c>
      <c r="T171" s="129"/>
      <c r="U171" s="282" t="s">
        <v>314</v>
      </c>
      <c r="V171" s="183" t="s">
        <v>1</v>
      </c>
      <c r="W171" s="178" t="s">
        <v>315</v>
      </c>
      <c r="X171" s="252">
        <v>133</v>
      </c>
      <c r="Y171" s="256" t="s">
        <v>144</v>
      </c>
      <c r="Z171" s="179" t="s">
        <v>54</v>
      </c>
      <c r="AA171" s="179" t="s">
        <v>54</v>
      </c>
      <c r="AB171" s="180"/>
      <c r="AD171" s="2"/>
      <c r="AE171" s="2"/>
      <c r="AF171" s="2"/>
    </row>
    <row r="172" spans="1:32" s="111" customFormat="1" ht="66.75" customHeight="1" x14ac:dyDescent="0.2">
      <c r="A172" s="251">
        <v>140</v>
      </c>
      <c r="B172" s="277" t="s">
        <v>379</v>
      </c>
      <c r="C172" s="129" t="s">
        <v>156</v>
      </c>
      <c r="D172" s="129" t="s">
        <v>145</v>
      </c>
      <c r="E172" s="130">
        <v>22.274999999999999</v>
      </c>
      <c r="F172" s="130">
        <f>E172+G172-H172+I172</f>
        <v>31.460999999999999</v>
      </c>
      <c r="G172" s="130">
        <v>0</v>
      </c>
      <c r="H172" s="130">
        <v>0</v>
      </c>
      <c r="I172" s="130">
        <v>9.1859999999999999</v>
      </c>
      <c r="J172" s="130">
        <v>16.882000000000001</v>
      </c>
      <c r="K172" s="130" t="s">
        <v>1780</v>
      </c>
      <c r="L172" s="131" t="s">
        <v>1000</v>
      </c>
      <c r="M172" s="132" t="s">
        <v>1210</v>
      </c>
      <c r="N172" s="130">
        <v>19.225000000000001</v>
      </c>
      <c r="O172" s="130">
        <v>18.96</v>
      </c>
      <c r="P172" s="455">
        <f t="shared" si="19"/>
        <v>-0.26500000000000057</v>
      </c>
      <c r="Q172" s="435">
        <v>0</v>
      </c>
      <c r="R172" s="133" t="s">
        <v>994</v>
      </c>
      <c r="S172" s="129" t="s">
        <v>1272</v>
      </c>
      <c r="T172" s="129"/>
      <c r="U172" s="282" t="s">
        <v>314</v>
      </c>
      <c r="V172" s="183" t="s">
        <v>1</v>
      </c>
      <c r="W172" s="178" t="s">
        <v>315</v>
      </c>
      <c r="X172" s="252">
        <v>134</v>
      </c>
      <c r="Y172" s="256"/>
      <c r="Z172" s="179" t="s">
        <v>54</v>
      </c>
      <c r="AA172" s="179" t="s">
        <v>54</v>
      </c>
      <c r="AB172" s="180"/>
      <c r="AD172" s="2"/>
      <c r="AE172" s="2"/>
      <c r="AF172" s="2"/>
    </row>
    <row r="173" spans="1:32" x14ac:dyDescent="0.2">
      <c r="A173" s="92"/>
      <c r="B173" s="120" t="s">
        <v>380</v>
      </c>
      <c r="C173" s="93"/>
      <c r="D173" s="93"/>
      <c r="E173" s="94"/>
      <c r="F173" s="121"/>
      <c r="G173" s="122"/>
      <c r="H173" s="123"/>
      <c r="I173" s="123"/>
      <c r="J173" s="94"/>
      <c r="K173" s="94"/>
      <c r="L173" s="95"/>
      <c r="M173" s="96"/>
      <c r="N173" s="94"/>
      <c r="O173" s="94"/>
      <c r="P173" s="94"/>
      <c r="Q173" s="458"/>
      <c r="R173" s="97"/>
      <c r="S173" s="93"/>
      <c r="T173" s="93"/>
      <c r="U173" s="281"/>
      <c r="V173" s="98"/>
      <c r="W173" s="98"/>
      <c r="X173" s="98"/>
      <c r="Y173" s="98"/>
      <c r="Z173" s="99"/>
      <c r="AA173" s="99"/>
      <c r="AB173" s="100"/>
    </row>
    <row r="174" spans="1:32" s="111" customFormat="1" ht="68.25" customHeight="1" x14ac:dyDescent="0.2">
      <c r="A174" s="251">
        <v>141</v>
      </c>
      <c r="B174" s="134" t="s">
        <v>381</v>
      </c>
      <c r="C174" s="129" t="s">
        <v>156</v>
      </c>
      <c r="D174" s="129" t="s">
        <v>145</v>
      </c>
      <c r="E174" s="130">
        <v>101.91</v>
      </c>
      <c r="F174" s="130">
        <f>E174+G174-H174</f>
        <v>101.91</v>
      </c>
      <c r="G174" s="130">
        <v>0</v>
      </c>
      <c r="H174" s="130">
        <v>0</v>
      </c>
      <c r="I174" s="130">
        <v>0</v>
      </c>
      <c r="J174" s="130">
        <v>85.71</v>
      </c>
      <c r="K174" s="130" t="s">
        <v>1780</v>
      </c>
      <c r="L174" s="131" t="s">
        <v>1000</v>
      </c>
      <c r="M174" s="132" t="s">
        <v>1216</v>
      </c>
      <c r="N174" s="130">
        <v>96.676000000000002</v>
      </c>
      <c r="O174" s="83">
        <v>133.11799999999999</v>
      </c>
      <c r="P174" s="455">
        <f t="shared" ref="P174:P175" si="20">O174-N174</f>
        <v>36.441999999999993</v>
      </c>
      <c r="Q174" s="435">
        <v>0</v>
      </c>
      <c r="R174" s="133" t="s">
        <v>994</v>
      </c>
      <c r="S174" s="129" t="s">
        <v>1273</v>
      </c>
      <c r="T174" s="129"/>
      <c r="U174" s="282" t="s">
        <v>314</v>
      </c>
      <c r="V174" s="183" t="s">
        <v>1</v>
      </c>
      <c r="W174" s="178" t="s">
        <v>315</v>
      </c>
      <c r="X174" s="252">
        <v>135</v>
      </c>
      <c r="Y174" s="256" t="s">
        <v>58</v>
      </c>
      <c r="Z174" s="179" t="s">
        <v>54</v>
      </c>
      <c r="AA174" s="179"/>
      <c r="AB174" s="180"/>
      <c r="AD174" s="2"/>
      <c r="AE174" s="2"/>
      <c r="AF174" s="2"/>
    </row>
    <row r="175" spans="1:32" s="111" customFormat="1" ht="77.25" customHeight="1" x14ac:dyDescent="0.2">
      <c r="A175" s="251">
        <v>142</v>
      </c>
      <c r="B175" s="277" t="s">
        <v>382</v>
      </c>
      <c r="C175" s="129" t="s">
        <v>156</v>
      </c>
      <c r="D175" s="129" t="s">
        <v>145</v>
      </c>
      <c r="E175" s="130">
        <v>66.960999999999999</v>
      </c>
      <c r="F175" s="130">
        <f>E175+G175-H175</f>
        <v>52.631999999999998</v>
      </c>
      <c r="G175" s="130">
        <v>0</v>
      </c>
      <c r="H175" s="130">
        <v>14.329000000000001</v>
      </c>
      <c r="I175" s="130">
        <v>0</v>
      </c>
      <c r="J175" s="130">
        <v>67.295000000000002</v>
      </c>
      <c r="K175" s="130" t="s">
        <v>1780</v>
      </c>
      <c r="L175" s="131" t="s">
        <v>1000</v>
      </c>
      <c r="M175" s="132" t="s">
        <v>1217</v>
      </c>
      <c r="N175" s="130">
        <v>53.667999999999999</v>
      </c>
      <c r="O175" s="130">
        <v>53.750999999999998</v>
      </c>
      <c r="P175" s="455">
        <f t="shared" si="20"/>
        <v>8.2999999999998408E-2</v>
      </c>
      <c r="Q175" s="435">
        <v>0</v>
      </c>
      <c r="R175" s="133" t="s">
        <v>994</v>
      </c>
      <c r="S175" s="129" t="s">
        <v>1274</v>
      </c>
      <c r="T175" s="129"/>
      <c r="U175" s="282" t="s">
        <v>314</v>
      </c>
      <c r="V175" s="183" t="s">
        <v>1</v>
      </c>
      <c r="W175" s="178" t="s">
        <v>315</v>
      </c>
      <c r="X175" s="252">
        <v>136</v>
      </c>
      <c r="Y175" s="256"/>
      <c r="Z175" s="179" t="s">
        <v>54</v>
      </c>
      <c r="AA175" s="179"/>
      <c r="AB175" s="180"/>
      <c r="AD175" s="2"/>
      <c r="AE175" s="2"/>
      <c r="AF175" s="2"/>
    </row>
    <row r="176" spans="1:32" ht="21.6" customHeight="1" x14ac:dyDescent="0.2">
      <c r="A176" s="92"/>
      <c r="B176" s="120" t="s">
        <v>81</v>
      </c>
      <c r="C176" s="93"/>
      <c r="D176" s="93"/>
      <c r="E176" s="94"/>
      <c r="F176" s="121"/>
      <c r="G176" s="122"/>
      <c r="H176" s="123"/>
      <c r="I176" s="123"/>
      <c r="J176" s="94"/>
      <c r="K176" s="94"/>
      <c r="L176" s="95"/>
      <c r="M176" s="96"/>
      <c r="N176" s="94"/>
      <c r="O176" s="94"/>
      <c r="P176" s="94"/>
      <c r="Q176" s="94"/>
      <c r="R176" s="97"/>
      <c r="S176" s="93"/>
      <c r="T176" s="93"/>
      <c r="U176" s="281"/>
      <c r="V176" s="98"/>
      <c r="W176" s="98"/>
      <c r="X176" s="98"/>
      <c r="Y176" s="98"/>
      <c r="Z176" s="99"/>
      <c r="AA176" s="99"/>
      <c r="AB176" s="100"/>
    </row>
    <row r="177" spans="1:29" ht="92.25" customHeight="1" x14ac:dyDescent="0.2">
      <c r="A177" s="128">
        <v>143</v>
      </c>
      <c r="B177" s="129" t="s">
        <v>92</v>
      </c>
      <c r="C177" s="129" t="s">
        <v>146</v>
      </c>
      <c r="D177" s="129" t="s">
        <v>145</v>
      </c>
      <c r="E177" s="130">
        <v>8.5660000000000007</v>
      </c>
      <c r="F177" s="425">
        <f>E177+G177-H177</f>
        <v>8.5660000000000007</v>
      </c>
      <c r="G177" s="130">
        <v>0</v>
      </c>
      <c r="H177" s="141">
        <v>0</v>
      </c>
      <c r="I177" s="141">
        <v>0</v>
      </c>
      <c r="J177" s="141">
        <v>9.6602340000000009</v>
      </c>
      <c r="K177" s="130" t="s">
        <v>1487</v>
      </c>
      <c r="L177" s="131" t="s">
        <v>1000</v>
      </c>
      <c r="M177" s="132" t="s">
        <v>1104</v>
      </c>
      <c r="N177" s="130">
        <v>8.69</v>
      </c>
      <c r="O177" s="130">
        <v>8.6940000000000008</v>
      </c>
      <c r="P177" s="457">
        <f t="shared" ref="P177:P185" si="21">O177-N177</f>
        <v>4.0000000000013358E-3</v>
      </c>
      <c r="Q177" s="130">
        <v>0</v>
      </c>
      <c r="R177" s="133" t="s">
        <v>994</v>
      </c>
      <c r="S177" s="129" t="s">
        <v>1287</v>
      </c>
      <c r="T177" s="134"/>
      <c r="U177" s="280" t="s">
        <v>129</v>
      </c>
      <c r="V177" s="137" t="s">
        <v>1</v>
      </c>
      <c r="W177" s="136" t="s">
        <v>130</v>
      </c>
      <c r="X177" s="137">
        <v>138</v>
      </c>
      <c r="Y177" s="138"/>
      <c r="Z177" s="139" t="s">
        <v>54</v>
      </c>
      <c r="AA177" s="139"/>
      <c r="AB177" s="140"/>
      <c r="AC177" s="111"/>
    </row>
    <row r="178" spans="1:29" ht="144" customHeight="1" x14ac:dyDescent="0.2">
      <c r="A178" s="128">
        <f>+A177+1</f>
        <v>144</v>
      </c>
      <c r="B178" s="129" t="s">
        <v>169</v>
      </c>
      <c r="C178" s="129" t="s">
        <v>146</v>
      </c>
      <c r="D178" s="129" t="s">
        <v>145</v>
      </c>
      <c r="E178" s="130">
        <v>97.317999999999998</v>
      </c>
      <c r="F178" s="425">
        <f t="shared" ref="F178:F185" si="22">E178+G178-H178</f>
        <v>97.317999999999998</v>
      </c>
      <c r="G178" s="130">
        <v>0</v>
      </c>
      <c r="H178" s="141">
        <v>0</v>
      </c>
      <c r="I178" s="141">
        <v>0</v>
      </c>
      <c r="J178" s="141">
        <v>119.762642</v>
      </c>
      <c r="K178" s="130" t="s">
        <v>1487</v>
      </c>
      <c r="L178" s="131" t="s">
        <v>1000</v>
      </c>
      <c r="M178" s="132" t="s">
        <v>1105</v>
      </c>
      <c r="N178" s="130">
        <v>97.317999999999998</v>
      </c>
      <c r="O178" s="130">
        <v>98.164000000000001</v>
      </c>
      <c r="P178" s="457">
        <f t="shared" si="21"/>
        <v>0.84600000000000364</v>
      </c>
      <c r="Q178" s="130">
        <v>0</v>
      </c>
      <c r="R178" s="133" t="s">
        <v>994</v>
      </c>
      <c r="S178" s="129" t="s">
        <v>1288</v>
      </c>
      <c r="T178" s="134"/>
      <c r="U178" s="280" t="s">
        <v>129</v>
      </c>
      <c r="V178" s="137" t="s">
        <v>1</v>
      </c>
      <c r="W178" s="136" t="s">
        <v>130</v>
      </c>
      <c r="X178" s="137">
        <v>139</v>
      </c>
      <c r="Y178" s="138" t="s">
        <v>58</v>
      </c>
      <c r="Z178" s="139" t="s">
        <v>54</v>
      </c>
      <c r="AA178" s="139"/>
      <c r="AB178" s="140"/>
      <c r="AC178" s="111"/>
    </row>
    <row r="179" spans="1:29" ht="87.75" customHeight="1" x14ac:dyDescent="0.2">
      <c r="A179" s="128">
        <v>145</v>
      </c>
      <c r="B179" s="129" t="s">
        <v>87</v>
      </c>
      <c r="C179" s="129" t="s">
        <v>147</v>
      </c>
      <c r="D179" s="129" t="s">
        <v>145</v>
      </c>
      <c r="E179" s="130">
        <v>3.6840000000000002</v>
      </c>
      <c r="F179" s="425">
        <f t="shared" si="22"/>
        <v>3.6840000000000002</v>
      </c>
      <c r="G179" s="130">
        <v>0</v>
      </c>
      <c r="H179" s="141">
        <v>0</v>
      </c>
      <c r="I179" s="141">
        <v>0</v>
      </c>
      <c r="J179" s="141">
        <v>2.0320119999999999</v>
      </c>
      <c r="K179" s="130" t="s">
        <v>1487</v>
      </c>
      <c r="L179" s="131" t="s">
        <v>1000</v>
      </c>
      <c r="M179" s="132" t="s">
        <v>1106</v>
      </c>
      <c r="N179" s="130">
        <v>3.7090000000000001</v>
      </c>
      <c r="O179" s="130">
        <v>3.7709999999999999</v>
      </c>
      <c r="P179" s="457">
        <f t="shared" si="21"/>
        <v>6.1999999999999833E-2</v>
      </c>
      <c r="Q179" s="130">
        <v>0</v>
      </c>
      <c r="R179" s="133" t="s">
        <v>994</v>
      </c>
      <c r="S179" s="129" t="s">
        <v>1289</v>
      </c>
      <c r="T179" s="134"/>
      <c r="U179" s="280" t="s">
        <v>129</v>
      </c>
      <c r="V179" s="137" t="s">
        <v>1</v>
      </c>
      <c r="W179" s="136" t="s">
        <v>130</v>
      </c>
      <c r="X179" s="137">
        <v>140</v>
      </c>
      <c r="Y179" s="138"/>
      <c r="Z179" s="139" t="s">
        <v>54</v>
      </c>
      <c r="AA179" s="139"/>
      <c r="AB179" s="140"/>
      <c r="AC179" s="111"/>
    </row>
    <row r="180" spans="1:29" ht="51" customHeight="1" x14ac:dyDescent="0.2">
      <c r="A180" s="128">
        <v>146</v>
      </c>
      <c r="B180" s="129" t="s">
        <v>88</v>
      </c>
      <c r="C180" s="129" t="s">
        <v>148</v>
      </c>
      <c r="D180" s="129" t="s">
        <v>145</v>
      </c>
      <c r="E180" s="130">
        <v>16.489999999999998</v>
      </c>
      <c r="F180" s="425">
        <f t="shared" si="22"/>
        <v>16.489999999999998</v>
      </c>
      <c r="G180" s="130">
        <v>0</v>
      </c>
      <c r="H180" s="141">
        <v>0</v>
      </c>
      <c r="I180" s="141">
        <v>0</v>
      </c>
      <c r="J180" s="141">
        <v>16.489999999999998</v>
      </c>
      <c r="K180" s="130" t="s">
        <v>1487</v>
      </c>
      <c r="L180" s="131" t="s">
        <v>997</v>
      </c>
      <c r="M180" s="132" t="s">
        <v>1107</v>
      </c>
      <c r="N180" s="130">
        <v>18.7</v>
      </c>
      <c r="O180" s="130">
        <v>18.7</v>
      </c>
      <c r="P180" s="457">
        <f t="shared" si="21"/>
        <v>0</v>
      </c>
      <c r="Q180" s="130">
        <v>0</v>
      </c>
      <c r="R180" s="133" t="s">
        <v>997</v>
      </c>
      <c r="S180" s="129" t="s">
        <v>1290</v>
      </c>
      <c r="T180" s="134"/>
      <c r="U180" s="280" t="s">
        <v>129</v>
      </c>
      <c r="V180" s="137" t="s">
        <v>1</v>
      </c>
      <c r="W180" s="136" t="s">
        <v>130</v>
      </c>
      <c r="X180" s="137">
        <v>141</v>
      </c>
      <c r="Y180" s="138" t="s">
        <v>58</v>
      </c>
      <c r="Z180" s="139"/>
      <c r="AA180" s="139" t="s">
        <v>54</v>
      </c>
      <c r="AB180" s="140"/>
      <c r="AC180" s="111"/>
    </row>
    <row r="181" spans="1:29" ht="156" customHeight="1" x14ac:dyDescent="0.2">
      <c r="A181" s="128">
        <v>147</v>
      </c>
      <c r="B181" s="129" t="s">
        <v>89</v>
      </c>
      <c r="C181" s="129" t="s">
        <v>149</v>
      </c>
      <c r="D181" s="129" t="s">
        <v>145</v>
      </c>
      <c r="E181" s="130">
        <v>26.19</v>
      </c>
      <c r="F181" s="425">
        <f t="shared" si="22"/>
        <v>26.19</v>
      </c>
      <c r="G181" s="130">
        <v>0</v>
      </c>
      <c r="H181" s="141">
        <v>0</v>
      </c>
      <c r="I181" s="141">
        <v>0</v>
      </c>
      <c r="J181" s="141">
        <v>26.19</v>
      </c>
      <c r="K181" s="130" t="s">
        <v>1487</v>
      </c>
      <c r="L181" s="131" t="s">
        <v>1000</v>
      </c>
      <c r="M181" s="132" t="s">
        <v>1108</v>
      </c>
      <c r="N181" s="130">
        <v>29.7</v>
      </c>
      <c r="O181" s="130">
        <v>49.5</v>
      </c>
      <c r="P181" s="457">
        <f t="shared" si="21"/>
        <v>19.8</v>
      </c>
      <c r="Q181" s="130">
        <v>0</v>
      </c>
      <c r="R181" s="133" t="s">
        <v>994</v>
      </c>
      <c r="S181" s="129" t="s">
        <v>1291</v>
      </c>
      <c r="T181" s="134"/>
      <c r="U181" s="280" t="s">
        <v>129</v>
      </c>
      <c r="V181" s="137" t="s">
        <v>1</v>
      </c>
      <c r="W181" s="136" t="s">
        <v>130</v>
      </c>
      <c r="X181" s="137">
        <v>142</v>
      </c>
      <c r="Y181" s="138" t="s">
        <v>144</v>
      </c>
      <c r="Z181" s="139"/>
      <c r="AA181" s="139" t="s">
        <v>54</v>
      </c>
      <c r="AB181" s="140"/>
      <c r="AC181" s="111"/>
    </row>
    <row r="182" spans="1:29" ht="295.5" customHeight="1" x14ac:dyDescent="0.2">
      <c r="A182" s="128">
        <v>148</v>
      </c>
      <c r="B182" s="129" t="s">
        <v>90</v>
      </c>
      <c r="C182" s="129" t="s">
        <v>149</v>
      </c>
      <c r="D182" s="129" t="s">
        <v>145</v>
      </c>
      <c r="E182" s="130">
        <v>62.012</v>
      </c>
      <c r="F182" s="425">
        <f t="shared" si="22"/>
        <v>62.012</v>
      </c>
      <c r="G182" s="130">
        <v>0</v>
      </c>
      <c r="H182" s="141">
        <v>0</v>
      </c>
      <c r="I182" s="141">
        <v>0</v>
      </c>
      <c r="J182" s="141">
        <v>46.449063000000002</v>
      </c>
      <c r="K182" s="363" t="s">
        <v>1109</v>
      </c>
      <c r="L182" s="131" t="s">
        <v>1000</v>
      </c>
      <c r="M182" s="132" t="s">
        <v>1110</v>
      </c>
      <c r="N182" s="130">
        <v>59.750999999999998</v>
      </c>
      <c r="O182" s="130">
        <v>42.08</v>
      </c>
      <c r="P182" s="457">
        <f t="shared" si="21"/>
        <v>-17.670999999999999</v>
      </c>
      <c r="Q182" s="130">
        <v>0</v>
      </c>
      <c r="R182" s="133" t="s">
        <v>994</v>
      </c>
      <c r="S182" s="129" t="s">
        <v>1292</v>
      </c>
      <c r="T182" s="134"/>
      <c r="U182" s="280" t="s">
        <v>129</v>
      </c>
      <c r="V182" s="137" t="s">
        <v>1</v>
      </c>
      <c r="W182" s="136" t="s">
        <v>130</v>
      </c>
      <c r="X182" s="137">
        <v>143</v>
      </c>
      <c r="Y182" s="138"/>
      <c r="Z182" s="139" t="s">
        <v>54</v>
      </c>
      <c r="AA182" s="139"/>
      <c r="AB182" s="140"/>
      <c r="AC182" s="111"/>
    </row>
    <row r="183" spans="1:29" ht="240.75" customHeight="1" x14ac:dyDescent="0.2">
      <c r="A183" s="128">
        <v>149</v>
      </c>
      <c r="B183" s="231" t="s">
        <v>923</v>
      </c>
      <c r="C183" s="129" t="s">
        <v>147</v>
      </c>
      <c r="D183" s="129" t="s">
        <v>145</v>
      </c>
      <c r="E183" s="130">
        <v>446.27800000000002</v>
      </c>
      <c r="F183" s="425">
        <f>E183+G183-H183</f>
        <v>446.27800000000002</v>
      </c>
      <c r="G183" s="130">
        <v>0</v>
      </c>
      <c r="H183" s="141">
        <v>0</v>
      </c>
      <c r="I183" s="141">
        <v>0</v>
      </c>
      <c r="J183" s="141">
        <v>406.27149900000001</v>
      </c>
      <c r="K183" s="363" t="s">
        <v>1111</v>
      </c>
      <c r="L183" s="131" t="s">
        <v>1000</v>
      </c>
      <c r="M183" s="132" t="s">
        <v>1112</v>
      </c>
      <c r="N183" s="130">
        <v>340.39800000000002</v>
      </c>
      <c r="O183" s="130">
        <v>446</v>
      </c>
      <c r="P183" s="457">
        <f t="shared" si="21"/>
        <v>105.60199999999998</v>
      </c>
      <c r="Q183" s="130">
        <v>0</v>
      </c>
      <c r="R183" s="133" t="s">
        <v>994</v>
      </c>
      <c r="S183" s="129" t="s">
        <v>1293</v>
      </c>
      <c r="T183" s="134" t="s">
        <v>1853</v>
      </c>
      <c r="U183" s="280" t="s">
        <v>129</v>
      </c>
      <c r="V183" s="137" t="s">
        <v>1</v>
      </c>
      <c r="W183" s="136" t="s">
        <v>130</v>
      </c>
      <c r="X183" s="137">
        <v>144</v>
      </c>
      <c r="Y183" s="138"/>
      <c r="Z183" s="139" t="s">
        <v>54</v>
      </c>
      <c r="AA183" s="139"/>
      <c r="AB183" s="140"/>
      <c r="AC183" s="111"/>
    </row>
    <row r="184" spans="1:29" ht="409.5" customHeight="1" x14ac:dyDescent="0.2">
      <c r="A184" s="128">
        <v>150</v>
      </c>
      <c r="B184" s="129" t="s">
        <v>820</v>
      </c>
      <c r="C184" s="129" t="s">
        <v>147</v>
      </c>
      <c r="D184" s="129" t="s">
        <v>582</v>
      </c>
      <c r="E184" s="130">
        <v>212.00800000000001</v>
      </c>
      <c r="F184" s="425">
        <f t="shared" si="22"/>
        <v>212.00800000000001</v>
      </c>
      <c r="G184" s="130">
        <v>0</v>
      </c>
      <c r="H184" s="141">
        <v>0</v>
      </c>
      <c r="I184" s="141">
        <v>0</v>
      </c>
      <c r="J184" s="141">
        <v>134.859399</v>
      </c>
      <c r="K184" s="363" t="s">
        <v>1113</v>
      </c>
      <c r="L184" s="131" t="s">
        <v>1114</v>
      </c>
      <c r="M184" s="132" t="s">
        <v>1115</v>
      </c>
      <c r="N184" s="130">
        <v>159.602</v>
      </c>
      <c r="O184" s="130">
        <v>103.596</v>
      </c>
      <c r="P184" s="457">
        <f t="shared" si="21"/>
        <v>-56.006</v>
      </c>
      <c r="Q184" s="130">
        <v>-29</v>
      </c>
      <c r="R184" s="133" t="s">
        <v>1004</v>
      </c>
      <c r="S184" s="376" t="s">
        <v>1294</v>
      </c>
      <c r="T184" s="134"/>
      <c r="U184" s="280" t="s">
        <v>129</v>
      </c>
      <c r="V184" s="137" t="s">
        <v>1</v>
      </c>
      <c r="W184" s="136" t="s">
        <v>130</v>
      </c>
      <c r="X184" s="137">
        <v>144</v>
      </c>
      <c r="Y184" s="138"/>
      <c r="Z184" s="139" t="s">
        <v>54</v>
      </c>
      <c r="AA184" s="139"/>
      <c r="AB184" s="140"/>
      <c r="AC184" s="111"/>
    </row>
    <row r="185" spans="1:29" ht="141" customHeight="1" x14ac:dyDescent="0.2">
      <c r="A185" s="128">
        <v>151</v>
      </c>
      <c r="B185" s="129" t="s">
        <v>91</v>
      </c>
      <c r="C185" s="129" t="s">
        <v>150</v>
      </c>
      <c r="D185" s="129" t="s">
        <v>145</v>
      </c>
      <c r="E185" s="130">
        <v>18.97</v>
      </c>
      <c r="F185" s="425">
        <f t="shared" si="22"/>
        <v>18.97</v>
      </c>
      <c r="G185" s="130">
        <v>0</v>
      </c>
      <c r="H185" s="141">
        <v>0</v>
      </c>
      <c r="I185" s="141">
        <v>0</v>
      </c>
      <c r="J185" s="141">
        <v>18.081530999999998</v>
      </c>
      <c r="K185" s="130" t="s">
        <v>1487</v>
      </c>
      <c r="L185" s="131" t="s">
        <v>1000</v>
      </c>
      <c r="M185" s="132" t="s">
        <v>1105</v>
      </c>
      <c r="N185" s="130">
        <v>18.984000000000002</v>
      </c>
      <c r="O185" s="130">
        <v>18.97</v>
      </c>
      <c r="P185" s="457">
        <f t="shared" si="21"/>
        <v>-1.4000000000002899E-2</v>
      </c>
      <c r="Q185" s="130">
        <v>0</v>
      </c>
      <c r="R185" s="133" t="s">
        <v>994</v>
      </c>
      <c r="S185" s="129" t="s">
        <v>1295</v>
      </c>
      <c r="T185" s="134"/>
      <c r="U185" s="280" t="s">
        <v>129</v>
      </c>
      <c r="V185" s="137" t="s">
        <v>1</v>
      </c>
      <c r="W185" s="136" t="s">
        <v>131</v>
      </c>
      <c r="X185" s="137">
        <v>145</v>
      </c>
      <c r="Y185" s="138"/>
      <c r="Z185" s="139" t="s">
        <v>54</v>
      </c>
      <c r="AA185" s="139"/>
      <c r="AB185" s="140"/>
      <c r="AC185" s="111"/>
    </row>
    <row r="186" spans="1:29" ht="21.6" customHeight="1" x14ac:dyDescent="0.2">
      <c r="A186" s="151"/>
      <c r="B186" s="152" t="s">
        <v>82</v>
      </c>
      <c r="C186" s="153"/>
      <c r="D186" s="153"/>
      <c r="E186" s="154"/>
      <c r="F186" s="430"/>
      <c r="G186" s="431"/>
      <c r="H186" s="432"/>
      <c r="I186" s="432"/>
      <c r="J186" s="154"/>
      <c r="K186" s="154"/>
      <c r="L186" s="155"/>
      <c r="M186" s="156"/>
      <c r="N186" s="154"/>
      <c r="O186" s="154"/>
      <c r="P186" s="154"/>
      <c r="Q186" s="154"/>
      <c r="R186" s="157"/>
      <c r="S186" s="153"/>
      <c r="T186" s="153"/>
      <c r="U186" s="283"/>
      <c r="V186" s="158"/>
      <c r="W186" s="158"/>
      <c r="X186" s="158"/>
      <c r="Y186" s="158"/>
      <c r="Z186" s="159"/>
      <c r="AA186" s="159"/>
      <c r="AB186" s="160"/>
    </row>
    <row r="187" spans="1:29" ht="232.5" customHeight="1" x14ac:dyDescent="0.2">
      <c r="A187" s="128">
        <v>152</v>
      </c>
      <c r="B187" s="129" t="s">
        <v>93</v>
      </c>
      <c r="C187" s="129" t="s">
        <v>150</v>
      </c>
      <c r="D187" s="129" t="s">
        <v>145</v>
      </c>
      <c r="E187" s="130">
        <v>61.115000000000002</v>
      </c>
      <c r="F187" s="425">
        <f t="shared" ref="F187:F193" si="23">E187+G187-H187</f>
        <v>61.115000000000002</v>
      </c>
      <c r="G187" s="130">
        <v>0</v>
      </c>
      <c r="H187" s="141">
        <v>0</v>
      </c>
      <c r="I187" s="141">
        <v>0</v>
      </c>
      <c r="J187" s="141">
        <v>64.053077999999999</v>
      </c>
      <c r="K187" s="364" t="s">
        <v>1120</v>
      </c>
      <c r="L187" s="131" t="s">
        <v>1000</v>
      </c>
      <c r="M187" s="132" t="s">
        <v>1119</v>
      </c>
      <c r="N187" s="130">
        <v>90.191000000000003</v>
      </c>
      <c r="O187" s="130">
        <v>110.581</v>
      </c>
      <c r="P187" s="457">
        <f t="shared" ref="P187:P193" si="24">O187-N187</f>
        <v>20.39</v>
      </c>
      <c r="Q187" s="130">
        <v>0</v>
      </c>
      <c r="R187" s="133" t="s">
        <v>997</v>
      </c>
      <c r="S187" s="129" t="s">
        <v>1296</v>
      </c>
      <c r="T187" s="134"/>
      <c r="U187" s="280" t="s">
        <v>129</v>
      </c>
      <c r="V187" s="137" t="s">
        <v>1</v>
      </c>
      <c r="W187" s="136" t="s">
        <v>130</v>
      </c>
      <c r="X187" s="137">
        <v>147</v>
      </c>
      <c r="Y187" s="138"/>
      <c r="Z187" s="139" t="s">
        <v>54</v>
      </c>
      <c r="AA187" s="139"/>
      <c r="AB187" s="140"/>
      <c r="AC187" s="111"/>
    </row>
    <row r="188" spans="1:29" ht="208.5" customHeight="1" x14ac:dyDescent="0.2">
      <c r="A188" s="128">
        <v>153</v>
      </c>
      <c r="B188" s="129" t="s">
        <v>94</v>
      </c>
      <c r="C188" s="129" t="s">
        <v>151</v>
      </c>
      <c r="D188" s="129" t="s">
        <v>145</v>
      </c>
      <c r="E188" s="130">
        <v>36.093000000000004</v>
      </c>
      <c r="F188" s="425">
        <f t="shared" si="23"/>
        <v>36.093000000000004</v>
      </c>
      <c r="G188" s="130">
        <v>0</v>
      </c>
      <c r="H188" s="141">
        <v>0</v>
      </c>
      <c r="I188" s="141">
        <v>0</v>
      </c>
      <c r="J188" s="141">
        <v>40.386865</v>
      </c>
      <c r="K188" s="130" t="s">
        <v>1487</v>
      </c>
      <c r="L188" s="131" t="s">
        <v>1000</v>
      </c>
      <c r="M188" s="132" t="s">
        <v>1116</v>
      </c>
      <c r="N188" s="130">
        <v>39.140999999999998</v>
      </c>
      <c r="O188" s="130">
        <v>43.15</v>
      </c>
      <c r="P188" s="457">
        <f t="shared" si="24"/>
        <v>4.0090000000000003</v>
      </c>
      <c r="Q188" s="130">
        <v>0</v>
      </c>
      <c r="R188" s="133" t="s">
        <v>997</v>
      </c>
      <c r="S188" s="129" t="s">
        <v>1297</v>
      </c>
      <c r="T188" s="134"/>
      <c r="U188" s="280" t="s">
        <v>129</v>
      </c>
      <c r="V188" s="137" t="s">
        <v>1</v>
      </c>
      <c r="W188" s="136" t="s">
        <v>130</v>
      </c>
      <c r="X188" s="137">
        <v>148</v>
      </c>
      <c r="Y188" s="138" t="s">
        <v>144</v>
      </c>
      <c r="Z188" s="139" t="s">
        <v>54</v>
      </c>
      <c r="AA188" s="139"/>
      <c r="AB188" s="140"/>
      <c r="AC188" s="111"/>
    </row>
    <row r="189" spans="1:29" ht="146.25" customHeight="1" x14ac:dyDescent="0.2">
      <c r="A189" s="128">
        <v>154</v>
      </c>
      <c r="B189" s="129" t="s">
        <v>95</v>
      </c>
      <c r="C189" s="129" t="s">
        <v>151</v>
      </c>
      <c r="D189" s="129" t="s">
        <v>145</v>
      </c>
      <c r="E189" s="130">
        <v>2.2770000000000001</v>
      </c>
      <c r="F189" s="425">
        <f t="shared" si="23"/>
        <v>2.2770000000000001</v>
      </c>
      <c r="G189" s="130">
        <v>0</v>
      </c>
      <c r="H189" s="141">
        <v>0</v>
      </c>
      <c r="I189" s="141">
        <v>0</v>
      </c>
      <c r="J189" s="141">
        <v>2.2731349999999999</v>
      </c>
      <c r="K189" s="130" t="s">
        <v>1487</v>
      </c>
      <c r="L189" s="131" t="s">
        <v>1000</v>
      </c>
      <c r="M189" s="132" t="s">
        <v>1116</v>
      </c>
      <c r="N189" s="130">
        <v>2.3330000000000002</v>
      </c>
      <c r="O189" s="130">
        <v>2.3250000000000002</v>
      </c>
      <c r="P189" s="457">
        <f t="shared" si="24"/>
        <v>-8.0000000000000071E-3</v>
      </c>
      <c r="Q189" s="130">
        <v>0</v>
      </c>
      <c r="R189" s="133" t="s">
        <v>997</v>
      </c>
      <c r="S189" s="129" t="s">
        <v>1298</v>
      </c>
      <c r="T189" s="134"/>
      <c r="U189" s="280" t="s">
        <v>129</v>
      </c>
      <c r="V189" s="137" t="s">
        <v>1</v>
      </c>
      <c r="W189" s="136" t="s">
        <v>130</v>
      </c>
      <c r="X189" s="137">
        <v>149</v>
      </c>
      <c r="Y189" s="138"/>
      <c r="Z189" s="139" t="s">
        <v>54</v>
      </c>
      <c r="AA189" s="139"/>
      <c r="AB189" s="140"/>
      <c r="AC189" s="111"/>
    </row>
    <row r="190" spans="1:29" ht="165.75" customHeight="1" x14ac:dyDescent="0.2">
      <c r="A190" s="128">
        <v>155</v>
      </c>
      <c r="B190" s="129" t="s">
        <v>96</v>
      </c>
      <c r="C190" s="129" t="s">
        <v>151</v>
      </c>
      <c r="D190" s="129" t="s">
        <v>145</v>
      </c>
      <c r="E190" s="130">
        <v>9.2149999999999999</v>
      </c>
      <c r="F190" s="425">
        <f t="shared" si="23"/>
        <v>9.2149999999999999</v>
      </c>
      <c r="G190" s="130">
        <v>0</v>
      </c>
      <c r="H190" s="141">
        <v>0</v>
      </c>
      <c r="I190" s="141">
        <v>0</v>
      </c>
      <c r="J190" s="141">
        <v>9.7200000000000006</v>
      </c>
      <c r="K190" s="130" t="s">
        <v>1487</v>
      </c>
      <c r="L190" s="131" t="s">
        <v>1000</v>
      </c>
      <c r="M190" s="132" t="s">
        <v>1105</v>
      </c>
      <c r="N190" s="130">
        <v>31.327000000000002</v>
      </c>
      <c r="O190" s="130">
        <v>49.743000000000002</v>
      </c>
      <c r="P190" s="457">
        <f t="shared" si="24"/>
        <v>18.416</v>
      </c>
      <c r="Q190" s="130">
        <v>0</v>
      </c>
      <c r="R190" s="133" t="s">
        <v>997</v>
      </c>
      <c r="S190" s="129" t="s">
        <v>1299</v>
      </c>
      <c r="T190" s="134"/>
      <c r="U190" s="280" t="s">
        <v>129</v>
      </c>
      <c r="V190" s="137" t="s">
        <v>1</v>
      </c>
      <c r="W190" s="136" t="s">
        <v>130</v>
      </c>
      <c r="X190" s="137">
        <v>150</v>
      </c>
      <c r="Y190" s="138" t="s">
        <v>58</v>
      </c>
      <c r="Z190" s="139" t="s">
        <v>54</v>
      </c>
      <c r="AA190" s="139"/>
      <c r="AB190" s="140"/>
      <c r="AC190" s="111"/>
    </row>
    <row r="191" spans="1:29" ht="109.5" customHeight="1" x14ac:dyDescent="0.2">
      <c r="A191" s="128">
        <v>156</v>
      </c>
      <c r="B191" s="129" t="s">
        <v>97</v>
      </c>
      <c r="C191" s="129" t="s">
        <v>151</v>
      </c>
      <c r="D191" s="129" t="s">
        <v>145</v>
      </c>
      <c r="E191" s="130">
        <v>3.4889999999999999</v>
      </c>
      <c r="F191" s="425">
        <f t="shared" si="23"/>
        <v>3.4889999999999999</v>
      </c>
      <c r="G191" s="130">
        <v>0</v>
      </c>
      <c r="H191" s="141">
        <v>0</v>
      </c>
      <c r="I191" s="141">
        <v>0</v>
      </c>
      <c r="J191" s="141">
        <v>4.9896000000000003</v>
      </c>
      <c r="K191" s="130" t="s">
        <v>1487</v>
      </c>
      <c r="L191" s="131" t="s">
        <v>997</v>
      </c>
      <c r="M191" s="132" t="s">
        <v>1117</v>
      </c>
      <c r="N191" s="130">
        <v>3.4769999999999999</v>
      </c>
      <c r="O191" s="130">
        <v>3.6509999999999998</v>
      </c>
      <c r="P191" s="457">
        <f t="shared" si="24"/>
        <v>0.17399999999999993</v>
      </c>
      <c r="Q191" s="130">
        <v>0</v>
      </c>
      <c r="R191" s="133" t="s">
        <v>997</v>
      </c>
      <c r="S191" s="129" t="s">
        <v>1300</v>
      </c>
      <c r="T191" s="134"/>
      <c r="U191" s="280" t="s">
        <v>129</v>
      </c>
      <c r="V191" s="137" t="s">
        <v>1</v>
      </c>
      <c r="W191" s="136" t="s">
        <v>130</v>
      </c>
      <c r="X191" s="137">
        <v>151</v>
      </c>
      <c r="Y191" s="138" t="s">
        <v>58</v>
      </c>
      <c r="Z191" s="139" t="s">
        <v>54</v>
      </c>
      <c r="AA191" s="139"/>
      <c r="AB191" s="140"/>
      <c r="AC191" s="111"/>
    </row>
    <row r="192" spans="1:29" ht="158.25" customHeight="1" x14ac:dyDescent="0.2">
      <c r="A192" s="128">
        <v>157</v>
      </c>
      <c r="B192" s="129" t="s">
        <v>98</v>
      </c>
      <c r="C192" s="129" t="s">
        <v>152</v>
      </c>
      <c r="D192" s="129" t="s">
        <v>145</v>
      </c>
      <c r="E192" s="130">
        <v>15.47</v>
      </c>
      <c r="F192" s="425">
        <f t="shared" si="23"/>
        <v>15.47</v>
      </c>
      <c r="G192" s="130">
        <v>0</v>
      </c>
      <c r="H192" s="141">
        <v>0</v>
      </c>
      <c r="I192" s="141">
        <v>0</v>
      </c>
      <c r="J192" s="141">
        <v>27</v>
      </c>
      <c r="K192" s="130" t="s">
        <v>1487</v>
      </c>
      <c r="L192" s="131" t="s">
        <v>1000</v>
      </c>
      <c r="M192" s="132" t="s">
        <v>1116</v>
      </c>
      <c r="N192" s="130">
        <v>20.692</v>
      </c>
      <c r="O192" s="130">
        <v>29.141999999999999</v>
      </c>
      <c r="P192" s="457">
        <f t="shared" si="24"/>
        <v>8.4499999999999993</v>
      </c>
      <c r="Q192" s="130">
        <v>0</v>
      </c>
      <c r="R192" s="133" t="s">
        <v>997</v>
      </c>
      <c r="S192" s="129" t="s">
        <v>1301</v>
      </c>
      <c r="T192" s="134"/>
      <c r="U192" s="280" t="s">
        <v>129</v>
      </c>
      <c r="V192" s="137" t="s">
        <v>1</v>
      </c>
      <c r="W192" s="136" t="s">
        <v>130</v>
      </c>
      <c r="X192" s="137">
        <v>152</v>
      </c>
      <c r="Y192" s="138" t="s">
        <v>144</v>
      </c>
      <c r="Z192" s="139" t="s">
        <v>54</v>
      </c>
      <c r="AA192" s="139"/>
      <c r="AB192" s="140"/>
      <c r="AC192" s="111"/>
    </row>
    <row r="193" spans="1:29" ht="171" customHeight="1" x14ac:dyDescent="0.2">
      <c r="A193" s="128">
        <v>158</v>
      </c>
      <c r="B193" s="129" t="s">
        <v>99</v>
      </c>
      <c r="C193" s="129" t="s">
        <v>153</v>
      </c>
      <c r="D193" s="129" t="s">
        <v>145</v>
      </c>
      <c r="E193" s="130">
        <f>401.144+400</f>
        <v>801.14400000000001</v>
      </c>
      <c r="F193" s="425">
        <f t="shared" si="23"/>
        <v>900.89499999999998</v>
      </c>
      <c r="G193" s="130">
        <v>499.75099999999998</v>
      </c>
      <c r="H193" s="141">
        <v>400</v>
      </c>
      <c r="I193" s="141">
        <v>400</v>
      </c>
      <c r="J193" s="141">
        <v>825.73321099999998</v>
      </c>
      <c r="K193" s="130" t="s">
        <v>1487</v>
      </c>
      <c r="L193" s="131" t="s">
        <v>1000</v>
      </c>
      <c r="M193" s="132" t="s">
        <v>1118</v>
      </c>
      <c r="N193" s="130">
        <v>300</v>
      </c>
      <c r="O193" s="130">
        <v>200</v>
      </c>
      <c r="P193" s="457">
        <f t="shared" si="24"/>
        <v>-100</v>
      </c>
      <c r="Q193" s="130">
        <v>-95</v>
      </c>
      <c r="R193" s="133" t="s">
        <v>1004</v>
      </c>
      <c r="S193" s="129" t="s">
        <v>1302</v>
      </c>
      <c r="T193" s="134"/>
      <c r="U193" s="280" t="s">
        <v>129</v>
      </c>
      <c r="V193" s="137" t="s">
        <v>1</v>
      </c>
      <c r="W193" s="136" t="s">
        <v>130</v>
      </c>
      <c r="X193" s="137">
        <v>153</v>
      </c>
      <c r="Y193" s="138" t="s">
        <v>58</v>
      </c>
      <c r="Z193" s="139" t="s">
        <v>54</v>
      </c>
      <c r="AA193" s="139"/>
      <c r="AB193" s="140"/>
      <c r="AC193" s="111"/>
    </row>
    <row r="194" spans="1:29" ht="29.25" customHeight="1" x14ac:dyDescent="0.2">
      <c r="A194" s="128"/>
      <c r="B194" s="258" t="s">
        <v>855</v>
      </c>
      <c r="C194" s="129"/>
      <c r="D194" s="129"/>
      <c r="E194" s="130"/>
      <c r="F194" s="425"/>
      <c r="G194" s="130"/>
      <c r="H194" s="141"/>
      <c r="I194" s="141"/>
      <c r="J194" s="141"/>
      <c r="K194" s="130"/>
      <c r="L194" s="131"/>
      <c r="M194" s="132"/>
      <c r="N194" s="130"/>
      <c r="O194" s="130"/>
      <c r="P194" s="457"/>
      <c r="Q194" s="130"/>
      <c r="R194" s="133"/>
      <c r="S194" s="129"/>
      <c r="T194" s="134"/>
      <c r="U194" s="280"/>
      <c r="V194" s="137"/>
      <c r="W194" s="136"/>
      <c r="X194" s="135"/>
      <c r="Y194" s="138"/>
      <c r="Z194" s="139"/>
      <c r="AA194" s="139"/>
      <c r="AB194" s="140"/>
    </row>
    <row r="195" spans="1:29" ht="28.5" customHeight="1" x14ac:dyDescent="0.2">
      <c r="A195" s="128"/>
      <c r="B195" s="258" t="s">
        <v>856</v>
      </c>
      <c r="C195" s="129"/>
      <c r="D195" s="129"/>
      <c r="E195" s="130"/>
      <c r="F195" s="425"/>
      <c r="G195" s="130"/>
      <c r="H195" s="141"/>
      <c r="I195" s="141"/>
      <c r="J195" s="141"/>
      <c r="K195" s="130"/>
      <c r="L195" s="131"/>
      <c r="M195" s="132"/>
      <c r="N195" s="130"/>
      <c r="O195" s="130"/>
      <c r="P195" s="457"/>
      <c r="Q195" s="130"/>
      <c r="R195" s="133"/>
      <c r="S195" s="129"/>
      <c r="T195" s="134"/>
      <c r="U195" s="280"/>
      <c r="V195" s="137"/>
      <c r="W195" s="136"/>
      <c r="X195" s="135"/>
      <c r="Y195" s="138"/>
      <c r="Z195" s="139"/>
      <c r="AA195" s="139"/>
      <c r="AB195" s="140"/>
    </row>
    <row r="196" spans="1:29" ht="21.6" customHeight="1" x14ac:dyDescent="0.2">
      <c r="A196" s="151"/>
      <c r="B196" s="152" t="s">
        <v>83</v>
      </c>
      <c r="C196" s="153"/>
      <c r="D196" s="153"/>
      <c r="E196" s="154"/>
      <c r="F196" s="430"/>
      <c r="G196" s="431"/>
      <c r="H196" s="432"/>
      <c r="I196" s="432"/>
      <c r="J196" s="154"/>
      <c r="K196" s="154"/>
      <c r="L196" s="155"/>
      <c r="M196" s="156"/>
      <c r="N196" s="154"/>
      <c r="O196" s="154"/>
      <c r="P196" s="154"/>
      <c r="Q196" s="154"/>
      <c r="R196" s="157"/>
      <c r="S196" s="153"/>
      <c r="T196" s="153"/>
      <c r="U196" s="283"/>
      <c r="V196" s="158"/>
      <c r="W196" s="158"/>
      <c r="X196" s="158"/>
      <c r="Y196" s="158"/>
      <c r="Z196" s="159"/>
      <c r="AA196" s="159"/>
      <c r="AB196" s="160"/>
    </row>
    <row r="197" spans="1:29" ht="101.25" customHeight="1" x14ac:dyDescent="0.2">
      <c r="A197" s="128">
        <v>159</v>
      </c>
      <c r="B197" s="129" t="s">
        <v>100</v>
      </c>
      <c r="C197" s="129" t="s">
        <v>154</v>
      </c>
      <c r="D197" s="129" t="s">
        <v>145</v>
      </c>
      <c r="E197" s="130">
        <v>4.4669999999999996</v>
      </c>
      <c r="F197" s="425">
        <f>E197+G197-H197</f>
        <v>4.4669999999999996</v>
      </c>
      <c r="G197" s="130">
        <v>0</v>
      </c>
      <c r="H197" s="141">
        <v>0</v>
      </c>
      <c r="I197" s="141">
        <v>0</v>
      </c>
      <c r="J197" s="141">
        <v>4.1580000000000004</v>
      </c>
      <c r="K197" s="130" t="s">
        <v>1487</v>
      </c>
      <c r="L197" s="131" t="s">
        <v>997</v>
      </c>
      <c r="M197" s="132" t="s">
        <v>1117</v>
      </c>
      <c r="N197" s="130">
        <v>4.4249999999999998</v>
      </c>
      <c r="O197" s="130">
        <v>4.4219999999999997</v>
      </c>
      <c r="P197" s="457">
        <f t="shared" ref="P197:P203" si="25">O197-N197</f>
        <v>-3.0000000000001137E-3</v>
      </c>
      <c r="Q197" s="130">
        <v>0</v>
      </c>
      <c r="R197" s="133" t="s">
        <v>994</v>
      </c>
      <c r="S197" s="129" t="s">
        <v>1303</v>
      </c>
      <c r="T197" s="134"/>
      <c r="U197" s="280" t="s">
        <v>129</v>
      </c>
      <c r="V197" s="137" t="s">
        <v>1</v>
      </c>
      <c r="W197" s="136" t="s">
        <v>130</v>
      </c>
      <c r="X197" s="137">
        <v>154</v>
      </c>
      <c r="Y197" s="138" t="s">
        <v>144</v>
      </c>
      <c r="Z197" s="139" t="s">
        <v>54</v>
      </c>
      <c r="AA197" s="139"/>
      <c r="AB197" s="140"/>
      <c r="AC197" s="111"/>
    </row>
    <row r="198" spans="1:29" ht="96.75" customHeight="1" x14ac:dyDescent="0.2">
      <c r="A198" s="128">
        <v>160</v>
      </c>
      <c r="B198" s="129" t="s">
        <v>101</v>
      </c>
      <c r="C198" s="129" t="s">
        <v>154</v>
      </c>
      <c r="D198" s="129" t="s">
        <v>145</v>
      </c>
      <c r="E198" s="130">
        <v>11.227</v>
      </c>
      <c r="F198" s="425">
        <f t="shared" ref="F198:F203" si="26">E198+G198-H198</f>
        <v>11.227</v>
      </c>
      <c r="G198" s="130">
        <v>0</v>
      </c>
      <c r="H198" s="141">
        <v>0</v>
      </c>
      <c r="I198" s="141">
        <v>0</v>
      </c>
      <c r="J198" s="141">
        <v>9.2043900000000001</v>
      </c>
      <c r="K198" s="363" t="s">
        <v>1121</v>
      </c>
      <c r="L198" s="131" t="s">
        <v>1000</v>
      </c>
      <c r="M198" s="132" t="s">
        <v>1122</v>
      </c>
      <c r="N198" s="130">
        <v>11.23</v>
      </c>
      <c r="O198" s="130">
        <v>11.236000000000001</v>
      </c>
      <c r="P198" s="457">
        <f t="shared" si="25"/>
        <v>6.0000000000002274E-3</v>
      </c>
      <c r="Q198" s="130">
        <v>0</v>
      </c>
      <c r="R198" s="133" t="s">
        <v>994</v>
      </c>
      <c r="S198" s="129" t="s">
        <v>1304</v>
      </c>
      <c r="T198" s="134"/>
      <c r="U198" s="280" t="s">
        <v>129</v>
      </c>
      <c r="V198" s="137" t="s">
        <v>1</v>
      </c>
      <c r="W198" s="136" t="s">
        <v>130</v>
      </c>
      <c r="X198" s="137">
        <v>155</v>
      </c>
      <c r="Y198" s="138"/>
      <c r="Z198" s="139" t="s">
        <v>54</v>
      </c>
      <c r="AA198" s="139"/>
      <c r="AB198" s="140"/>
      <c r="AC198" s="111"/>
    </row>
    <row r="199" spans="1:29" ht="43.2" x14ac:dyDescent="0.2">
      <c r="A199" s="128">
        <v>161</v>
      </c>
      <c r="B199" s="129" t="s">
        <v>102</v>
      </c>
      <c r="C199" s="129" t="s">
        <v>155</v>
      </c>
      <c r="D199" s="129" t="s">
        <v>145</v>
      </c>
      <c r="E199" s="130">
        <f>205.714+4905.009</f>
        <v>5110.723</v>
      </c>
      <c r="F199" s="425">
        <f t="shared" si="26"/>
        <v>3893.7570000000005</v>
      </c>
      <c r="G199" s="130">
        <v>991.58199999999999</v>
      </c>
      <c r="H199" s="141">
        <v>2208.5479999999998</v>
      </c>
      <c r="I199" s="141">
        <v>2208.5479999999998</v>
      </c>
      <c r="J199" s="141">
        <v>3732.529</v>
      </c>
      <c r="K199" s="130" t="s">
        <v>1487</v>
      </c>
      <c r="L199" s="131" t="s">
        <v>997</v>
      </c>
      <c r="M199" s="132" t="s">
        <v>1123</v>
      </c>
      <c r="N199" s="130">
        <v>200</v>
      </c>
      <c r="O199" s="130">
        <v>200</v>
      </c>
      <c r="P199" s="457">
        <f t="shared" si="25"/>
        <v>0</v>
      </c>
      <c r="Q199" s="130">
        <v>0</v>
      </c>
      <c r="R199" s="133" t="s">
        <v>997</v>
      </c>
      <c r="S199" s="129" t="s">
        <v>1305</v>
      </c>
      <c r="T199" s="134"/>
      <c r="U199" s="280" t="s">
        <v>129</v>
      </c>
      <c r="V199" s="137" t="s">
        <v>1</v>
      </c>
      <c r="W199" s="136" t="s">
        <v>130</v>
      </c>
      <c r="X199" s="137">
        <v>156</v>
      </c>
      <c r="Y199" s="138"/>
      <c r="Z199" s="139"/>
      <c r="AA199" s="139" t="s">
        <v>54</v>
      </c>
      <c r="AB199" s="140"/>
      <c r="AC199" s="111"/>
    </row>
    <row r="200" spans="1:29" ht="216.75" customHeight="1" x14ac:dyDescent="0.2">
      <c r="A200" s="128">
        <v>162</v>
      </c>
      <c r="B200" s="129" t="s">
        <v>103</v>
      </c>
      <c r="C200" s="129" t="s">
        <v>156</v>
      </c>
      <c r="D200" s="129" t="s">
        <v>145</v>
      </c>
      <c r="E200" s="130">
        <v>5060.3329999999996</v>
      </c>
      <c r="F200" s="425">
        <f t="shared" si="26"/>
        <v>5373.5550000000003</v>
      </c>
      <c r="G200" s="130">
        <v>504.22500000000002</v>
      </c>
      <c r="H200" s="141">
        <v>191.00299999999999</v>
      </c>
      <c r="I200" s="141">
        <v>191.00299999999999</v>
      </c>
      <c r="J200" s="141">
        <v>5333.7958310000004</v>
      </c>
      <c r="K200" s="130" t="s">
        <v>1487</v>
      </c>
      <c r="L200" s="131" t="s">
        <v>997</v>
      </c>
      <c r="M200" s="132" t="s">
        <v>1124</v>
      </c>
      <c r="N200" s="130">
        <v>4555.2089999999998</v>
      </c>
      <c r="O200" s="130">
        <v>4352.6440000000002</v>
      </c>
      <c r="P200" s="457">
        <f t="shared" si="25"/>
        <v>-202.5649999999996</v>
      </c>
      <c r="Q200" s="130">
        <v>0</v>
      </c>
      <c r="R200" s="133" t="s">
        <v>994</v>
      </c>
      <c r="S200" s="129" t="s">
        <v>1306</v>
      </c>
      <c r="T200" s="134"/>
      <c r="U200" s="280" t="s">
        <v>129</v>
      </c>
      <c r="V200" s="137" t="s">
        <v>1</v>
      </c>
      <c r="W200" s="136" t="s">
        <v>132</v>
      </c>
      <c r="X200" s="137">
        <v>157</v>
      </c>
      <c r="Y200" s="138"/>
      <c r="Z200" s="139"/>
      <c r="AA200" s="139" t="s">
        <v>54</v>
      </c>
      <c r="AB200" s="140"/>
      <c r="AC200" s="111"/>
    </row>
    <row r="201" spans="1:29" ht="98.25" customHeight="1" x14ac:dyDescent="0.2">
      <c r="A201" s="128">
        <v>163</v>
      </c>
      <c r="B201" s="129" t="s">
        <v>105</v>
      </c>
      <c r="C201" s="129" t="s">
        <v>157</v>
      </c>
      <c r="D201" s="129" t="s">
        <v>145</v>
      </c>
      <c r="E201" s="130">
        <f>42783.833+28300</f>
        <v>71083.832999999999</v>
      </c>
      <c r="F201" s="425">
        <f t="shared" si="26"/>
        <v>92356.148000000001</v>
      </c>
      <c r="G201" s="130">
        <v>48623.851999999999</v>
      </c>
      <c r="H201" s="141">
        <v>27351.537</v>
      </c>
      <c r="I201" s="141">
        <v>27351.537</v>
      </c>
      <c r="J201" s="141">
        <v>89625.828200000004</v>
      </c>
      <c r="K201" s="130" t="s">
        <v>1487</v>
      </c>
      <c r="L201" s="131" t="s">
        <v>1000</v>
      </c>
      <c r="M201" s="132" t="s">
        <v>1125</v>
      </c>
      <c r="N201" s="130">
        <v>43935.957000000002</v>
      </c>
      <c r="O201" s="130">
        <v>71261.521999999997</v>
      </c>
      <c r="P201" s="457">
        <f t="shared" si="25"/>
        <v>27325.564999999995</v>
      </c>
      <c r="Q201" s="130">
        <v>0</v>
      </c>
      <c r="R201" s="133" t="s">
        <v>994</v>
      </c>
      <c r="S201" s="129" t="s">
        <v>1307</v>
      </c>
      <c r="T201" s="134" t="s">
        <v>1856</v>
      </c>
      <c r="U201" s="280" t="s">
        <v>129</v>
      </c>
      <c r="V201" s="137" t="s">
        <v>1</v>
      </c>
      <c r="W201" s="136" t="s">
        <v>132</v>
      </c>
      <c r="X201" s="137">
        <v>159</v>
      </c>
      <c r="Y201" s="138"/>
      <c r="Z201" s="139"/>
      <c r="AA201" s="139" t="s">
        <v>54</v>
      </c>
      <c r="AB201" s="140"/>
      <c r="AC201" s="111"/>
    </row>
    <row r="202" spans="1:29" ht="43.2" x14ac:dyDescent="0.2">
      <c r="A202" s="128">
        <v>164</v>
      </c>
      <c r="B202" s="129" t="s">
        <v>104</v>
      </c>
      <c r="C202" s="129" t="s">
        <v>147</v>
      </c>
      <c r="D202" s="129" t="s">
        <v>145</v>
      </c>
      <c r="E202" s="130">
        <f>30+568</f>
        <v>598</v>
      </c>
      <c r="F202" s="425">
        <f t="shared" si="26"/>
        <v>65.203999999999951</v>
      </c>
      <c r="G202" s="130">
        <v>5.6459999999999999</v>
      </c>
      <c r="H202" s="141">
        <v>538.44200000000001</v>
      </c>
      <c r="I202" s="141">
        <v>538.44200000000001</v>
      </c>
      <c r="J202" s="141">
        <v>47.048000000000002</v>
      </c>
      <c r="K202" s="130" t="s">
        <v>1487</v>
      </c>
      <c r="L202" s="131" t="s">
        <v>997</v>
      </c>
      <c r="M202" s="132" t="s">
        <v>1126</v>
      </c>
      <c r="N202" s="130">
        <v>30</v>
      </c>
      <c r="O202" s="130">
        <v>30</v>
      </c>
      <c r="P202" s="457">
        <f t="shared" si="25"/>
        <v>0</v>
      </c>
      <c r="Q202" s="130">
        <v>0</v>
      </c>
      <c r="R202" s="133" t="s">
        <v>997</v>
      </c>
      <c r="S202" s="129" t="s">
        <v>1305</v>
      </c>
      <c r="T202" s="134"/>
      <c r="U202" s="280" t="s">
        <v>129</v>
      </c>
      <c r="V202" s="137" t="s">
        <v>1</v>
      </c>
      <c r="W202" s="136" t="s">
        <v>133</v>
      </c>
      <c r="X202" s="137">
        <v>160</v>
      </c>
      <c r="Y202" s="138" t="s">
        <v>58</v>
      </c>
      <c r="Z202" s="139"/>
      <c r="AA202" s="139" t="s">
        <v>54</v>
      </c>
      <c r="AB202" s="140"/>
      <c r="AC202" s="111"/>
    </row>
    <row r="203" spans="1:29" ht="189.75" customHeight="1" x14ac:dyDescent="0.2">
      <c r="A203" s="128">
        <v>165</v>
      </c>
      <c r="B203" s="129" t="s">
        <v>170</v>
      </c>
      <c r="C203" s="129" t="s">
        <v>158</v>
      </c>
      <c r="D203" s="129" t="s">
        <v>145</v>
      </c>
      <c r="E203" s="130">
        <f>0+20488.664</f>
        <v>20488.664000000001</v>
      </c>
      <c r="F203" s="425">
        <f t="shared" si="26"/>
        <v>832.97300000000178</v>
      </c>
      <c r="G203" s="130">
        <v>240</v>
      </c>
      <c r="H203" s="141">
        <v>19895.690999999999</v>
      </c>
      <c r="I203" s="141">
        <v>19895.690999999999</v>
      </c>
      <c r="J203" s="141">
        <v>801.343839</v>
      </c>
      <c r="K203" s="130" t="s">
        <v>1487</v>
      </c>
      <c r="L203" s="131" t="s">
        <v>997</v>
      </c>
      <c r="M203" s="132" t="s">
        <v>1127</v>
      </c>
      <c r="N203" s="130">
        <v>950</v>
      </c>
      <c r="O203" s="130">
        <v>2196.4989999999998</v>
      </c>
      <c r="P203" s="457">
        <f t="shared" si="25"/>
        <v>1246.4989999999998</v>
      </c>
      <c r="Q203" s="130">
        <v>0</v>
      </c>
      <c r="R203" s="133" t="s">
        <v>994</v>
      </c>
      <c r="S203" s="129" t="s">
        <v>1308</v>
      </c>
      <c r="T203" s="134" t="s">
        <v>1854</v>
      </c>
      <c r="U203" s="280" t="s">
        <v>129</v>
      </c>
      <c r="V203" s="137" t="s">
        <v>1</v>
      </c>
      <c r="W203" s="136" t="s">
        <v>130</v>
      </c>
      <c r="X203" s="137">
        <v>161</v>
      </c>
      <c r="Y203" s="138" t="s">
        <v>144</v>
      </c>
      <c r="Z203" s="139" t="s">
        <v>54</v>
      </c>
      <c r="AA203" s="139" t="s">
        <v>54</v>
      </c>
      <c r="AB203" s="140"/>
      <c r="AC203" s="111"/>
    </row>
    <row r="204" spans="1:29" ht="21.6" customHeight="1" x14ac:dyDescent="0.2">
      <c r="A204" s="151"/>
      <c r="B204" s="152" t="s">
        <v>84</v>
      </c>
      <c r="C204" s="153"/>
      <c r="D204" s="153"/>
      <c r="E204" s="154"/>
      <c r="F204" s="430"/>
      <c r="G204" s="431"/>
      <c r="H204" s="432"/>
      <c r="I204" s="432"/>
      <c r="J204" s="154"/>
      <c r="K204" s="154"/>
      <c r="L204" s="155"/>
      <c r="M204" s="156"/>
      <c r="N204" s="154"/>
      <c r="O204" s="154"/>
      <c r="P204" s="154"/>
      <c r="Q204" s="154"/>
      <c r="R204" s="157"/>
      <c r="S204" s="153"/>
      <c r="T204" s="153"/>
      <c r="U204" s="283"/>
      <c r="V204" s="158"/>
      <c r="W204" s="158"/>
      <c r="X204" s="158"/>
      <c r="Y204" s="158"/>
      <c r="Z204" s="159"/>
      <c r="AA204" s="159"/>
      <c r="AB204" s="160"/>
    </row>
    <row r="205" spans="1:29" ht="190.5" customHeight="1" x14ac:dyDescent="0.2">
      <c r="A205" s="128">
        <v>166</v>
      </c>
      <c r="B205" s="129" t="s">
        <v>106</v>
      </c>
      <c r="C205" s="129" t="s">
        <v>146</v>
      </c>
      <c r="D205" s="129" t="s">
        <v>145</v>
      </c>
      <c r="E205" s="130">
        <v>10.286</v>
      </c>
      <c r="F205" s="425">
        <f t="shared" ref="F205:F215" si="27">E205+G205-H205</f>
        <v>10.286</v>
      </c>
      <c r="G205" s="130">
        <v>0</v>
      </c>
      <c r="H205" s="141">
        <v>0</v>
      </c>
      <c r="I205" s="141">
        <v>0</v>
      </c>
      <c r="J205" s="141">
        <v>11.534708999999999</v>
      </c>
      <c r="K205" s="130" t="s">
        <v>1487</v>
      </c>
      <c r="L205" s="131" t="s">
        <v>1000</v>
      </c>
      <c r="M205" s="132" t="s">
        <v>1128</v>
      </c>
      <c r="N205" s="130">
        <v>85.111999999999995</v>
      </c>
      <c r="O205" s="130">
        <v>11.773</v>
      </c>
      <c r="P205" s="457">
        <f t="shared" ref="P205:P215" si="28">O205-N205</f>
        <v>-73.338999999999999</v>
      </c>
      <c r="Q205" s="130">
        <v>-2.0493000000000001</v>
      </c>
      <c r="R205" s="133" t="s">
        <v>1004</v>
      </c>
      <c r="S205" s="129" t="s">
        <v>1309</v>
      </c>
      <c r="T205" s="134"/>
      <c r="U205" s="280" t="s">
        <v>129</v>
      </c>
      <c r="V205" s="137" t="s">
        <v>1</v>
      </c>
      <c r="W205" s="136" t="s">
        <v>130</v>
      </c>
      <c r="X205" s="137">
        <v>162</v>
      </c>
      <c r="Y205" s="138"/>
      <c r="Z205" s="139" t="s">
        <v>54</v>
      </c>
      <c r="AA205" s="139"/>
      <c r="AB205" s="140"/>
      <c r="AC205" s="111"/>
    </row>
    <row r="206" spans="1:29" ht="131.25" customHeight="1" x14ac:dyDescent="0.2">
      <c r="A206" s="128">
        <v>167</v>
      </c>
      <c r="B206" s="129" t="s">
        <v>107</v>
      </c>
      <c r="C206" s="129" t="s">
        <v>159</v>
      </c>
      <c r="D206" s="129" t="s">
        <v>145</v>
      </c>
      <c r="E206" s="130">
        <v>116.803</v>
      </c>
      <c r="F206" s="425">
        <f t="shared" si="27"/>
        <v>116.803</v>
      </c>
      <c r="G206" s="130">
        <v>0</v>
      </c>
      <c r="H206" s="141">
        <v>0</v>
      </c>
      <c r="I206" s="141">
        <v>0</v>
      </c>
      <c r="J206" s="141">
        <v>117.976485</v>
      </c>
      <c r="K206" s="130" t="s">
        <v>1487</v>
      </c>
      <c r="L206" s="131" t="s">
        <v>1000</v>
      </c>
      <c r="M206" s="132" t="s">
        <v>1105</v>
      </c>
      <c r="N206" s="130">
        <v>130.738</v>
      </c>
      <c r="O206" s="130">
        <v>123.749</v>
      </c>
      <c r="P206" s="457">
        <f t="shared" si="28"/>
        <v>-6.9890000000000043</v>
      </c>
      <c r="Q206" s="130">
        <v>0</v>
      </c>
      <c r="R206" s="133" t="s">
        <v>994</v>
      </c>
      <c r="S206" s="129" t="s">
        <v>1310</v>
      </c>
      <c r="T206" s="134"/>
      <c r="U206" s="280" t="s">
        <v>129</v>
      </c>
      <c r="V206" s="137" t="s">
        <v>1</v>
      </c>
      <c r="W206" s="136" t="s">
        <v>130</v>
      </c>
      <c r="X206" s="137">
        <v>163</v>
      </c>
      <c r="Y206" s="138" t="s">
        <v>144</v>
      </c>
      <c r="Z206" s="139" t="s">
        <v>54</v>
      </c>
      <c r="AA206" s="139"/>
      <c r="AB206" s="140"/>
      <c r="AC206" s="111"/>
    </row>
    <row r="207" spans="1:29" ht="128.25" customHeight="1" x14ac:dyDescent="0.2">
      <c r="A207" s="128">
        <v>168</v>
      </c>
      <c r="B207" s="129" t="s">
        <v>108</v>
      </c>
      <c r="C207" s="129" t="s">
        <v>160</v>
      </c>
      <c r="D207" s="129" t="s">
        <v>145</v>
      </c>
      <c r="E207" s="130">
        <v>13.208</v>
      </c>
      <c r="F207" s="425">
        <f t="shared" si="27"/>
        <v>13.208</v>
      </c>
      <c r="G207" s="130">
        <v>0</v>
      </c>
      <c r="H207" s="141">
        <v>0</v>
      </c>
      <c r="I207" s="141">
        <v>0</v>
      </c>
      <c r="J207" s="141">
        <v>17.455697000000001</v>
      </c>
      <c r="K207" s="130" t="s">
        <v>1487</v>
      </c>
      <c r="L207" s="131" t="s">
        <v>1000</v>
      </c>
      <c r="M207" s="132" t="s">
        <v>1129</v>
      </c>
      <c r="N207" s="130">
        <v>13.311</v>
      </c>
      <c r="O207" s="130">
        <v>13.222</v>
      </c>
      <c r="P207" s="457">
        <f t="shared" si="28"/>
        <v>-8.9000000000000412E-2</v>
      </c>
      <c r="Q207" s="130">
        <v>0</v>
      </c>
      <c r="R207" s="133" t="s">
        <v>994</v>
      </c>
      <c r="S207" s="129" t="s">
        <v>1311</v>
      </c>
      <c r="T207" s="134"/>
      <c r="U207" s="280" t="s">
        <v>129</v>
      </c>
      <c r="V207" s="137" t="s">
        <v>1</v>
      </c>
      <c r="W207" s="136" t="s">
        <v>130</v>
      </c>
      <c r="X207" s="137">
        <v>166</v>
      </c>
      <c r="Y207" s="138"/>
      <c r="Z207" s="139" t="s">
        <v>54</v>
      </c>
      <c r="AA207" s="139"/>
      <c r="AB207" s="140"/>
      <c r="AC207" s="111"/>
    </row>
    <row r="208" spans="1:29" ht="178.5" customHeight="1" x14ac:dyDescent="0.2">
      <c r="A208" s="128">
        <v>169</v>
      </c>
      <c r="B208" s="129" t="s">
        <v>109</v>
      </c>
      <c r="C208" s="129" t="s">
        <v>161</v>
      </c>
      <c r="D208" s="129" t="s">
        <v>145</v>
      </c>
      <c r="E208" s="130">
        <v>24.774999999999999</v>
      </c>
      <c r="F208" s="425">
        <f t="shared" si="27"/>
        <v>24.774999999999999</v>
      </c>
      <c r="G208" s="130">
        <v>0</v>
      </c>
      <c r="H208" s="141">
        <v>0</v>
      </c>
      <c r="I208" s="141">
        <v>0</v>
      </c>
      <c r="J208" s="141">
        <v>20.252534000000001</v>
      </c>
      <c r="K208" s="363" t="s">
        <v>1130</v>
      </c>
      <c r="L208" s="131" t="s">
        <v>1000</v>
      </c>
      <c r="M208" s="132" t="s">
        <v>1131</v>
      </c>
      <c r="N208" s="130">
        <v>23.564</v>
      </c>
      <c r="O208" s="130">
        <v>23.262</v>
      </c>
      <c r="P208" s="457">
        <f t="shared" si="28"/>
        <v>-0.3019999999999996</v>
      </c>
      <c r="Q208" s="130">
        <v>0</v>
      </c>
      <c r="R208" s="133" t="s">
        <v>994</v>
      </c>
      <c r="S208" s="129" t="s">
        <v>1312</v>
      </c>
      <c r="T208" s="134"/>
      <c r="U208" s="280" t="s">
        <v>129</v>
      </c>
      <c r="V208" s="137" t="s">
        <v>1</v>
      </c>
      <c r="W208" s="136" t="s">
        <v>130</v>
      </c>
      <c r="X208" s="137">
        <v>167</v>
      </c>
      <c r="Y208" s="138"/>
      <c r="Z208" s="139" t="s">
        <v>54</v>
      </c>
      <c r="AA208" s="139"/>
      <c r="AB208" s="140"/>
      <c r="AC208" s="111"/>
    </row>
    <row r="209" spans="1:29" ht="108.75" customHeight="1" x14ac:dyDescent="0.2">
      <c r="A209" s="128">
        <v>170</v>
      </c>
      <c r="B209" s="129" t="s">
        <v>110</v>
      </c>
      <c r="C209" s="129" t="s">
        <v>152</v>
      </c>
      <c r="D209" s="129" t="s">
        <v>145</v>
      </c>
      <c r="E209" s="130">
        <v>4.0039999999999996</v>
      </c>
      <c r="F209" s="425">
        <f t="shared" si="27"/>
        <v>4.0039999999999996</v>
      </c>
      <c r="G209" s="130">
        <v>0</v>
      </c>
      <c r="H209" s="141">
        <v>0</v>
      </c>
      <c r="I209" s="141">
        <v>0</v>
      </c>
      <c r="J209" s="141">
        <v>1.623402</v>
      </c>
      <c r="K209" s="130" t="s">
        <v>1487</v>
      </c>
      <c r="L209" s="131" t="s">
        <v>1000</v>
      </c>
      <c r="M209" s="132" t="s">
        <v>1132</v>
      </c>
      <c r="N209" s="130">
        <v>4.0019999999999998</v>
      </c>
      <c r="O209" s="130">
        <v>4.0010000000000003</v>
      </c>
      <c r="P209" s="457">
        <f t="shared" si="28"/>
        <v>-9.9999999999944578E-4</v>
      </c>
      <c r="Q209" s="130">
        <v>-2.0489999999999999</v>
      </c>
      <c r="R209" s="133" t="s">
        <v>1004</v>
      </c>
      <c r="S209" s="129" t="s">
        <v>1313</v>
      </c>
      <c r="T209" s="134"/>
      <c r="U209" s="280" t="s">
        <v>129</v>
      </c>
      <c r="V209" s="137" t="s">
        <v>1</v>
      </c>
      <c r="W209" s="136" t="s">
        <v>130</v>
      </c>
      <c r="X209" s="137">
        <v>168</v>
      </c>
      <c r="Y209" s="138"/>
      <c r="Z209" s="139" t="s">
        <v>54</v>
      </c>
      <c r="AA209" s="139"/>
      <c r="AB209" s="140"/>
      <c r="AC209" s="111"/>
    </row>
    <row r="210" spans="1:29" ht="149.25" customHeight="1" x14ac:dyDescent="0.2">
      <c r="A210" s="128">
        <v>171</v>
      </c>
      <c r="B210" s="129" t="s">
        <v>111</v>
      </c>
      <c r="C210" s="129" t="s">
        <v>162</v>
      </c>
      <c r="D210" s="129" t="s">
        <v>145</v>
      </c>
      <c r="E210" s="130">
        <v>43.970999999999997</v>
      </c>
      <c r="F210" s="425">
        <f t="shared" si="27"/>
        <v>43.970999999999997</v>
      </c>
      <c r="G210" s="130">
        <v>0</v>
      </c>
      <c r="H210" s="141">
        <v>0</v>
      </c>
      <c r="I210" s="141">
        <v>0</v>
      </c>
      <c r="J210" s="141">
        <v>43.607855999999998</v>
      </c>
      <c r="K210" s="130" t="s">
        <v>1487</v>
      </c>
      <c r="L210" s="131" t="s">
        <v>1000</v>
      </c>
      <c r="M210" s="132" t="s">
        <v>1129</v>
      </c>
      <c r="N210" s="130">
        <v>39.71</v>
      </c>
      <c r="O210" s="130">
        <v>100.059</v>
      </c>
      <c r="P210" s="457">
        <f t="shared" si="28"/>
        <v>60.348999999999997</v>
      </c>
      <c r="Q210" s="130">
        <v>0</v>
      </c>
      <c r="R210" s="133" t="s">
        <v>994</v>
      </c>
      <c r="S210" s="129" t="s">
        <v>1314</v>
      </c>
      <c r="T210" s="134" t="s">
        <v>1855</v>
      </c>
      <c r="U210" s="280" t="s">
        <v>129</v>
      </c>
      <c r="V210" s="137" t="s">
        <v>1</v>
      </c>
      <c r="W210" s="136" t="s">
        <v>130</v>
      </c>
      <c r="X210" s="137">
        <v>169</v>
      </c>
      <c r="Y210" s="138"/>
      <c r="Z210" s="139" t="s">
        <v>54</v>
      </c>
      <c r="AA210" s="139"/>
      <c r="AB210" s="140"/>
      <c r="AC210" s="111"/>
    </row>
    <row r="211" spans="1:29" ht="54" customHeight="1" x14ac:dyDescent="0.2">
      <c r="A211" s="128">
        <v>172</v>
      </c>
      <c r="B211" s="129" t="s">
        <v>112</v>
      </c>
      <c r="C211" s="129" t="s">
        <v>151</v>
      </c>
      <c r="D211" s="129" t="s">
        <v>145</v>
      </c>
      <c r="E211" s="130">
        <v>5.6120000000000001</v>
      </c>
      <c r="F211" s="425">
        <f t="shared" si="27"/>
        <v>5.6120000000000001</v>
      </c>
      <c r="G211" s="130">
        <v>0</v>
      </c>
      <c r="H211" s="141">
        <v>0</v>
      </c>
      <c r="I211" s="141">
        <v>0</v>
      </c>
      <c r="J211" s="141">
        <v>5.1783000000000001</v>
      </c>
      <c r="K211" s="130" t="s">
        <v>1487</v>
      </c>
      <c r="L211" s="131" t="s">
        <v>1000</v>
      </c>
      <c r="M211" s="132" t="s">
        <v>1104</v>
      </c>
      <c r="N211" s="130">
        <v>5.7130000000000001</v>
      </c>
      <c r="O211" s="130">
        <v>5.6909999999999998</v>
      </c>
      <c r="P211" s="457">
        <f t="shared" si="28"/>
        <v>-2.2000000000000242E-2</v>
      </c>
      <c r="Q211" s="130">
        <v>0</v>
      </c>
      <c r="R211" s="133" t="s">
        <v>994</v>
      </c>
      <c r="S211" s="129" t="s">
        <v>1315</v>
      </c>
      <c r="T211" s="134"/>
      <c r="U211" s="280" t="s">
        <v>129</v>
      </c>
      <c r="V211" s="137" t="s">
        <v>1</v>
      </c>
      <c r="W211" s="136" t="s">
        <v>130</v>
      </c>
      <c r="X211" s="137">
        <v>170</v>
      </c>
      <c r="Y211" s="138"/>
      <c r="Z211" s="139" t="s">
        <v>54</v>
      </c>
      <c r="AA211" s="139"/>
      <c r="AB211" s="140"/>
      <c r="AC211" s="111"/>
    </row>
    <row r="212" spans="1:29" ht="178.5" customHeight="1" x14ac:dyDescent="0.2">
      <c r="A212" s="128">
        <v>173</v>
      </c>
      <c r="B212" s="129" t="s">
        <v>113</v>
      </c>
      <c r="C212" s="129" t="s">
        <v>146</v>
      </c>
      <c r="D212" s="129" t="s">
        <v>167</v>
      </c>
      <c r="E212" s="130">
        <v>132.86600000000001</v>
      </c>
      <c r="F212" s="425">
        <f t="shared" si="27"/>
        <v>132.86600000000001</v>
      </c>
      <c r="G212" s="130">
        <v>0</v>
      </c>
      <c r="H212" s="141">
        <v>0</v>
      </c>
      <c r="I212" s="141">
        <v>0</v>
      </c>
      <c r="J212" s="141">
        <v>126.36450000000001</v>
      </c>
      <c r="K212" s="130" t="s">
        <v>1487</v>
      </c>
      <c r="L212" s="131" t="s">
        <v>997</v>
      </c>
      <c r="M212" s="132" t="s">
        <v>1133</v>
      </c>
      <c r="N212" s="130">
        <v>165.77099999999999</v>
      </c>
      <c r="O212" s="130">
        <v>326.971</v>
      </c>
      <c r="P212" s="457">
        <f t="shared" si="28"/>
        <v>161.20000000000002</v>
      </c>
      <c r="Q212" s="130">
        <v>-10.78</v>
      </c>
      <c r="R212" s="133" t="s">
        <v>1004</v>
      </c>
      <c r="S212" s="129" t="s">
        <v>1316</v>
      </c>
      <c r="T212" s="134"/>
      <c r="U212" s="280" t="s">
        <v>129</v>
      </c>
      <c r="V212" s="137" t="s">
        <v>1</v>
      </c>
      <c r="W212" s="136" t="s">
        <v>130</v>
      </c>
      <c r="X212" s="137">
        <v>171</v>
      </c>
      <c r="Y212" s="138" t="s">
        <v>144</v>
      </c>
      <c r="Z212" s="139" t="s">
        <v>54</v>
      </c>
      <c r="AA212" s="139"/>
      <c r="AB212" s="140"/>
      <c r="AC212" s="111"/>
    </row>
    <row r="213" spans="1:29" ht="141.75" customHeight="1" x14ac:dyDescent="0.2">
      <c r="A213" s="128">
        <v>174</v>
      </c>
      <c r="B213" s="129" t="s">
        <v>851</v>
      </c>
      <c r="C213" s="129" t="s">
        <v>146</v>
      </c>
      <c r="D213" s="129" t="s">
        <v>167</v>
      </c>
      <c r="E213" s="130">
        <f>3700+2000</f>
        <v>5700</v>
      </c>
      <c r="F213" s="425">
        <f t="shared" si="27"/>
        <v>6900</v>
      </c>
      <c r="G213" s="130">
        <v>1200</v>
      </c>
      <c r="H213" s="141">
        <v>0</v>
      </c>
      <c r="I213" s="141">
        <v>0</v>
      </c>
      <c r="J213" s="141">
        <v>6900</v>
      </c>
      <c r="K213" s="130" t="s">
        <v>1487</v>
      </c>
      <c r="L213" s="131" t="s">
        <v>997</v>
      </c>
      <c r="M213" s="132" t="s">
        <v>1134</v>
      </c>
      <c r="N213" s="130">
        <v>1900</v>
      </c>
      <c r="O213" s="130">
        <v>4000</v>
      </c>
      <c r="P213" s="457">
        <f t="shared" si="28"/>
        <v>2100</v>
      </c>
      <c r="Q213" s="130">
        <v>0</v>
      </c>
      <c r="R213" s="133" t="s">
        <v>997</v>
      </c>
      <c r="S213" s="129" t="s">
        <v>1317</v>
      </c>
      <c r="T213" s="134"/>
      <c r="U213" s="280" t="s">
        <v>129</v>
      </c>
      <c r="V213" s="137" t="s">
        <v>1</v>
      </c>
      <c r="W213" s="136" t="s">
        <v>130</v>
      </c>
      <c r="X213" s="137">
        <v>172</v>
      </c>
      <c r="Y213" s="138"/>
      <c r="Z213" s="139"/>
      <c r="AA213" s="139" t="s">
        <v>54</v>
      </c>
      <c r="AB213" s="140" t="s">
        <v>54</v>
      </c>
      <c r="AC213" s="111"/>
    </row>
    <row r="214" spans="1:29" ht="54.75" customHeight="1" x14ac:dyDescent="0.2">
      <c r="A214" s="128">
        <v>175</v>
      </c>
      <c r="B214" s="87" t="s">
        <v>850</v>
      </c>
      <c r="C214" s="129" t="s">
        <v>163</v>
      </c>
      <c r="D214" s="129" t="s">
        <v>145</v>
      </c>
      <c r="E214" s="130">
        <v>32.924999999999997</v>
      </c>
      <c r="F214" s="425">
        <f t="shared" si="27"/>
        <v>32.924999999999997</v>
      </c>
      <c r="G214" s="130">
        <v>0</v>
      </c>
      <c r="H214" s="141">
        <v>0</v>
      </c>
      <c r="I214" s="141">
        <v>0</v>
      </c>
      <c r="J214" s="141">
        <v>22.1724</v>
      </c>
      <c r="K214" s="130" t="s">
        <v>1487</v>
      </c>
      <c r="L214" s="131" t="s">
        <v>997</v>
      </c>
      <c r="M214" s="132" t="s">
        <v>1098</v>
      </c>
      <c r="N214" s="130">
        <v>25</v>
      </c>
      <c r="O214" s="130">
        <v>0</v>
      </c>
      <c r="P214" s="457">
        <f t="shared" si="28"/>
        <v>-25</v>
      </c>
      <c r="Q214" s="130">
        <v>0</v>
      </c>
      <c r="R214" s="133" t="s">
        <v>1318</v>
      </c>
      <c r="S214" s="129" t="s">
        <v>1319</v>
      </c>
      <c r="T214" s="134"/>
      <c r="U214" s="280" t="s">
        <v>129</v>
      </c>
      <c r="V214" s="137" t="s">
        <v>1</v>
      </c>
      <c r="W214" s="136" t="s">
        <v>130</v>
      </c>
      <c r="X214" s="137">
        <v>173</v>
      </c>
      <c r="Y214" s="138" t="s">
        <v>144</v>
      </c>
      <c r="Z214" s="139" t="s">
        <v>54</v>
      </c>
      <c r="AA214" s="139"/>
      <c r="AB214" s="140"/>
      <c r="AC214" s="111"/>
    </row>
    <row r="215" spans="1:29" ht="126.75" customHeight="1" x14ac:dyDescent="0.2">
      <c r="A215" s="128">
        <v>176</v>
      </c>
      <c r="B215" s="129" t="s">
        <v>171</v>
      </c>
      <c r="C215" s="129" t="s">
        <v>158</v>
      </c>
      <c r="D215" s="129" t="s">
        <v>168</v>
      </c>
      <c r="E215" s="130">
        <v>50.033999999999999</v>
      </c>
      <c r="F215" s="425">
        <f t="shared" si="27"/>
        <v>50.033999999999999</v>
      </c>
      <c r="G215" s="130">
        <v>0</v>
      </c>
      <c r="H215" s="141">
        <v>0</v>
      </c>
      <c r="I215" s="141">
        <v>0</v>
      </c>
      <c r="J215" s="141">
        <v>62.320099999999996</v>
      </c>
      <c r="K215" s="363" t="s">
        <v>1135</v>
      </c>
      <c r="L215" s="131" t="s">
        <v>1000</v>
      </c>
      <c r="M215" s="132" t="s">
        <v>1136</v>
      </c>
      <c r="N215" s="130">
        <v>140</v>
      </c>
      <c r="O215" s="130">
        <v>178.892</v>
      </c>
      <c r="P215" s="457">
        <f t="shared" si="28"/>
        <v>38.891999999999996</v>
      </c>
      <c r="Q215" s="130">
        <v>0</v>
      </c>
      <c r="R215" s="133" t="s">
        <v>994</v>
      </c>
      <c r="S215" s="129" t="s">
        <v>1320</v>
      </c>
      <c r="T215" s="134"/>
      <c r="U215" s="280" t="s">
        <v>129</v>
      </c>
      <c r="V215" s="137" t="s">
        <v>1</v>
      </c>
      <c r="W215" s="136" t="s">
        <v>130</v>
      </c>
      <c r="X215" s="137" t="s">
        <v>123</v>
      </c>
      <c r="Y215" s="138" t="s">
        <v>43</v>
      </c>
      <c r="Z215" s="139" t="s">
        <v>54</v>
      </c>
      <c r="AA215" s="139"/>
      <c r="AB215" s="140"/>
      <c r="AC215" s="111"/>
    </row>
    <row r="216" spans="1:29" ht="19.5" customHeight="1" x14ac:dyDescent="0.2">
      <c r="A216" s="259"/>
      <c r="B216" s="258" t="s">
        <v>857</v>
      </c>
      <c r="C216" s="129"/>
      <c r="D216" s="129"/>
      <c r="E216" s="130"/>
      <c r="F216" s="425"/>
      <c r="G216" s="130"/>
      <c r="H216" s="141"/>
      <c r="I216" s="141"/>
      <c r="J216" s="141"/>
      <c r="K216" s="130"/>
      <c r="L216" s="131"/>
      <c r="M216" s="132"/>
      <c r="N216" s="130"/>
      <c r="O216" s="130"/>
      <c r="P216" s="457"/>
      <c r="Q216" s="130"/>
      <c r="R216" s="133"/>
      <c r="S216" s="129"/>
      <c r="T216" s="134"/>
      <c r="U216" s="280"/>
      <c r="V216" s="137"/>
      <c r="W216" s="136"/>
      <c r="X216" s="135"/>
      <c r="Y216" s="138"/>
      <c r="Z216" s="139"/>
      <c r="AA216" s="139"/>
      <c r="AB216" s="140"/>
    </row>
    <row r="217" spans="1:29" ht="21.6" customHeight="1" x14ac:dyDescent="0.2">
      <c r="A217" s="151"/>
      <c r="B217" s="152" t="s">
        <v>85</v>
      </c>
      <c r="C217" s="153"/>
      <c r="D217" s="153"/>
      <c r="E217" s="154"/>
      <c r="F217" s="430"/>
      <c r="G217" s="431"/>
      <c r="H217" s="432"/>
      <c r="I217" s="432"/>
      <c r="J217" s="154"/>
      <c r="K217" s="154"/>
      <c r="L217" s="155"/>
      <c r="M217" s="156"/>
      <c r="N217" s="154"/>
      <c r="O217" s="154"/>
      <c r="P217" s="154"/>
      <c r="Q217" s="154"/>
      <c r="R217" s="157"/>
      <c r="S217" s="153"/>
      <c r="T217" s="153"/>
      <c r="U217" s="283"/>
      <c r="V217" s="158"/>
      <c r="W217" s="158"/>
      <c r="X217" s="158"/>
      <c r="Y217" s="158"/>
      <c r="Z217" s="159"/>
      <c r="AA217" s="159"/>
      <c r="AB217" s="160"/>
    </row>
    <row r="218" spans="1:29" ht="51" customHeight="1" x14ac:dyDescent="0.2">
      <c r="A218" s="128">
        <v>177</v>
      </c>
      <c r="B218" s="129" t="s">
        <v>114</v>
      </c>
      <c r="C218" s="129" t="s">
        <v>150</v>
      </c>
      <c r="D218" s="129" t="s">
        <v>145</v>
      </c>
      <c r="E218" s="130">
        <v>35.210999999999999</v>
      </c>
      <c r="F218" s="425">
        <f t="shared" ref="F218:F224" si="29">E218+G218-H218</f>
        <v>35.210999999999999</v>
      </c>
      <c r="G218" s="130">
        <v>0</v>
      </c>
      <c r="H218" s="141">
        <v>0</v>
      </c>
      <c r="I218" s="141">
        <v>0</v>
      </c>
      <c r="J218" s="141">
        <v>35.210999999999999</v>
      </c>
      <c r="K218" s="130" t="s">
        <v>1487</v>
      </c>
      <c r="L218" s="131" t="s">
        <v>997</v>
      </c>
      <c r="M218" s="132" t="s">
        <v>1107</v>
      </c>
      <c r="N218" s="130">
        <v>39.93</v>
      </c>
      <c r="O218" s="130">
        <v>39.93</v>
      </c>
      <c r="P218" s="457">
        <f t="shared" ref="P218:P224" si="30">O218-N218</f>
        <v>0</v>
      </c>
      <c r="Q218" s="130">
        <v>0</v>
      </c>
      <c r="R218" s="133" t="s">
        <v>997</v>
      </c>
      <c r="S218" s="129" t="s">
        <v>1321</v>
      </c>
      <c r="T218" s="134"/>
      <c r="U218" s="280" t="s">
        <v>129</v>
      </c>
      <c r="V218" s="137" t="s">
        <v>1</v>
      </c>
      <c r="W218" s="136" t="s">
        <v>130</v>
      </c>
      <c r="X218" s="137">
        <v>174</v>
      </c>
      <c r="Y218" s="138"/>
      <c r="Z218" s="139"/>
      <c r="AA218" s="139" t="s">
        <v>54</v>
      </c>
      <c r="AB218" s="140"/>
      <c r="AC218" s="111"/>
    </row>
    <row r="219" spans="1:29" ht="57" customHeight="1" x14ac:dyDescent="0.2">
      <c r="A219" s="128">
        <f>+A218+1</f>
        <v>178</v>
      </c>
      <c r="B219" s="129" t="s">
        <v>115</v>
      </c>
      <c r="C219" s="129" t="s">
        <v>150</v>
      </c>
      <c r="D219" s="129" t="s">
        <v>145</v>
      </c>
      <c r="E219" s="130">
        <v>3.4220000000000002</v>
      </c>
      <c r="F219" s="425">
        <f t="shared" si="29"/>
        <v>3.4220000000000002</v>
      </c>
      <c r="G219" s="130">
        <v>0</v>
      </c>
      <c r="H219" s="141">
        <v>0</v>
      </c>
      <c r="I219" s="141">
        <v>0</v>
      </c>
      <c r="J219" s="141">
        <v>3.981312</v>
      </c>
      <c r="K219" s="130" t="s">
        <v>1487</v>
      </c>
      <c r="L219" s="131" t="s">
        <v>997</v>
      </c>
      <c r="M219" s="132" t="s">
        <v>1137</v>
      </c>
      <c r="N219" s="130">
        <v>19.036999999999999</v>
      </c>
      <c r="O219" s="130">
        <v>2.6469999999999998</v>
      </c>
      <c r="P219" s="457">
        <f t="shared" si="30"/>
        <v>-16.39</v>
      </c>
      <c r="Q219" s="130">
        <v>0</v>
      </c>
      <c r="R219" s="133" t="s">
        <v>994</v>
      </c>
      <c r="S219" s="129" t="s">
        <v>1322</v>
      </c>
      <c r="T219" s="134"/>
      <c r="U219" s="280" t="s">
        <v>129</v>
      </c>
      <c r="V219" s="137" t="s">
        <v>1</v>
      </c>
      <c r="W219" s="136" t="s">
        <v>130</v>
      </c>
      <c r="X219" s="137">
        <v>175</v>
      </c>
      <c r="Y219" s="138"/>
      <c r="Z219" s="139" t="s">
        <v>54</v>
      </c>
      <c r="AA219" s="139"/>
      <c r="AB219" s="140"/>
      <c r="AC219" s="111"/>
    </row>
    <row r="220" spans="1:29" ht="94.5" customHeight="1" x14ac:dyDescent="0.2">
      <c r="A220" s="606">
        <v>179</v>
      </c>
      <c r="B220" s="495" t="s">
        <v>116</v>
      </c>
      <c r="C220" s="129" t="s">
        <v>164</v>
      </c>
      <c r="D220" s="129" t="s">
        <v>145</v>
      </c>
      <c r="E220" s="130">
        <v>45.311</v>
      </c>
      <c r="F220" s="425">
        <f t="shared" si="29"/>
        <v>45.311</v>
      </c>
      <c r="G220" s="130">
        <v>0</v>
      </c>
      <c r="H220" s="141">
        <v>0</v>
      </c>
      <c r="I220" s="141">
        <v>0</v>
      </c>
      <c r="J220" s="141">
        <v>43.812618999999998</v>
      </c>
      <c r="K220" s="604" t="s">
        <v>1138</v>
      </c>
      <c r="L220" s="501" t="s">
        <v>1000</v>
      </c>
      <c r="M220" s="499" t="s">
        <v>1139</v>
      </c>
      <c r="N220" s="130">
        <v>47.399000000000001</v>
      </c>
      <c r="O220" s="130">
        <v>71.378</v>
      </c>
      <c r="P220" s="457">
        <f t="shared" si="30"/>
        <v>23.978999999999999</v>
      </c>
      <c r="Q220" s="130">
        <v>-2.8340000000000001</v>
      </c>
      <c r="R220" s="487" t="s">
        <v>1004</v>
      </c>
      <c r="S220" s="495" t="s">
        <v>1323</v>
      </c>
      <c r="T220" s="487"/>
      <c r="U220" s="280" t="s">
        <v>129</v>
      </c>
      <c r="V220" s="137" t="s">
        <v>1</v>
      </c>
      <c r="W220" s="136" t="s">
        <v>130</v>
      </c>
      <c r="X220" s="137">
        <v>176</v>
      </c>
      <c r="Y220" s="138"/>
      <c r="Z220" s="139" t="s">
        <v>54</v>
      </c>
      <c r="AA220" s="139"/>
      <c r="AB220" s="140"/>
      <c r="AC220" s="111"/>
    </row>
    <row r="221" spans="1:29" ht="89.25" customHeight="1" x14ac:dyDescent="0.2">
      <c r="A221" s="607"/>
      <c r="B221" s="496"/>
      <c r="C221" s="129" t="s">
        <v>164</v>
      </c>
      <c r="D221" s="129" t="s">
        <v>145</v>
      </c>
      <c r="E221" s="130">
        <v>2.1070000000000002</v>
      </c>
      <c r="F221" s="425">
        <f t="shared" si="29"/>
        <v>2.1070000000000002</v>
      </c>
      <c r="G221" s="130">
        <v>0</v>
      </c>
      <c r="H221" s="141">
        <v>0</v>
      </c>
      <c r="I221" s="141">
        <v>0</v>
      </c>
      <c r="J221" s="141">
        <v>1.6391370000000001</v>
      </c>
      <c r="K221" s="605"/>
      <c r="L221" s="502"/>
      <c r="M221" s="500"/>
      <c r="N221" s="130">
        <v>2.1080000000000001</v>
      </c>
      <c r="O221" s="130">
        <v>1.8069999999999999</v>
      </c>
      <c r="P221" s="457">
        <f t="shared" si="30"/>
        <v>-0.30100000000000016</v>
      </c>
      <c r="Q221" s="130">
        <v>-0.24299999999999999</v>
      </c>
      <c r="R221" s="488"/>
      <c r="S221" s="496"/>
      <c r="T221" s="488"/>
      <c r="U221" s="280" t="s">
        <v>129</v>
      </c>
      <c r="V221" s="137" t="s">
        <v>1</v>
      </c>
      <c r="W221" s="136" t="s">
        <v>131</v>
      </c>
      <c r="X221" s="137">
        <v>176</v>
      </c>
      <c r="Y221" s="138"/>
      <c r="Z221" s="139" t="s">
        <v>54</v>
      </c>
      <c r="AA221" s="139"/>
      <c r="AB221" s="140"/>
      <c r="AC221" s="111"/>
    </row>
    <row r="222" spans="1:29" ht="84" customHeight="1" x14ac:dyDescent="0.2">
      <c r="A222" s="128">
        <v>180</v>
      </c>
      <c r="B222" s="129" t="s">
        <v>117</v>
      </c>
      <c r="C222" s="129" t="s">
        <v>161</v>
      </c>
      <c r="D222" s="129" t="s">
        <v>145</v>
      </c>
      <c r="E222" s="130">
        <f>205.714+2303.501</f>
        <v>2509.2150000000001</v>
      </c>
      <c r="F222" s="425">
        <f t="shared" si="29"/>
        <v>3229.79</v>
      </c>
      <c r="G222" s="130">
        <v>3054.933</v>
      </c>
      <c r="H222" s="141">
        <v>2334.3580000000002</v>
      </c>
      <c r="I222" s="141">
        <v>0</v>
      </c>
      <c r="J222" s="141">
        <v>2992.9929999999999</v>
      </c>
      <c r="K222" s="130" t="s">
        <v>1487</v>
      </c>
      <c r="L222" s="131" t="s">
        <v>997</v>
      </c>
      <c r="M222" s="132" t="s">
        <v>1140</v>
      </c>
      <c r="N222" s="130">
        <v>348.10199999999998</v>
      </c>
      <c r="O222" s="130">
        <v>2787.2060000000001</v>
      </c>
      <c r="P222" s="457">
        <f t="shared" si="30"/>
        <v>2439.1040000000003</v>
      </c>
      <c r="Q222" s="130">
        <v>0</v>
      </c>
      <c r="R222" s="133" t="s">
        <v>997</v>
      </c>
      <c r="S222" s="129" t="s">
        <v>1324</v>
      </c>
      <c r="T222" s="134"/>
      <c r="U222" s="280" t="s">
        <v>129</v>
      </c>
      <c r="V222" s="137" t="s">
        <v>1</v>
      </c>
      <c r="W222" s="136" t="s">
        <v>130</v>
      </c>
      <c r="X222" s="137">
        <v>177</v>
      </c>
      <c r="Y222" s="138"/>
      <c r="Z222" s="139"/>
      <c r="AA222" s="139" t="s">
        <v>54</v>
      </c>
      <c r="AB222" s="140"/>
      <c r="AC222" s="111"/>
    </row>
    <row r="223" spans="1:29" ht="74.25" customHeight="1" x14ac:dyDescent="0.2">
      <c r="A223" s="128">
        <v>181</v>
      </c>
      <c r="B223" s="129" t="s">
        <v>118</v>
      </c>
      <c r="C223" s="129" t="s">
        <v>157</v>
      </c>
      <c r="D223" s="129" t="s">
        <v>145</v>
      </c>
      <c r="E223" s="130">
        <v>3.7909999999999999</v>
      </c>
      <c r="F223" s="425">
        <f t="shared" si="29"/>
        <v>3.7909999999999999</v>
      </c>
      <c r="G223" s="130">
        <v>0</v>
      </c>
      <c r="H223" s="141">
        <v>0</v>
      </c>
      <c r="I223" s="141">
        <v>0</v>
      </c>
      <c r="J223" s="141">
        <v>3.551342</v>
      </c>
      <c r="K223" s="130" t="s">
        <v>1487</v>
      </c>
      <c r="L223" s="131" t="s">
        <v>997</v>
      </c>
      <c r="M223" s="132" t="s">
        <v>1141</v>
      </c>
      <c r="N223" s="130">
        <v>3.7909999999999999</v>
      </c>
      <c r="O223" s="130">
        <v>3.5859999999999999</v>
      </c>
      <c r="P223" s="457">
        <f t="shared" si="30"/>
        <v>-0.20500000000000007</v>
      </c>
      <c r="Q223" s="130">
        <v>0</v>
      </c>
      <c r="R223" s="133" t="s">
        <v>997</v>
      </c>
      <c r="S223" s="129" t="s">
        <v>1325</v>
      </c>
      <c r="T223" s="134"/>
      <c r="U223" s="280" t="s">
        <v>129</v>
      </c>
      <c r="V223" s="137" t="s">
        <v>1</v>
      </c>
      <c r="W223" s="136" t="s">
        <v>131</v>
      </c>
      <c r="X223" s="137">
        <v>178</v>
      </c>
      <c r="Y223" s="138"/>
      <c r="Z223" s="139" t="s">
        <v>54</v>
      </c>
      <c r="AA223" s="139"/>
      <c r="AB223" s="140"/>
      <c r="AC223" s="111"/>
    </row>
    <row r="224" spans="1:29" ht="119.25" customHeight="1" x14ac:dyDescent="0.2">
      <c r="A224" s="128">
        <v>182</v>
      </c>
      <c r="B224" s="129" t="s">
        <v>136</v>
      </c>
      <c r="C224" s="129" t="s">
        <v>163</v>
      </c>
      <c r="D224" s="129" t="s">
        <v>145</v>
      </c>
      <c r="E224" s="130">
        <v>33.770000000000003</v>
      </c>
      <c r="F224" s="425">
        <f t="shared" si="29"/>
        <v>33.770000000000003</v>
      </c>
      <c r="G224" s="130">
        <v>0</v>
      </c>
      <c r="H224" s="141">
        <v>0</v>
      </c>
      <c r="I224" s="141">
        <v>0</v>
      </c>
      <c r="J224" s="141">
        <v>47.375743999999997</v>
      </c>
      <c r="K224" s="130" t="s">
        <v>1487</v>
      </c>
      <c r="L224" s="131" t="s">
        <v>997</v>
      </c>
      <c r="M224" s="132" t="s">
        <v>1117</v>
      </c>
      <c r="N224" s="130">
        <v>47.972000000000001</v>
      </c>
      <c r="O224" s="130">
        <v>66.528999999999996</v>
      </c>
      <c r="P224" s="457">
        <f t="shared" si="30"/>
        <v>18.556999999999995</v>
      </c>
      <c r="Q224" s="130">
        <v>0</v>
      </c>
      <c r="R224" s="133" t="s">
        <v>994</v>
      </c>
      <c r="S224" s="129" t="s">
        <v>1326</v>
      </c>
      <c r="T224" s="134"/>
      <c r="U224" s="280" t="s">
        <v>129</v>
      </c>
      <c r="V224" s="137" t="s">
        <v>1</v>
      </c>
      <c r="W224" s="136" t="s">
        <v>130</v>
      </c>
      <c r="X224" s="137">
        <v>179</v>
      </c>
      <c r="Y224" s="138" t="s">
        <v>144</v>
      </c>
      <c r="Z224" s="139" t="s">
        <v>54</v>
      </c>
      <c r="AA224" s="139"/>
      <c r="AB224" s="140"/>
      <c r="AC224" s="111"/>
    </row>
    <row r="225" spans="1:32" x14ac:dyDescent="0.2">
      <c r="A225" s="128"/>
      <c r="B225" s="258" t="s">
        <v>838</v>
      </c>
      <c r="C225" s="129"/>
      <c r="D225" s="129"/>
      <c r="E225" s="130"/>
      <c r="F225" s="425"/>
      <c r="G225" s="130"/>
      <c r="H225" s="141"/>
      <c r="I225" s="141"/>
      <c r="J225" s="141"/>
      <c r="K225" s="130"/>
      <c r="L225" s="131"/>
      <c r="M225" s="132"/>
      <c r="N225" s="130"/>
      <c r="O225" s="130"/>
      <c r="P225" s="457"/>
      <c r="Q225" s="130"/>
      <c r="R225" s="133"/>
      <c r="S225" s="129"/>
      <c r="T225" s="134"/>
      <c r="U225" s="280"/>
      <c r="V225" s="137"/>
      <c r="W225" s="136"/>
      <c r="X225" s="135"/>
      <c r="Y225" s="138"/>
      <c r="Z225" s="139"/>
      <c r="AA225" s="139"/>
      <c r="AB225" s="140"/>
    </row>
    <row r="226" spans="1:32" x14ac:dyDescent="0.2">
      <c r="A226" s="128"/>
      <c r="B226" s="258" t="s">
        <v>839</v>
      </c>
      <c r="C226" s="129"/>
      <c r="D226" s="129"/>
      <c r="E226" s="130"/>
      <c r="F226" s="425"/>
      <c r="G226" s="130"/>
      <c r="H226" s="141"/>
      <c r="I226" s="141"/>
      <c r="J226" s="141"/>
      <c r="K226" s="130"/>
      <c r="L226" s="131"/>
      <c r="M226" s="132"/>
      <c r="N226" s="130"/>
      <c r="O226" s="130"/>
      <c r="P226" s="457"/>
      <c r="Q226" s="130"/>
      <c r="R226" s="133"/>
      <c r="S226" s="129"/>
      <c r="T226" s="134"/>
      <c r="U226" s="280"/>
      <c r="V226" s="137"/>
      <c r="W226" s="136"/>
      <c r="X226" s="135"/>
      <c r="Y226" s="138"/>
      <c r="Z226" s="139"/>
      <c r="AA226" s="139"/>
      <c r="AB226" s="140"/>
    </row>
    <row r="227" spans="1:32" ht="21.6" customHeight="1" x14ac:dyDescent="0.2">
      <c r="A227" s="151"/>
      <c r="B227" s="152" t="s">
        <v>86</v>
      </c>
      <c r="C227" s="153"/>
      <c r="D227" s="153"/>
      <c r="E227" s="154"/>
      <c r="F227" s="430"/>
      <c r="G227" s="431"/>
      <c r="H227" s="432"/>
      <c r="I227" s="432"/>
      <c r="J227" s="154"/>
      <c r="K227" s="154"/>
      <c r="L227" s="155"/>
      <c r="M227" s="156"/>
      <c r="N227" s="154"/>
      <c r="O227" s="154"/>
      <c r="P227" s="154"/>
      <c r="Q227" s="154"/>
      <c r="R227" s="157"/>
      <c r="S227" s="153"/>
      <c r="T227" s="153"/>
      <c r="U227" s="283"/>
      <c r="V227" s="158"/>
      <c r="W227" s="158"/>
      <c r="X227" s="158"/>
      <c r="Y227" s="158"/>
      <c r="Z227" s="159"/>
      <c r="AA227" s="159"/>
      <c r="AB227" s="160"/>
    </row>
    <row r="228" spans="1:32" ht="99" customHeight="1" x14ac:dyDescent="0.2">
      <c r="A228" s="128">
        <v>183</v>
      </c>
      <c r="B228" s="129" t="s">
        <v>119</v>
      </c>
      <c r="C228" s="129" t="s">
        <v>165</v>
      </c>
      <c r="D228" s="129" t="s">
        <v>145</v>
      </c>
      <c r="E228" s="130">
        <v>43.383000000000003</v>
      </c>
      <c r="F228" s="425">
        <f>E228+G228-H228</f>
        <v>43.383000000000003</v>
      </c>
      <c r="G228" s="130">
        <v>0</v>
      </c>
      <c r="H228" s="141">
        <v>0</v>
      </c>
      <c r="I228" s="141">
        <v>0</v>
      </c>
      <c r="J228" s="141">
        <v>47.953530000000001</v>
      </c>
      <c r="K228" s="130" t="s">
        <v>1487</v>
      </c>
      <c r="L228" s="131" t="s">
        <v>1000</v>
      </c>
      <c r="M228" s="132" t="s">
        <v>1142</v>
      </c>
      <c r="N228" s="130">
        <v>40</v>
      </c>
      <c r="O228" s="130">
        <v>59.895000000000003</v>
      </c>
      <c r="P228" s="457">
        <f t="shared" ref="P228:P231" si="31">O228-N228</f>
        <v>19.895000000000003</v>
      </c>
      <c r="Q228" s="130">
        <v>0</v>
      </c>
      <c r="R228" s="133" t="s">
        <v>994</v>
      </c>
      <c r="S228" s="129" t="s">
        <v>1327</v>
      </c>
      <c r="T228" s="134"/>
      <c r="U228" s="280" t="s">
        <v>129</v>
      </c>
      <c r="V228" s="137" t="s">
        <v>1</v>
      </c>
      <c r="W228" s="136" t="s">
        <v>130</v>
      </c>
      <c r="X228" s="137">
        <v>180</v>
      </c>
      <c r="Y228" s="138" t="s">
        <v>144</v>
      </c>
      <c r="Z228" s="139" t="s">
        <v>54</v>
      </c>
      <c r="AA228" s="139"/>
      <c r="AB228" s="140"/>
      <c r="AC228" s="111"/>
    </row>
    <row r="229" spans="1:32" ht="82.5" customHeight="1" x14ac:dyDescent="0.2">
      <c r="A229" s="128">
        <v>184</v>
      </c>
      <c r="B229" s="129" t="s">
        <v>120</v>
      </c>
      <c r="C229" s="129" t="s">
        <v>166</v>
      </c>
      <c r="D229" s="129" t="s">
        <v>145</v>
      </c>
      <c r="E229" s="130">
        <v>3.1989999999999998</v>
      </c>
      <c r="F229" s="425">
        <f>E229+G229-H229</f>
        <v>3.1989999999999998</v>
      </c>
      <c r="G229" s="130">
        <v>0</v>
      </c>
      <c r="H229" s="141">
        <v>0</v>
      </c>
      <c r="I229" s="141">
        <v>0</v>
      </c>
      <c r="J229" s="141">
        <v>3.079237</v>
      </c>
      <c r="K229" s="130" t="s">
        <v>1487</v>
      </c>
      <c r="L229" s="131" t="s">
        <v>997</v>
      </c>
      <c r="M229" s="132" t="s">
        <v>1143</v>
      </c>
      <c r="N229" s="130">
        <v>3.2290000000000001</v>
      </c>
      <c r="O229" s="130">
        <v>3.2839999999999998</v>
      </c>
      <c r="P229" s="457">
        <f t="shared" si="31"/>
        <v>5.4999999999999716E-2</v>
      </c>
      <c r="Q229" s="130">
        <v>0</v>
      </c>
      <c r="R229" s="133" t="s">
        <v>997</v>
      </c>
      <c r="S229" s="129" t="s">
        <v>1328</v>
      </c>
      <c r="T229" s="134"/>
      <c r="U229" s="280" t="s">
        <v>129</v>
      </c>
      <c r="V229" s="137" t="s">
        <v>1</v>
      </c>
      <c r="W229" s="136" t="s">
        <v>130</v>
      </c>
      <c r="X229" s="137">
        <v>181</v>
      </c>
      <c r="Y229" s="138"/>
      <c r="Z229" s="139" t="s">
        <v>54</v>
      </c>
      <c r="AA229" s="139"/>
      <c r="AB229" s="140"/>
      <c r="AC229" s="111"/>
    </row>
    <row r="230" spans="1:32" ht="123.75" customHeight="1" x14ac:dyDescent="0.2">
      <c r="A230" s="128">
        <v>185</v>
      </c>
      <c r="B230" s="129" t="s">
        <v>121</v>
      </c>
      <c r="C230" s="129" t="s">
        <v>162</v>
      </c>
      <c r="D230" s="129" t="s">
        <v>145</v>
      </c>
      <c r="E230" s="130">
        <v>9.7200000000000006</v>
      </c>
      <c r="F230" s="425">
        <f>E230+G230-H230</f>
        <v>9.7200000000000006</v>
      </c>
      <c r="G230" s="130">
        <v>0</v>
      </c>
      <c r="H230" s="141">
        <v>0</v>
      </c>
      <c r="I230" s="141">
        <v>0</v>
      </c>
      <c r="J230" s="141">
        <v>7.2230090000000002</v>
      </c>
      <c r="K230" s="363" t="s">
        <v>1144</v>
      </c>
      <c r="L230" s="131" t="s">
        <v>1000</v>
      </c>
      <c r="M230" s="132" t="s">
        <v>1145</v>
      </c>
      <c r="N230" s="130">
        <v>8.7799999999999994</v>
      </c>
      <c r="O230" s="130">
        <v>8.625</v>
      </c>
      <c r="P230" s="457">
        <f t="shared" si="31"/>
        <v>-0.15499999999999936</v>
      </c>
      <c r="Q230" s="130">
        <v>-0.216</v>
      </c>
      <c r="R230" s="133" t="s">
        <v>1004</v>
      </c>
      <c r="S230" s="129" t="s">
        <v>1329</v>
      </c>
      <c r="T230" s="134"/>
      <c r="U230" s="280" t="s">
        <v>129</v>
      </c>
      <c r="V230" s="137" t="s">
        <v>1</v>
      </c>
      <c r="W230" s="136" t="s">
        <v>130</v>
      </c>
      <c r="X230" s="137">
        <v>182</v>
      </c>
      <c r="Y230" s="138"/>
      <c r="Z230" s="139" t="s">
        <v>54</v>
      </c>
      <c r="AA230" s="139"/>
      <c r="AB230" s="140"/>
      <c r="AC230" s="111"/>
    </row>
    <row r="231" spans="1:32" ht="92.25" customHeight="1" x14ac:dyDescent="0.2">
      <c r="A231" s="128">
        <v>186</v>
      </c>
      <c r="B231" s="129" t="s">
        <v>122</v>
      </c>
      <c r="C231" s="129" t="s">
        <v>149</v>
      </c>
      <c r="D231" s="129" t="s">
        <v>145</v>
      </c>
      <c r="E231" s="130">
        <v>15.013</v>
      </c>
      <c r="F231" s="425">
        <f>E231+G231-H231</f>
        <v>15.013</v>
      </c>
      <c r="G231" s="130">
        <v>0</v>
      </c>
      <c r="H231" s="141">
        <v>0</v>
      </c>
      <c r="I231" s="141">
        <v>0</v>
      </c>
      <c r="J231" s="141">
        <v>14.703435000000001</v>
      </c>
      <c r="K231" s="130" t="s">
        <v>1487</v>
      </c>
      <c r="L231" s="131" t="s">
        <v>1000</v>
      </c>
      <c r="M231" s="132" t="s">
        <v>1146</v>
      </c>
      <c r="N231" s="130">
        <v>15.49</v>
      </c>
      <c r="O231" s="130">
        <v>15.712</v>
      </c>
      <c r="P231" s="457">
        <f t="shared" si="31"/>
        <v>0.22199999999999953</v>
      </c>
      <c r="Q231" s="130">
        <v>0</v>
      </c>
      <c r="R231" s="133" t="s">
        <v>994</v>
      </c>
      <c r="S231" s="129" t="s">
        <v>1330</v>
      </c>
      <c r="T231" s="134"/>
      <c r="U231" s="280" t="s">
        <v>129</v>
      </c>
      <c r="V231" s="137" t="s">
        <v>1</v>
      </c>
      <c r="W231" s="136" t="s">
        <v>130</v>
      </c>
      <c r="X231" s="137">
        <v>183</v>
      </c>
      <c r="Y231" s="138" t="s">
        <v>58</v>
      </c>
      <c r="Z231" s="139" t="s">
        <v>54</v>
      </c>
      <c r="AA231" s="139"/>
      <c r="AB231" s="140"/>
      <c r="AC231" s="111"/>
    </row>
    <row r="232" spans="1:32" x14ac:dyDescent="0.2">
      <c r="A232" s="128"/>
      <c r="B232" s="258" t="s">
        <v>840</v>
      </c>
      <c r="C232" s="129"/>
      <c r="D232" s="129"/>
      <c r="E232" s="130"/>
      <c r="F232" s="425"/>
      <c r="G232" s="130"/>
      <c r="H232" s="141"/>
      <c r="I232" s="141"/>
      <c r="J232" s="141"/>
      <c r="K232" s="130"/>
      <c r="L232" s="131"/>
      <c r="M232" s="132"/>
      <c r="N232" s="130"/>
      <c r="O232" s="130"/>
      <c r="P232" s="457"/>
      <c r="Q232" s="130"/>
      <c r="R232" s="133"/>
      <c r="S232" s="129"/>
      <c r="T232" s="134"/>
      <c r="U232" s="280"/>
      <c r="V232" s="137"/>
      <c r="W232" s="136"/>
      <c r="X232" s="135"/>
      <c r="Y232" s="138"/>
      <c r="Z232" s="139"/>
      <c r="AA232" s="139"/>
      <c r="AB232" s="140"/>
    </row>
    <row r="233" spans="1:32" ht="21.6" customHeight="1" x14ac:dyDescent="0.2">
      <c r="A233" s="92"/>
      <c r="B233" s="120" t="s">
        <v>204</v>
      </c>
      <c r="C233" s="93"/>
      <c r="D233" s="93"/>
      <c r="E233" s="94"/>
      <c r="F233" s="121"/>
      <c r="G233" s="122"/>
      <c r="H233" s="123"/>
      <c r="I233" s="123"/>
      <c r="J233" s="94"/>
      <c r="K233" s="94"/>
      <c r="L233" s="95"/>
      <c r="M233" s="96"/>
      <c r="N233" s="94"/>
      <c r="O233" s="94"/>
      <c r="P233" s="94"/>
      <c r="Q233" s="94"/>
      <c r="R233" s="97"/>
      <c r="S233" s="93"/>
      <c r="T233" s="93"/>
      <c r="U233" s="281"/>
      <c r="V233" s="98"/>
      <c r="W233" s="98"/>
      <c r="X233" s="98"/>
      <c r="Y233" s="98"/>
      <c r="Z233" s="99"/>
      <c r="AA233" s="99"/>
      <c r="AB233" s="100"/>
    </row>
    <row r="234" spans="1:32" ht="60.75" customHeight="1" x14ac:dyDescent="0.2">
      <c r="A234" s="81">
        <v>187</v>
      </c>
      <c r="B234" s="82" t="s">
        <v>207</v>
      </c>
      <c r="C234" s="170" t="s">
        <v>208</v>
      </c>
      <c r="D234" s="170" t="s">
        <v>145</v>
      </c>
      <c r="E234" s="423">
        <v>253.73699999999999</v>
      </c>
      <c r="F234" s="424">
        <f t="shared" ref="F234:F240" si="32">E234+G234-H234</f>
        <v>253.73699999999999</v>
      </c>
      <c r="G234" s="83">
        <v>0</v>
      </c>
      <c r="H234" s="429">
        <v>0</v>
      </c>
      <c r="I234" s="429">
        <v>0</v>
      </c>
      <c r="J234" s="141">
        <v>253.71560199999999</v>
      </c>
      <c r="K234" s="378" t="s">
        <v>1357</v>
      </c>
      <c r="L234" s="84" t="s">
        <v>997</v>
      </c>
      <c r="M234" s="85" t="s">
        <v>1336</v>
      </c>
      <c r="N234" s="437">
        <v>262.13799999999998</v>
      </c>
      <c r="O234" s="83">
        <v>270.78199999999998</v>
      </c>
      <c r="P234" s="455">
        <f>O234-N234</f>
        <v>8.6440000000000055</v>
      </c>
      <c r="Q234" s="83">
        <v>0</v>
      </c>
      <c r="R234" s="86" t="s">
        <v>1337</v>
      </c>
      <c r="S234" s="87" t="s">
        <v>1344</v>
      </c>
      <c r="T234" s="88"/>
      <c r="U234" s="278" t="s">
        <v>205</v>
      </c>
      <c r="V234" s="89" t="s">
        <v>1</v>
      </c>
      <c r="W234" s="90" t="s">
        <v>1771</v>
      </c>
      <c r="X234" s="89">
        <v>185</v>
      </c>
      <c r="Y234" s="171" t="s">
        <v>58</v>
      </c>
      <c r="Z234" s="79"/>
      <c r="AA234" s="79" t="s">
        <v>54</v>
      </c>
      <c r="AB234" s="80"/>
      <c r="AC234" s="111"/>
    </row>
    <row r="235" spans="1:32" ht="71.25" customHeight="1" x14ac:dyDescent="0.2">
      <c r="A235" s="81">
        <v>188</v>
      </c>
      <c r="B235" s="82" t="s">
        <v>209</v>
      </c>
      <c r="C235" s="170" t="s">
        <v>210</v>
      </c>
      <c r="D235" s="170" t="s">
        <v>158</v>
      </c>
      <c r="E235" s="423">
        <v>18.666</v>
      </c>
      <c r="F235" s="424">
        <f t="shared" si="32"/>
        <v>18.666</v>
      </c>
      <c r="G235" s="83">
        <v>0</v>
      </c>
      <c r="H235" s="429">
        <v>0</v>
      </c>
      <c r="I235" s="429">
        <v>0</v>
      </c>
      <c r="J235" s="141">
        <v>9.0313309999999998</v>
      </c>
      <c r="K235" s="83" t="s">
        <v>1357</v>
      </c>
      <c r="L235" s="84" t="s">
        <v>1338</v>
      </c>
      <c r="M235" s="85" t="s">
        <v>1339</v>
      </c>
      <c r="N235" s="437">
        <v>0</v>
      </c>
      <c r="O235" s="130">
        <v>0</v>
      </c>
      <c r="P235" s="455">
        <f t="shared" ref="P235:P248" si="33">O235-N235</f>
        <v>0</v>
      </c>
      <c r="Q235" s="83">
        <v>0</v>
      </c>
      <c r="R235" s="86" t="s">
        <v>1340</v>
      </c>
      <c r="S235" s="87" t="s">
        <v>1341</v>
      </c>
      <c r="T235" s="88"/>
      <c r="U235" s="278" t="s">
        <v>205</v>
      </c>
      <c r="V235" s="89" t="s">
        <v>1</v>
      </c>
      <c r="W235" s="90" t="s">
        <v>206</v>
      </c>
      <c r="X235" s="89">
        <v>186</v>
      </c>
      <c r="Y235" s="171"/>
      <c r="Z235" s="79" t="s">
        <v>54</v>
      </c>
      <c r="AA235" s="79"/>
      <c r="AB235" s="80"/>
      <c r="AC235" s="111"/>
    </row>
    <row r="236" spans="1:32" s="111" customFormat="1" ht="45.75" customHeight="1" x14ac:dyDescent="0.2">
      <c r="A236" s="606">
        <v>189</v>
      </c>
      <c r="B236" s="495" t="s">
        <v>211</v>
      </c>
      <c r="C236" s="231" t="s">
        <v>161</v>
      </c>
      <c r="D236" s="534" t="s">
        <v>145</v>
      </c>
      <c r="E236" s="130">
        <v>82.058999999999997</v>
      </c>
      <c r="F236" s="425">
        <f t="shared" si="32"/>
        <v>82.058999999999997</v>
      </c>
      <c r="G236" s="130">
        <v>0</v>
      </c>
      <c r="H236" s="141">
        <v>0</v>
      </c>
      <c r="I236" s="141">
        <v>0</v>
      </c>
      <c r="J236" s="141">
        <v>59.064999999999998</v>
      </c>
      <c r="K236" s="503" t="s">
        <v>1358</v>
      </c>
      <c r="L236" s="501" t="s">
        <v>997</v>
      </c>
      <c r="M236" s="499" t="s">
        <v>1342</v>
      </c>
      <c r="N236" s="426">
        <v>83.531999999999996</v>
      </c>
      <c r="O236" s="130">
        <v>83.531999999999996</v>
      </c>
      <c r="P236" s="457">
        <f t="shared" si="33"/>
        <v>0</v>
      </c>
      <c r="Q236" s="130">
        <v>0</v>
      </c>
      <c r="R236" s="487" t="s">
        <v>997</v>
      </c>
      <c r="S236" s="485" t="s">
        <v>1343</v>
      </c>
      <c r="T236" s="487"/>
      <c r="U236" s="485" t="s">
        <v>205</v>
      </c>
      <c r="V236" s="89" t="s">
        <v>1</v>
      </c>
      <c r="W236" s="136" t="s">
        <v>206</v>
      </c>
      <c r="X236" s="505">
        <v>187</v>
      </c>
      <c r="Y236" s="624" t="s">
        <v>58</v>
      </c>
      <c r="Z236" s="497" t="s">
        <v>54</v>
      </c>
      <c r="AA236" s="497"/>
      <c r="AB236" s="483"/>
      <c r="AD236" s="2"/>
      <c r="AE236" s="2"/>
      <c r="AF236" s="2"/>
    </row>
    <row r="237" spans="1:32" s="111" customFormat="1" ht="45.75" customHeight="1" x14ac:dyDescent="0.2">
      <c r="A237" s="607"/>
      <c r="B237" s="496"/>
      <c r="C237" s="231" t="s">
        <v>195</v>
      </c>
      <c r="D237" s="535"/>
      <c r="E237" s="130">
        <v>0</v>
      </c>
      <c r="F237" s="425">
        <f>E237+G237-H237</f>
        <v>0</v>
      </c>
      <c r="G237" s="130">
        <v>0</v>
      </c>
      <c r="H237" s="141">
        <v>0</v>
      </c>
      <c r="I237" s="141">
        <v>0</v>
      </c>
      <c r="J237" s="141">
        <v>0</v>
      </c>
      <c r="K237" s="504"/>
      <c r="L237" s="502"/>
      <c r="M237" s="500"/>
      <c r="N237" s="426">
        <v>11.05</v>
      </c>
      <c r="O237" s="130">
        <v>10.156000000000001</v>
      </c>
      <c r="P237" s="457">
        <f t="shared" si="33"/>
        <v>-0.89400000000000013</v>
      </c>
      <c r="Q237" s="130">
        <v>0</v>
      </c>
      <c r="R237" s="488"/>
      <c r="S237" s="486"/>
      <c r="T237" s="488"/>
      <c r="U237" s="486"/>
      <c r="V237" s="89" t="s">
        <v>1</v>
      </c>
      <c r="W237" s="136" t="s">
        <v>212</v>
      </c>
      <c r="X237" s="506"/>
      <c r="Y237" s="625"/>
      <c r="Z237" s="498"/>
      <c r="AA237" s="498"/>
      <c r="AB237" s="484"/>
    </row>
    <row r="238" spans="1:32" ht="56.25" customHeight="1" x14ac:dyDescent="0.2">
      <c r="A238" s="81">
        <v>190</v>
      </c>
      <c r="B238" s="82" t="s">
        <v>213</v>
      </c>
      <c r="C238" s="170" t="s">
        <v>214</v>
      </c>
      <c r="D238" s="170" t="s">
        <v>145</v>
      </c>
      <c r="E238" s="423">
        <v>192.209</v>
      </c>
      <c r="F238" s="424">
        <f t="shared" si="32"/>
        <v>192.209</v>
      </c>
      <c r="G238" s="83">
        <v>0</v>
      </c>
      <c r="H238" s="429">
        <v>0</v>
      </c>
      <c r="I238" s="429">
        <v>0</v>
      </c>
      <c r="J238" s="141">
        <v>180.148</v>
      </c>
      <c r="K238" s="83" t="s">
        <v>1357</v>
      </c>
      <c r="L238" s="84" t="s">
        <v>997</v>
      </c>
      <c r="M238" s="85" t="s">
        <v>1360</v>
      </c>
      <c r="N238" s="437">
        <v>191.08</v>
      </c>
      <c r="O238" s="130">
        <v>200.68100000000001</v>
      </c>
      <c r="P238" s="457">
        <f t="shared" si="33"/>
        <v>9.6009999999999991</v>
      </c>
      <c r="Q238" s="130">
        <v>0</v>
      </c>
      <c r="R238" s="133" t="s">
        <v>997</v>
      </c>
      <c r="S238" s="87" t="s">
        <v>1399</v>
      </c>
      <c r="T238" s="88"/>
      <c r="U238" s="278" t="s">
        <v>205</v>
      </c>
      <c r="V238" s="89" t="s">
        <v>1</v>
      </c>
      <c r="W238" s="90" t="s">
        <v>206</v>
      </c>
      <c r="X238" s="89">
        <v>188</v>
      </c>
      <c r="Y238" s="171" t="s">
        <v>58</v>
      </c>
      <c r="Z238" s="79" t="s">
        <v>54</v>
      </c>
      <c r="AA238" s="79"/>
      <c r="AB238" s="80"/>
      <c r="AC238" s="111"/>
    </row>
    <row r="239" spans="1:32" ht="66" customHeight="1" x14ac:dyDescent="0.2">
      <c r="A239" s="81">
        <v>191</v>
      </c>
      <c r="B239" s="82" t="s">
        <v>215</v>
      </c>
      <c r="C239" s="170" t="s">
        <v>216</v>
      </c>
      <c r="D239" s="170" t="s">
        <v>145</v>
      </c>
      <c r="E239" s="423">
        <v>334.53899999999999</v>
      </c>
      <c r="F239" s="424">
        <f t="shared" si="32"/>
        <v>334.53899999999999</v>
      </c>
      <c r="G239" s="83">
        <v>0</v>
      </c>
      <c r="H239" s="429">
        <v>0</v>
      </c>
      <c r="I239" s="429">
        <v>0</v>
      </c>
      <c r="J239" s="141">
        <v>347.42399999999998</v>
      </c>
      <c r="K239" s="83" t="s">
        <v>1357</v>
      </c>
      <c r="L239" s="84" t="s">
        <v>997</v>
      </c>
      <c r="M239" s="85" t="s">
        <v>1361</v>
      </c>
      <c r="N239" s="437">
        <v>334.55700000000002</v>
      </c>
      <c r="O239" s="130">
        <v>334.55700000000002</v>
      </c>
      <c r="P239" s="457">
        <f t="shared" si="33"/>
        <v>0</v>
      </c>
      <c r="Q239" s="130">
        <v>0</v>
      </c>
      <c r="R239" s="133" t="s">
        <v>997</v>
      </c>
      <c r="S239" s="129" t="s">
        <v>1400</v>
      </c>
      <c r="T239" s="88"/>
      <c r="U239" s="278" t="s">
        <v>205</v>
      </c>
      <c r="V239" s="89" t="s">
        <v>1</v>
      </c>
      <c r="W239" s="90" t="s">
        <v>206</v>
      </c>
      <c r="X239" s="89">
        <v>189</v>
      </c>
      <c r="Y239" s="171" t="s">
        <v>58</v>
      </c>
      <c r="Z239" s="79" t="s">
        <v>54</v>
      </c>
      <c r="AA239" s="79"/>
      <c r="AB239" s="80"/>
      <c r="AC239" s="111"/>
    </row>
    <row r="240" spans="1:32" ht="60" customHeight="1" x14ac:dyDescent="0.2">
      <c r="A240" s="81">
        <v>192</v>
      </c>
      <c r="B240" s="82" t="s">
        <v>217</v>
      </c>
      <c r="C240" s="170" t="s">
        <v>218</v>
      </c>
      <c r="D240" s="170" t="s">
        <v>145</v>
      </c>
      <c r="E240" s="423">
        <v>111.676</v>
      </c>
      <c r="F240" s="424">
        <f t="shared" si="32"/>
        <v>111.676</v>
      </c>
      <c r="G240" s="83">
        <v>0</v>
      </c>
      <c r="H240" s="429">
        <v>0</v>
      </c>
      <c r="I240" s="429">
        <v>0</v>
      </c>
      <c r="J240" s="141">
        <v>114.479</v>
      </c>
      <c r="K240" s="83" t="s">
        <v>1357</v>
      </c>
      <c r="L240" s="84" t="s">
        <v>997</v>
      </c>
      <c r="M240" s="85" t="s">
        <v>1362</v>
      </c>
      <c r="N240" s="437">
        <v>111.66500000000001</v>
      </c>
      <c r="O240" s="130">
        <v>103.523</v>
      </c>
      <c r="P240" s="457">
        <f t="shared" si="33"/>
        <v>-8.1420000000000101</v>
      </c>
      <c r="Q240" s="130">
        <v>0</v>
      </c>
      <c r="R240" s="133" t="s">
        <v>997</v>
      </c>
      <c r="S240" s="87" t="s">
        <v>1401</v>
      </c>
      <c r="T240" s="88"/>
      <c r="U240" s="278" t="s">
        <v>205</v>
      </c>
      <c r="V240" s="89" t="s">
        <v>1</v>
      </c>
      <c r="W240" s="90" t="s">
        <v>206</v>
      </c>
      <c r="X240" s="89">
        <v>190</v>
      </c>
      <c r="Y240" s="171" t="s">
        <v>58</v>
      </c>
      <c r="Z240" s="79" t="s">
        <v>54</v>
      </c>
      <c r="AA240" s="79"/>
      <c r="AB240" s="80"/>
      <c r="AC240" s="111"/>
    </row>
    <row r="241" spans="1:32" ht="121.5" customHeight="1" x14ac:dyDescent="0.2">
      <c r="A241" s="81">
        <v>193</v>
      </c>
      <c r="B241" s="82" t="s">
        <v>219</v>
      </c>
      <c r="C241" s="170" t="s">
        <v>220</v>
      </c>
      <c r="D241" s="170" t="s">
        <v>145</v>
      </c>
      <c r="E241" s="423">
        <v>37.654000000000003</v>
      </c>
      <c r="F241" s="424">
        <f>E241+G241-H241</f>
        <v>37.654000000000003</v>
      </c>
      <c r="G241" s="83">
        <v>0</v>
      </c>
      <c r="H241" s="429">
        <v>0</v>
      </c>
      <c r="I241" s="429">
        <v>0</v>
      </c>
      <c r="J241" s="141">
        <v>30.717198</v>
      </c>
      <c r="K241" s="83" t="s">
        <v>1357</v>
      </c>
      <c r="L241" s="84" t="s">
        <v>1364</v>
      </c>
      <c r="M241" s="85" t="s">
        <v>1363</v>
      </c>
      <c r="N241" s="437">
        <v>37.539000000000001</v>
      </c>
      <c r="O241" s="130">
        <v>37.542000000000002</v>
      </c>
      <c r="P241" s="457">
        <f t="shared" si="33"/>
        <v>3.0000000000001137E-3</v>
      </c>
      <c r="Q241" s="130">
        <v>-5.04</v>
      </c>
      <c r="R241" s="133" t="s">
        <v>1004</v>
      </c>
      <c r="S241" s="87" t="s">
        <v>1402</v>
      </c>
      <c r="T241" s="88"/>
      <c r="U241" s="278" t="s">
        <v>205</v>
      </c>
      <c r="V241" s="89" t="s">
        <v>1</v>
      </c>
      <c r="W241" s="90" t="s">
        <v>206</v>
      </c>
      <c r="X241" s="89">
        <v>191</v>
      </c>
      <c r="Y241" s="171" t="s">
        <v>144</v>
      </c>
      <c r="Z241" s="79" t="s">
        <v>54</v>
      </c>
      <c r="AA241" s="79"/>
      <c r="AB241" s="80"/>
      <c r="AC241" s="111"/>
    </row>
    <row r="242" spans="1:32" ht="221.25" customHeight="1" x14ac:dyDescent="0.2">
      <c r="A242" s="81">
        <v>194</v>
      </c>
      <c r="B242" s="82" t="s">
        <v>221</v>
      </c>
      <c r="C242" s="170" t="s">
        <v>222</v>
      </c>
      <c r="D242" s="170" t="s">
        <v>223</v>
      </c>
      <c r="E242" s="423">
        <v>17.489000000000001</v>
      </c>
      <c r="F242" s="424">
        <f t="shared" ref="F242:F248" si="34">E242+G242-H242</f>
        <v>17.489000000000001</v>
      </c>
      <c r="G242" s="83">
        <v>0</v>
      </c>
      <c r="H242" s="429">
        <v>0</v>
      </c>
      <c r="I242" s="429">
        <v>0</v>
      </c>
      <c r="J242" s="141">
        <v>15.525411999999999</v>
      </c>
      <c r="K242" s="83" t="s">
        <v>1357</v>
      </c>
      <c r="L242" s="84" t="s">
        <v>1364</v>
      </c>
      <c r="M242" s="85" t="s">
        <v>1365</v>
      </c>
      <c r="N242" s="437">
        <v>16.486999999999998</v>
      </c>
      <c r="O242" s="130">
        <v>16.486999999999998</v>
      </c>
      <c r="P242" s="457">
        <f t="shared" si="33"/>
        <v>0</v>
      </c>
      <c r="Q242" s="130">
        <v>0</v>
      </c>
      <c r="R242" s="133" t="s">
        <v>994</v>
      </c>
      <c r="S242" s="87" t="s">
        <v>1403</v>
      </c>
      <c r="T242" s="88"/>
      <c r="U242" s="278" t="s">
        <v>205</v>
      </c>
      <c r="V242" s="89" t="s">
        <v>1</v>
      </c>
      <c r="W242" s="90" t="s">
        <v>206</v>
      </c>
      <c r="X242" s="89">
        <v>192</v>
      </c>
      <c r="Y242" s="171" t="s">
        <v>144</v>
      </c>
      <c r="Z242" s="79" t="s">
        <v>54</v>
      </c>
      <c r="AA242" s="79"/>
      <c r="AB242" s="80"/>
      <c r="AC242" s="111"/>
    </row>
    <row r="243" spans="1:32" ht="221.25" customHeight="1" x14ac:dyDescent="0.2">
      <c r="A243" s="81">
        <v>195</v>
      </c>
      <c r="B243" s="82" t="s">
        <v>224</v>
      </c>
      <c r="C243" s="170" t="s">
        <v>222</v>
      </c>
      <c r="D243" s="170" t="s">
        <v>145</v>
      </c>
      <c r="E243" s="423">
        <v>54.149000000000001</v>
      </c>
      <c r="F243" s="424">
        <f t="shared" si="34"/>
        <v>54.149000000000001</v>
      </c>
      <c r="G243" s="83">
        <v>0</v>
      </c>
      <c r="H243" s="429">
        <v>0</v>
      </c>
      <c r="I243" s="429">
        <v>0</v>
      </c>
      <c r="J243" s="141">
        <v>57.693710000000003</v>
      </c>
      <c r="K243" s="378" t="s">
        <v>1345</v>
      </c>
      <c r="L243" s="84" t="s">
        <v>1337</v>
      </c>
      <c r="M243" s="85" t="s">
        <v>1366</v>
      </c>
      <c r="N243" s="437">
        <v>50</v>
      </c>
      <c r="O243" s="130">
        <v>58.093000000000004</v>
      </c>
      <c r="P243" s="457">
        <f t="shared" si="33"/>
        <v>8.0930000000000035</v>
      </c>
      <c r="Q243" s="130">
        <v>0</v>
      </c>
      <c r="R243" s="133" t="s">
        <v>997</v>
      </c>
      <c r="S243" s="129" t="s">
        <v>1409</v>
      </c>
      <c r="T243" s="88"/>
      <c r="U243" s="278" t="s">
        <v>205</v>
      </c>
      <c r="V243" s="89" t="s">
        <v>1</v>
      </c>
      <c r="W243" s="90" t="s">
        <v>206</v>
      </c>
      <c r="X243" s="89">
        <v>193</v>
      </c>
      <c r="Y243" s="171" t="s">
        <v>1335</v>
      </c>
      <c r="Z243" s="79" t="s">
        <v>54</v>
      </c>
      <c r="AA243" s="79"/>
      <c r="AB243" s="80"/>
      <c r="AC243" s="111"/>
    </row>
    <row r="244" spans="1:32" ht="159.75" customHeight="1" x14ac:dyDescent="0.2">
      <c r="A244" s="81">
        <v>196</v>
      </c>
      <c r="B244" s="82" t="s">
        <v>225</v>
      </c>
      <c r="C244" s="170" t="s">
        <v>226</v>
      </c>
      <c r="D244" s="170" t="s">
        <v>145</v>
      </c>
      <c r="E244" s="423">
        <v>63.469000000000001</v>
      </c>
      <c r="F244" s="424">
        <f t="shared" si="34"/>
        <v>63.469000000000001</v>
      </c>
      <c r="G244" s="83">
        <v>0</v>
      </c>
      <c r="H244" s="429">
        <v>0</v>
      </c>
      <c r="I244" s="429">
        <v>0</v>
      </c>
      <c r="J244" s="141">
        <v>53.485599999999998</v>
      </c>
      <c r="K244" s="83" t="s">
        <v>1357</v>
      </c>
      <c r="L244" s="84" t="s">
        <v>1337</v>
      </c>
      <c r="M244" s="85" t="s">
        <v>1367</v>
      </c>
      <c r="N244" s="437">
        <v>83.206999999999994</v>
      </c>
      <c r="O244" s="130">
        <v>66.463999999999999</v>
      </c>
      <c r="P244" s="457">
        <f t="shared" si="33"/>
        <v>-16.742999999999995</v>
      </c>
      <c r="Q244" s="130">
        <v>0</v>
      </c>
      <c r="R244" s="133" t="s">
        <v>997</v>
      </c>
      <c r="S244" s="129" t="s">
        <v>1404</v>
      </c>
      <c r="T244" s="88"/>
      <c r="U244" s="278" t="s">
        <v>205</v>
      </c>
      <c r="V244" s="89" t="s">
        <v>1</v>
      </c>
      <c r="W244" s="90" t="s">
        <v>206</v>
      </c>
      <c r="X244" s="89">
        <v>194</v>
      </c>
      <c r="Y244" s="171" t="s">
        <v>144</v>
      </c>
      <c r="Z244" s="79" t="s">
        <v>54</v>
      </c>
      <c r="AA244" s="79"/>
      <c r="AB244" s="80"/>
      <c r="AC244" s="111"/>
    </row>
    <row r="245" spans="1:32" ht="81" customHeight="1" x14ac:dyDescent="0.2">
      <c r="A245" s="81">
        <v>197</v>
      </c>
      <c r="B245" s="82" t="s">
        <v>227</v>
      </c>
      <c r="C245" s="170" t="s">
        <v>228</v>
      </c>
      <c r="D245" s="170" t="s">
        <v>145</v>
      </c>
      <c r="E245" s="423">
        <v>18.123000000000001</v>
      </c>
      <c r="F245" s="424">
        <f t="shared" si="34"/>
        <v>18.123000000000001</v>
      </c>
      <c r="G245" s="83">
        <v>0</v>
      </c>
      <c r="H245" s="429">
        <v>0</v>
      </c>
      <c r="I245" s="429">
        <v>0</v>
      </c>
      <c r="J245" s="141">
        <v>14.58</v>
      </c>
      <c r="K245" s="83" t="s">
        <v>1357</v>
      </c>
      <c r="L245" s="84" t="s">
        <v>1364</v>
      </c>
      <c r="M245" s="85" t="s">
        <v>1368</v>
      </c>
      <c r="N245" s="437">
        <v>34.837000000000003</v>
      </c>
      <c r="O245" s="130">
        <v>29.715</v>
      </c>
      <c r="P245" s="457">
        <f t="shared" si="33"/>
        <v>-5.1220000000000034</v>
      </c>
      <c r="Q245" s="130">
        <v>-5.1219999999999999</v>
      </c>
      <c r="R245" s="133" t="s">
        <v>1004</v>
      </c>
      <c r="S245" s="129" t="s">
        <v>1405</v>
      </c>
      <c r="T245" s="88"/>
      <c r="U245" s="278" t="s">
        <v>205</v>
      </c>
      <c r="V245" s="89" t="s">
        <v>1</v>
      </c>
      <c r="W245" s="90" t="s">
        <v>206</v>
      </c>
      <c r="X245" s="89">
        <v>195</v>
      </c>
      <c r="Y245" s="171" t="s">
        <v>58</v>
      </c>
      <c r="Z245" s="79" t="s">
        <v>54</v>
      </c>
      <c r="AA245" s="79"/>
      <c r="AB245" s="80"/>
      <c r="AC245" s="111"/>
    </row>
    <row r="246" spans="1:32" ht="93.75" customHeight="1" x14ac:dyDescent="0.2">
      <c r="A246" s="81">
        <v>198</v>
      </c>
      <c r="B246" s="82" t="s">
        <v>229</v>
      </c>
      <c r="C246" s="170" t="s">
        <v>216</v>
      </c>
      <c r="D246" s="170" t="s">
        <v>145</v>
      </c>
      <c r="E246" s="423">
        <v>23.306000000000001</v>
      </c>
      <c r="F246" s="424">
        <f t="shared" si="34"/>
        <v>23.306000000000001</v>
      </c>
      <c r="G246" s="83">
        <v>0</v>
      </c>
      <c r="H246" s="429">
        <v>0</v>
      </c>
      <c r="I246" s="429">
        <v>0</v>
      </c>
      <c r="J246" s="141">
        <v>23.245560000000001</v>
      </c>
      <c r="K246" s="83" t="s">
        <v>1357</v>
      </c>
      <c r="L246" s="84" t="s">
        <v>1369</v>
      </c>
      <c r="M246" s="85" t="s">
        <v>1370</v>
      </c>
      <c r="N246" s="437">
        <v>38.722000000000001</v>
      </c>
      <c r="O246" s="130">
        <v>24.408000000000001</v>
      </c>
      <c r="P246" s="457">
        <f t="shared" si="33"/>
        <v>-14.314</v>
      </c>
      <c r="Q246" s="130">
        <v>0</v>
      </c>
      <c r="R246" s="133" t="s">
        <v>997</v>
      </c>
      <c r="S246" s="129" t="s">
        <v>1406</v>
      </c>
      <c r="T246" s="88"/>
      <c r="U246" s="278" t="s">
        <v>205</v>
      </c>
      <c r="V246" s="89" t="s">
        <v>1</v>
      </c>
      <c r="W246" s="90" t="s">
        <v>206</v>
      </c>
      <c r="X246" s="89">
        <v>196</v>
      </c>
      <c r="Y246" s="171" t="s">
        <v>58</v>
      </c>
      <c r="Z246" s="79" t="s">
        <v>54</v>
      </c>
      <c r="AA246" s="79"/>
      <c r="AB246" s="80"/>
      <c r="AC246" s="111"/>
    </row>
    <row r="247" spans="1:32" ht="98.25" customHeight="1" x14ac:dyDescent="0.2">
      <c r="A247" s="81">
        <v>199</v>
      </c>
      <c r="B247" s="82" t="s">
        <v>230</v>
      </c>
      <c r="C247" s="170" t="s">
        <v>231</v>
      </c>
      <c r="D247" s="170" t="s">
        <v>145</v>
      </c>
      <c r="E247" s="423">
        <v>33.945</v>
      </c>
      <c r="F247" s="424">
        <f t="shared" si="34"/>
        <v>33.945</v>
      </c>
      <c r="G247" s="83">
        <v>0</v>
      </c>
      <c r="H247" s="429">
        <v>0</v>
      </c>
      <c r="I247" s="429">
        <v>0</v>
      </c>
      <c r="J247" s="141">
        <v>31.724136999999999</v>
      </c>
      <c r="K247" s="83" t="s">
        <v>1357</v>
      </c>
      <c r="L247" s="84" t="s">
        <v>1337</v>
      </c>
      <c r="M247" s="85" t="s">
        <v>1371</v>
      </c>
      <c r="N247" s="437">
        <v>32.012999999999998</v>
      </c>
      <c r="O247" s="130">
        <v>31.995999999999999</v>
      </c>
      <c r="P247" s="457">
        <f t="shared" si="33"/>
        <v>-1.699999999999946E-2</v>
      </c>
      <c r="Q247" s="130">
        <v>0</v>
      </c>
      <c r="R247" s="133" t="s">
        <v>997</v>
      </c>
      <c r="S247" s="129" t="s">
        <v>1407</v>
      </c>
      <c r="T247" s="88"/>
      <c r="U247" s="278" t="s">
        <v>205</v>
      </c>
      <c r="V247" s="89" t="s">
        <v>1</v>
      </c>
      <c r="W247" s="90" t="s">
        <v>206</v>
      </c>
      <c r="X247" s="89">
        <v>197</v>
      </c>
      <c r="Y247" s="171" t="s">
        <v>144</v>
      </c>
      <c r="Z247" s="79" t="s">
        <v>54</v>
      </c>
      <c r="AA247" s="79"/>
      <c r="AB247" s="80"/>
      <c r="AC247" s="111"/>
    </row>
    <row r="248" spans="1:32" ht="48.75" customHeight="1" x14ac:dyDescent="0.2">
      <c r="A248" s="81">
        <v>200</v>
      </c>
      <c r="B248" s="82" t="s">
        <v>232</v>
      </c>
      <c r="C248" s="170" t="s">
        <v>231</v>
      </c>
      <c r="D248" s="170" t="s">
        <v>233</v>
      </c>
      <c r="E248" s="423">
        <v>27.771000000000001</v>
      </c>
      <c r="F248" s="424">
        <f t="shared" si="34"/>
        <v>27.771000000000001</v>
      </c>
      <c r="G248" s="83">
        <v>0</v>
      </c>
      <c r="H248" s="429">
        <v>0</v>
      </c>
      <c r="I248" s="429">
        <v>0</v>
      </c>
      <c r="J248" s="141">
        <v>32.616</v>
      </c>
      <c r="K248" s="83" t="s">
        <v>1357</v>
      </c>
      <c r="L248" s="84" t="s">
        <v>1338</v>
      </c>
      <c r="M248" s="85" t="s">
        <v>1372</v>
      </c>
      <c r="N248" s="437">
        <v>0</v>
      </c>
      <c r="O248" s="130">
        <v>0</v>
      </c>
      <c r="P248" s="457">
        <f t="shared" si="33"/>
        <v>0</v>
      </c>
      <c r="Q248" s="130">
        <v>0</v>
      </c>
      <c r="R248" s="133" t="s">
        <v>1318</v>
      </c>
      <c r="S248" s="129" t="s">
        <v>1408</v>
      </c>
      <c r="T248" s="88"/>
      <c r="U248" s="278" t="s">
        <v>205</v>
      </c>
      <c r="V248" s="89" t="s">
        <v>1</v>
      </c>
      <c r="W248" s="90" t="s">
        <v>206</v>
      </c>
      <c r="X248" s="89">
        <v>198</v>
      </c>
      <c r="Y248" s="171" t="s">
        <v>144</v>
      </c>
      <c r="Z248" s="79" t="s">
        <v>54</v>
      </c>
      <c r="AA248" s="79"/>
      <c r="AB248" s="80"/>
      <c r="AC248" s="111"/>
    </row>
    <row r="249" spans="1:32" ht="21.6" customHeight="1" x14ac:dyDescent="0.2">
      <c r="A249" s="92"/>
      <c r="B249" s="120" t="s">
        <v>234</v>
      </c>
      <c r="C249" s="93"/>
      <c r="D249" s="93"/>
      <c r="E249" s="94"/>
      <c r="F249" s="121"/>
      <c r="G249" s="122"/>
      <c r="H249" s="123"/>
      <c r="I249" s="123"/>
      <c r="J249" s="94"/>
      <c r="K249" s="94"/>
      <c r="L249" s="95"/>
      <c r="M249" s="96"/>
      <c r="N249" s="94"/>
      <c r="O249" s="94"/>
      <c r="P249" s="94"/>
      <c r="Q249" s="94"/>
      <c r="R249" s="97"/>
      <c r="S249" s="93"/>
      <c r="T249" s="93"/>
      <c r="U249" s="281"/>
      <c r="V249" s="98"/>
      <c r="W249" s="98"/>
      <c r="X249" s="98"/>
      <c r="Y249" s="98"/>
      <c r="Z249" s="99"/>
      <c r="AA249" s="99"/>
      <c r="AB249" s="100"/>
    </row>
    <row r="250" spans="1:32" ht="97.5" customHeight="1" x14ac:dyDescent="0.2">
      <c r="A250" s="81">
        <v>201</v>
      </c>
      <c r="B250" s="82" t="s">
        <v>235</v>
      </c>
      <c r="C250" s="170" t="s">
        <v>236</v>
      </c>
      <c r="D250" s="170" t="s">
        <v>145</v>
      </c>
      <c r="E250" s="423">
        <v>5.3819999999999997</v>
      </c>
      <c r="F250" s="424">
        <f t="shared" ref="F250:F270" si="35">E250+G250-H250</f>
        <v>5.3819999999999997</v>
      </c>
      <c r="G250" s="433">
        <v>0</v>
      </c>
      <c r="H250" s="434">
        <v>0</v>
      </c>
      <c r="I250" s="434">
        <v>0</v>
      </c>
      <c r="J250" s="141">
        <v>4.306</v>
      </c>
      <c r="K250" s="83" t="s">
        <v>1357</v>
      </c>
      <c r="L250" s="84" t="s">
        <v>1364</v>
      </c>
      <c r="M250" s="85" t="s">
        <v>1373</v>
      </c>
      <c r="N250" s="437">
        <v>5.3819999999999997</v>
      </c>
      <c r="O250" s="130">
        <v>5.56</v>
      </c>
      <c r="P250" s="457">
        <f>O250-N250</f>
        <v>0.17799999999999994</v>
      </c>
      <c r="Q250" s="130">
        <v>0</v>
      </c>
      <c r="R250" s="133" t="s">
        <v>994</v>
      </c>
      <c r="S250" s="87" t="s">
        <v>1410</v>
      </c>
      <c r="T250" s="88"/>
      <c r="U250" s="278" t="s">
        <v>205</v>
      </c>
      <c r="V250" s="89" t="s">
        <v>1</v>
      </c>
      <c r="W250" s="90" t="s">
        <v>206</v>
      </c>
      <c r="X250" s="89">
        <v>199</v>
      </c>
      <c r="Y250" s="171"/>
      <c r="Z250" s="173" t="s">
        <v>54</v>
      </c>
      <c r="AA250" s="173"/>
      <c r="AB250" s="174"/>
      <c r="AC250" s="111"/>
    </row>
    <row r="251" spans="1:32" ht="97.5" customHeight="1" x14ac:dyDescent="0.2">
      <c r="A251" s="81">
        <v>202</v>
      </c>
      <c r="B251" s="82" t="s">
        <v>237</v>
      </c>
      <c r="C251" s="170" t="s">
        <v>220</v>
      </c>
      <c r="D251" s="170" t="s">
        <v>145</v>
      </c>
      <c r="E251" s="423">
        <v>130.11799999999999</v>
      </c>
      <c r="F251" s="424">
        <f t="shared" si="35"/>
        <v>130.11799999999999</v>
      </c>
      <c r="G251" s="433">
        <v>0</v>
      </c>
      <c r="H251" s="434">
        <v>0</v>
      </c>
      <c r="I251" s="434">
        <v>0</v>
      </c>
      <c r="J251" s="141">
        <v>120.44389700000001</v>
      </c>
      <c r="K251" s="83" t="s">
        <v>1357</v>
      </c>
      <c r="L251" s="84" t="s">
        <v>1337</v>
      </c>
      <c r="M251" s="85" t="s">
        <v>1374</v>
      </c>
      <c r="N251" s="437">
        <v>75</v>
      </c>
      <c r="O251" s="130">
        <v>120</v>
      </c>
      <c r="P251" s="457">
        <f t="shared" ref="P251:P263" si="36">O251-N251</f>
        <v>45</v>
      </c>
      <c r="Q251" s="130">
        <v>0</v>
      </c>
      <c r="R251" s="133" t="s">
        <v>997</v>
      </c>
      <c r="S251" s="129" t="s">
        <v>1411</v>
      </c>
      <c r="T251" s="88" t="s">
        <v>1827</v>
      </c>
      <c r="U251" s="278" t="s">
        <v>205</v>
      </c>
      <c r="V251" s="89" t="s">
        <v>1</v>
      </c>
      <c r="W251" s="90" t="s">
        <v>206</v>
      </c>
      <c r="X251" s="89">
        <v>200</v>
      </c>
      <c r="Y251" s="171" t="s">
        <v>58</v>
      </c>
      <c r="Z251" s="173" t="s">
        <v>54</v>
      </c>
      <c r="AA251" s="173" t="s">
        <v>54</v>
      </c>
      <c r="AB251" s="174"/>
      <c r="AC251" s="111"/>
    </row>
    <row r="252" spans="1:32" ht="83.25" customHeight="1" x14ac:dyDescent="0.2">
      <c r="A252" s="81">
        <v>203</v>
      </c>
      <c r="B252" s="82" t="s">
        <v>239</v>
      </c>
      <c r="C252" s="170" t="s">
        <v>216</v>
      </c>
      <c r="D252" s="170" t="s">
        <v>145</v>
      </c>
      <c r="E252" s="423">
        <v>5.8929999999999998</v>
      </c>
      <c r="F252" s="424">
        <f t="shared" si="35"/>
        <v>5.8929999999999998</v>
      </c>
      <c r="G252" s="433">
        <v>0</v>
      </c>
      <c r="H252" s="434">
        <v>0</v>
      </c>
      <c r="I252" s="434">
        <v>0</v>
      </c>
      <c r="J252" s="141">
        <v>5.6820000000000004</v>
      </c>
      <c r="K252" s="83" t="s">
        <v>1357</v>
      </c>
      <c r="L252" s="84" t="s">
        <v>1337</v>
      </c>
      <c r="M252" s="85" t="s">
        <v>1375</v>
      </c>
      <c r="N252" s="437">
        <v>5.9450000000000003</v>
      </c>
      <c r="O252" s="130">
        <v>9.4600000000000009</v>
      </c>
      <c r="P252" s="457">
        <f t="shared" si="36"/>
        <v>3.5150000000000006</v>
      </c>
      <c r="Q252" s="130">
        <v>0</v>
      </c>
      <c r="R252" s="133" t="s">
        <v>997</v>
      </c>
      <c r="S252" s="87" t="s">
        <v>1412</v>
      </c>
      <c r="T252" s="88"/>
      <c r="U252" s="278" t="s">
        <v>205</v>
      </c>
      <c r="V252" s="89" t="s">
        <v>1</v>
      </c>
      <c r="W252" s="90" t="s">
        <v>1807</v>
      </c>
      <c r="X252" s="89">
        <v>202</v>
      </c>
      <c r="Y252" s="171"/>
      <c r="Z252" s="173" t="s">
        <v>54</v>
      </c>
      <c r="AA252" s="173"/>
      <c r="AB252" s="174"/>
      <c r="AC252" s="111"/>
    </row>
    <row r="253" spans="1:32" ht="66" customHeight="1" x14ac:dyDescent="0.2">
      <c r="A253" s="81">
        <f>+A252+1</f>
        <v>204</v>
      </c>
      <c r="B253" s="82" t="s">
        <v>240</v>
      </c>
      <c r="C253" s="170" t="s">
        <v>220</v>
      </c>
      <c r="D253" s="170" t="s">
        <v>158</v>
      </c>
      <c r="E253" s="423">
        <v>10.286</v>
      </c>
      <c r="F253" s="424">
        <f t="shared" si="35"/>
        <v>10.286</v>
      </c>
      <c r="G253" s="433">
        <v>0</v>
      </c>
      <c r="H253" s="434">
        <v>0</v>
      </c>
      <c r="I253" s="434">
        <v>0</v>
      </c>
      <c r="J253" s="141">
        <v>9.7200000000000006</v>
      </c>
      <c r="K253" s="83" t="s">
        <v>1357</v>
      </c>
      <c r="L253" s="84" t="s">
        <v>1338</v>
      </c>
      <c r="M253" s="85" t="s">
        <v>1376</v>
      </c>
      <c r="N253" s="437">
        <v>0</v>
      </c>
      <c r="O253" s="130">
        <v>0</v>
      </c>
      <c r="P253" s="457">
        <f t="shared" si="36"/>
        <v>0</v>
      </c>
      <c r="Q253" s="130">
        <v>0</v>
      </c>
      <c r="R253" s="133" t="s">
        <v>1318</v>
      </c>
      <c r="S253" s="129" t="s">
        <v>1413</v>
      </c>
      <c r="T253" s="88"/>
      <c r="U253" s="278" t="s">
        <v>205</v>
      </c>
      <c r="V253" s="89" t="s">
        <v>1</v>
      </c>
      <c r="W253" s="90" t="s">
        <v>206</v>
      </c>
      <c r="X253" s="89">
        <v>203</v>
      </c>
      <c r="Y253" s="171" t="s">
        <v>144</v>
      </c>
      <c r="Z253" s="173" t="s">
        <v>54</v>
      </c>
      <c r="AA253" s="173"/>
      <c r="AB253" s="174"/>
      <c r="AC253" s="111"/>
    </row>
    <row r="254" spans="1:32" ht="177" customHeight="1" x14ac:dyDescent="0.2">
      <c r="A254" s="81">
        <f>+A253+1</f>
        <v>205</v>
      </c>
      <c r="B254" s="82" t="s">
        <v>241</v>
      </c>
      <c r="C254" s="170" t="s">
        <v>231</v>
      </c>
      <c r="D254" s="170" t="s">
        <v>168</v>
      </c>
      <c r="E254" s="423">
        <v>103.92700000000001</v>
      </c>
      <c r="F254" s="424">
        <f t="shared" si="35"/>
        <v>103.92700000000001</v>
      </c>
      <c r="G254" s="433">
        <v>0</v>
      </c>
      <c r="H254" s="434">
        <v>0</v>
      </c>
      <c r="I254" s="434">
        <v>0</v>
      </c>
      <c r="J254" s="141">
        <v>77.025531000000001</v>
      </c>
      <c r="K254" s="378" t="s">
        <v>1346</v>
      </c>
      <c r="L254" s="84" t="s">
        <v>1337</v>
      </c>
      <c r="M254" s="85" t="s">
        <v>1377</v>
      </c>
      <c r="N254" s="437">
        <v>101.907</v>
      </c>
      <c r="O254" s="130">
        <v>113.739</v>
      </c>
      <c r="P254" s="457">
        <f t="shared" si="36"/>
        <v>11.832000000000008</v>
      </c>
      <c r="Q254" s="130">
        <v>0</v>
      </c>
      <c r="R254" s="133" t="s">
        <v>997</v>
      </c>
      <c r="S254" s="129" t="s">
        <v>1414</v>
      </c>
      <c r="T254" s="88"/>
      <c r="U254" s="278" t="s">
        <v>205</v>
      </c>
      <c r="V254" s="89" t="s">
        <v>1</v>
      </c>
      <c r="W254" s="90" t="s">
        <v>206</v>
      </c>
      <c r="X254" s="89">
        <v>204</v>
      </c>
      <c r="Y254" s="171" t="s">
        <v>1335</v>
      </c>
      <c r="Z254" s="173" t="s">
        <v>54</v>
      </c>
      <c r="AA254" s="173"/>
      <c r="AB254" s="174"/>
      <c r="AC254" s="111"/>
    </row>
    <row r="255" spans="1:32" s="111" customFormat="1" ht="97.5" customHeight="1" x14ac:dyDescent="0.2">
      <c r="A255" s="606">
        <v>206</v>
      </c>
      <c r="B255" s="495" t="s">
        <v>242</v>
      </c>
      <c r="C255" s="489" t="s">
        <v>216</v>
      </c>
      <c r="D255" s="489" t="s">
        <v>145</v>
      </c>
      <c r="E255" s="130">
        <v>8.7750000000000004</v>
      </c>
      <c r="F255" s="425">
        <f t="shared" si="35"/>
        <v>8.7750000000000004</v>
      </c>
      <c r="G255" s="426">
        <v>0</v>
      </c>
      <c r="H255" s="428">
        <v>0</v>
      </c>
      <c r="I255" s="428">
        <v>0</v>
      </c>
      <c r="J255" s="435">
        <v>85.369836000000006</v>
      </c>
      <c r="K255" s="536" t="s">
        <v>1347</v>
      </c>
      <c r="L255" s="501" t="s">
        <v>1337</v>
      </c>
      <c r="M255" s="499" t="s">
        <v>1378</v>
      </c>
      <c r="N255" s="426">
        <v>7.7549999999999999</v>
      </c>
      <c r="O255" s="130">
        <v>7.7469999999999999</v>
      </c>
      <c r="P255" s="457">
        <f t="shared" si="36"/>
        <v>-8.0000000000000071E-3</v>
      </c>
      <c r="Q255" s="130">
        <v>0</v>
      </c>
      <c r="R255" s="487" t="s">
        <v>1337</v>
      </c>
      <c r="S255" s="485" t="s">
        <v>1415</v>
      </c>
      <c r="T255" s="487"/>
      <c r="U255" s="485" t="s">
        <v>205</v>
      </c>
      <c r="V255" s="89" t="s">
        <v>1</v>
      </c>
      <c r="W255" s="136" t="s">
        <v>206</v>
      </c>
      <c r="X255" s="505">
        <v>205</v>
      </c>
      <c r="Y255" s="624" t="s">
        <v>1335</v>
      </c>
      <c r="Z255" s="493" t="s">
        <v>54</v>
      </c>
      <c r="AA255" s="493"/>
      <c r="AB255" s="491"/>
      <c r="AD255" s="2"/>
      <c r="AE255" s="2"/>
      <c r="AF255" s="2"/>
    </row>
    <row r="256" spans="1:32" s="111" customFormat="1" ht="32.4" x14ac:dyDescent="0.2">
      <c r="A256" s="607"/>
      <c r="B256" s="496"/>
      <c r="C256" s="490"/>
      <c r="D256" s="490"/>
      <c r="E256" s="130">
        <v>76.822000000000003</v>
      </c>
      <c r="F256" s="425">
        <f t="shared" si="35"/>
        <v>76.822000000000003</v>
      </c>
      <c r="G256" s="426">
        <v>0</v>
      </c>
      <c r="H256" s="428">
        <v>0</v>
      </c>
      <c r="I256" s="428">
        <v>0</v>
      </c>
      <c r="J256" s="436">
        <v>0</v>
      </c>
      <c r="K256" s="537"/>
      <c r="L256" s="502"/>
      <c r="M256" s="500"/>
      <c r="N256" s="426">
        <v>99.516000000000005</v>
      </c>
      <c r="O256" s="130">
        <v>99.659000000000006</v>
      </c>
      <c r="P256" s="457">
        <f t="shared" si="36"/>
        <v>0.14300000000000068</v>
      </c>
      <c r="Q256" s="130">
        <v>0</v>
      </c>
      <c r="R256" s="488"/>
      <c r="S256" s="486"/>
      <c r="T256" s="488"/>
      <c r="U256" s="486"/>
      <c r="V256" s="89" t="s">
        <v>1</v>
      </c>
      <c r="W256" s="136" t="s">
        <v>200</v>
      </c>
      <c r="X256" s="506"/>
      <c r="Y256" s="625"/>
      <c r="Z256" s="494"/>
      <c r="AA256" s="494"/>
      <c r="AB256" s="492"/>
    </row>
    <row r="257" spans="1:32" ht="64.5" customHeight="1" x14ac:dyDescent="0.2">
      <c r="A257" s="81">
        <v>207</v>
      </c>
      <c r="B257" s="82" t="s">
        <v>243</v>
      </c>
      <c r="C257" s="170" t="s">
        <v>222</v>
      </c>
      <c r="D257" s="170" t="s">
        <v>145</v>
      </c>
      <c r="E257" s="423">
        <v>45.454000000000001</v>
      </c>
      <c r="F257" s="424">
        <f t="shared" si="35"/>
        <v>45.454000000000001</v>
      </c>
      <c r="G257" s="433">
        <v>0</v>
      </c>
      <c r="H257" s="434">
        <v>0</v>
      </c>
      <c r="I257" s="434">
        <v>0</v>
      </c>
      <c r="J257" s="141">
        <v>39.013424000000001</v>
      </c>
      <c r="K257" s="83" t="s">
        <v>1357</v>
      </c>
      <c r="L257" s="84" t="s">
        <v>1364</v>
      </c>
      <c r="M257" s="85" t="s">
        <v>1379</v>
      </c>
      <c r="N257" s="437">
        <v>33.429000000000002</v>
      </c>
      <c r="O257" s="130">
        <v>33.427</v>
      </c>
      <c r="P257" s="457">
        <f t="shared" si="36"/>
        <v>-2.0000000000024443E-3</v>
      </c>
      <c r="Q257" s="130">
        <v>0</v>
      </c>
      <c r="R257" s="133" t="s">
        <v>997</v>
      </c>
      <c r="S257" s="129" t="s">
        <v>1416</v>
      </c>
      <c r="T257" s="88"/>
      <c r="U257" s="278" t="s">
        <v>205</v>
      </c>
      <c r="V257" s="89" t="s">
        <v>1</v>
      </c>
      <c r="W257" s="90" t="s">
        <v>206</v>
      </c>
      <c r="X257" s="89">
        <v>207</v>
      </c>
      <c r="Y257" s="171" t="s">
        <v>144</v>
      </c>
      <c r="Z257" s="173" t="s">
        <v>54</v>
      </c>
      <c r="AA257" s="173"/>
      <c r="AB257" s="174"/>
      <c r="AC257" s="111"/>
    </row>
    <row r="258" spans="1:32" ht="74.25" customHeight="1" x14ac:dyDescent="0.2">
      <c r="A258" s="81">
        <v>208</v>
      </c>
      <c r="B258" s="82" t="s">
        <v>244</v>
      </c>
      <c r="C258" s="170" t="s">
        <v>245</v>
      </c>
      <c r="D258" s="170" t="s">
        <v>145</v>
      </c>
      <c r="E258" s="423">
        <v>101.971</v>
      </c>
      <c r="F258" s="424">
        <f t="shared" si="35"/>
        <v>101.971</v>
      </c>
      <c r="G258" s="433">
        <v>0</v>
      </c>
      <c r="H258" s="434">
        <v>0</v>
      </c>
      <c r="I258" s="434">
        <v>0</v>
      </c>
      <c r="J258" s="141">
        <f>40.734336+15.682732</f>
        <v>56.417068</v>
      </c>
      <c r="K258" s="83" t="s">
        <v>1357</v>
      </c>
      <c r="L258" s="84" t="s">
        <v>1337</v>
      </c>
      <c r="M258" s="85" t="s">
        <v>1380</v>
      </c>
      <c r="N258" s="437">
        <v>101.946</v>
      </c>
      <c r="O258" s="130">
        <v>300</v>
      </c>
      <c r="P258" s="457">
        <f t="shared" si="36"/>
        <v>198.054</v>
      </c>
      <c r="Q258" s="130">
        <v>0</v>
      </c>
      <c r="R258" s="133" t="s">
        <v>997</v>
      </c>
      <c r="S258" s="129" t="s">
        <v>1420</v>
      </c>
      <c r="T258" s="88"/>
      <c r="U258" s="278" t="s">
        <v>205</v>
      </c>
      <c r="V258" s="89" t="s">
        <v>1</v>
      </c>
      <c r="W258" s="90" t="s">
        <v>206</v>
      </c>
      <c r="X258" s="89">
        <v>208</v>
      </c>
      <c r="Y258" s="171" t="s">
        <v>58</v>
      </c>
      <c r="Z258" s="173" t="s">
        <v>54</v>
      </c>
      <c r="AA258" s="173"/>
      <c r="AB258" s="174"/>
      <c r="AC258" s="111"/>
    </row>
    <row r="259" spans="1:32" ht="111.75" customHeight="1" x14ac:dyDescent="0.2">
      <c r="A259" s="81">
        <v>209</v>
      </c>
      <c r="B259" s="82" t="s">
        <v>246</v>
      </c>
      <c r="C259" s="170" t="s">
        <v>247</v>
      </c>
      <c r="D259" s="170" t="s">
        <v>248</v>
      </c>
      <c r="E259" s="423">
        <v>708.505</v>
      </c>
      <c r="F259" s="424">
        <f t="shared" si="35"/>
        <v>708.505</v>
      </c>
      <c r="G259" s="433">
        <v>0</v>
      </c>
      <c r="H259" s="434">
        <v>0</v>
      </c>
      <c r="I259" s="434">
        <v>0</v>
      </c>
      <c r="J259" s="141">
        <v>581.616131</v>
      </c>
      <c r="K259" s="83" t="s">
        <v>1357</v>
      </c>
      <c r="L259" s="84" t="s">
        <v>1364</v>
      </c>
      <c r="M259" s="85" t="s">
        <v>1381</v>
      </c>
      <c r="N259" s="437">
        <v>767.505</v>
      </c>
      <c r="O259" s="130">
        <v>829.11199999999997</v>
      </c>
      <c r="P259" s="457">
        <f t="shared" si="36"/>
        <v>61.606999999999971</v>
      </c>
      <c r="Q259" s="130">
        <v>-11.715</v>
      </c>
      <c r="R259" s="133" t="s">
        <v>1004</v>
      </c>
      <c r="S259" s="129" t="s">
        <v>1421</v>
      </c>
      <c r="T259" s="88" t="s">
        <v>1828</v>
      </c>
      <c r="U259" s="278" t="s">
        <v>205</v>
      </c>
      <c r="V259" s="89" t="s">
        <v>1</v>
      </c>
      <c r="W259" s="90" t="s">
        <v>206</v>
      </c>
      <c r="X259" s="89">
        <v>209</v>
      </c>
      <c r="Y259" s="171" t="s">
        <v>58</v>
      </c>
      <c r="Z259" s="173" t="s">
        <v>54</v>
      </c>
      <c r="AA259" s="173"/>
      <c r="AB259" s="174"/>
      <c r="AC259" s="111"/>
    </row>
    <row r="260" spans="1:32" ht="45" customHeight="1" x14ac:dyDescent="0.2">
      <c r="A260" s="81">
        <v>210</v>
      </c>
      <c r="B260" s="82" t="s">
        <v>249</v>
      </c>
      <c r="C260" s="170" t="s">
        <v>250</v>
      </c>
      <c r="D260" s="170" t="s">
        <v>145</v>
      </c>
      <c r="E260" s="423">
        <v>5.6479999999999997</v>
      </c>
      <c r="F260" s="424">
        <f>E260+G260-H260</f>
        <v>5.6479999999999997</v>
      </c>
      <c r="G260" s="433">
        <v>0</v>
      </c>
      <c r="H260" s="434">
        <v>0</v>
      </c>
      <c r="I260" s="434">
        <v>0</v>
      </c>
      <c r="J260" s="141">
        <v>5.3716699999999999</v>
      </c>
      <c r="K260" s="83" t="s">
        <v>1357</v>
      </c>
      <c r="L260" s="131" t="s">
        <v>997</v>
      </c>
      <c r="M260" s="239" t="s">
        <v>1382</v>
      </c>
      <c r="N260" s="437">
        <v>5.6479999999999997</v>
      </c>
      <c r="O260" s="130">
        <v>5.6479999999999997</v>
      </c>
      <c r="P260" s="457">
        <f t="shared" si="36"/>
        <v>0</v>
      </c>
      <c r="Q260" s="130">
        <v>0</v>
      </c>
      <c r="R260" s="133" t="s">
        <v>997</v>
      </c>
      <c r="S260" s="129" t="s">
        <v>1417</v>
      </c>
      <c r="T260" s="88"/>
      <c r="U260" s="278" t="s">
        <v>205</v>
      </c>
      <c r="V260" s="89" t="s">
        <v>1</v>
      </c>
      <c r="W260" s="90" t="s">
        <v>194</v>
      </c>
      <c r="X260" s="89">
        <v>210</v>
      </c>
      <c r="Y260" s="171"/>
      <c r="Z260" s="173" t="s">
        <v>54</v>
      </c>
      <c r="AA260" s="173"/>
      <c r="AB260" s="174"/>
      <c r="AC260" s="111"/>
      <c r="AE260" s="111"/>
      <c r="AF260" s="111"/>
    </row>
    <row r="261" spans="1:32" ht="72.75" customHeight="1" x14ac:dyDescent="0.2">
      <c r="A261" s="81">
        <v>211</v>
      </c>
      <c r="B261" s="82" t="s">
        <v>251</v>
      </c>
      <c r="C261" s="170" t="s">
        <v>252</v>
      </c>
      <c r="D261" s="170" t="s">
        <v>145</v>
      </c>
      <c r="E261" s="423">
        <v>20.018000000000001</v>
      </c>
      <c r="F261" s="424">
        <f t="shared" si="35"/>
        <v>20.018000000000001</v>
      </c>
      <c r="G261" s="433">
        <v>0</v>
      </c>
      <c r="H261" s="434">
        <v>0</v>
      </c>
      <c r="I261" s="434">
        <v>0</v>
      </c>
      <c r="J261" s="141">
        <v>17.454851999999999</v>
      </c>
      <c r="K261" s="83" t="s">
        <v>1357</v>
      </c>
      <c r="L261" s="131" t="s">
        <v>997</v>
      </c>
      <c r="M261" s="239" t="s">
        <v>1383</v>
      </c>
      <c r="N261" s="437">
        <v>18.495000000000001</v>
      </c>
      <c r="O261" s="130">
        <v>22.224</v>
      </c>
      <c r="P261" s="457">
        <f t="shared" si="36"/>
        <v>3.7289999999999992</v>
      </c>
      <c r="Q261" s="130">
        <v>0</v>
      </c>
      <c r="R261" s="133" t="s">
        <v>997</v>
      </c>
      <c r="S261" s="129" t="s">
        <v>1418</v>
      </c>
      <c r="T261" s="88"/>
      <c r="U261" s="278" t="s">
        <v>205</v>
      </c>
      <c r="V261" s="89" t="s">
        <v>1</v>
      </c>
      <c r="W261" s="90" t="s">
        <v>200</v>
      </c>
      <c r="X261" s="89">
        <v>211</v>
      </c>
      <c r="Y261" s="171" t="s">
        <v>58</v>
      </c>
      <c r="Z261" s="173" t="s">
        <v>54</v>
      </c>
      <c r="AA261" s="173"/>
      <c r="AB261" s="174"/>
      <c r="AC261" s="111"/>
      <c r="AE261" s="111"/>
      <c r="AF261" s="111"/>
    </row>
    <row r="262" spans="1:32" ht="234" customHeight="1" x14ac:dyDescent="0.2">
      <c r="A262" s="81">
        <v>212</v>
      </c>
      <c r="B262" s="82" t="s">
        <v>253</v>
      </c>
      <c r="C262" s="170" t="s">
        <v>254</v>
      </c>
      <c r="D262" s="170" t="s">
        <v>145</v>
      </c>
      <c r="E262" s="423">
        <v>275.54000000000002</v>
      </c>
      <c r="F262" s="424">
        <f t="shared" si="35"/>
        <v>275.54000000000002</v>
      </c>
      <c r="G262" s="433">
        <v>0</v>
      </c>
      <c r="H262" s="434">
        <v>0</v>
      </c>
      <c r="I262" s="434">
        <v>0</v>
      </c>
      <c r="J262" s="141">
        <v>245.28672499999999</v>
      </c>
      <c r="K262" s="379" t="s">
        <v>1348</v>
      </c>
      <c r="L262" s="131" t="s">
        <v>997</v>
      </c>
      <c r="M262" s="239" t="s">
        <v>1384</v>
      </c>
      <c r="N262" s="437">
        <v>278.37700000000001</v>
      </c>
      <c r="O262" s="130">
        <v>281.41800000000001</v>
      </c>
      <c r="P262" s="457">
        <f t="shared" si="36"/>
        <v>3.0409999999999968</v>
      </c>
      <c r="Q262" s="130">
        <v>0</v>
      </c>
      <c r="R262" s="133" t="s">
        <v>997</v>
      </c>
      <c r="S262" s="129" t="s">
        <v>1422</v>
      </c>
      <c r="T262" s="88"/>
      <c r="U262" s="278" t="s">
        <v>205</v>
      </c>
      <c r="V262" s="89" t="s">
        <v>1</v>
      </c>
      <c r="W262" s="90" t="s">
        <v>255</v>
      </c>
      <c r="X262" s="89">
        <v>213</v>
      </c>
      <c r="Y262" s="171" t="s">
        <v>1335</v>
      </c>
      <c r="Z262" s="173" t="s">
        <v>54</v>
      </c>
      <c r="AA262" s="173"/>
      <c r="AB262" s="174"/>
      <c r="AC262" s="111"/>
      <c r="AE262" s="111"/>
      <c r="AF262" s="111"/>
    </row>
    <row r="263" spans="1:32" ht="66.75" customHeight="1" x14ac:dyDescent="0.2">
      <c r="A263" s="81">
        <v>213</v>
      </c>
      <c r="B263" s="82" t="s">
        <v>256</v>
      </c>
      <c r="C263" s="170" t="s">
        <v>247</v>
      </c>
      <c r="D263" s="170" t="s">
        <v>145</v>
      </c>
      <c r="E263" s="423">
        <v>1019.336</v>
      </c>
      <c r="F263" s="424">
        <f t="shared" si="35"/>
        <v>1039.2180000000001</v>
      </c>
      <c r="G263" s="433">
        <v>19.882000000000001</v>
      </c>
      <c r="H263" s="434">
        <v>0</v>
      </c>
      <c r="I263" s="434">
        <v>0</v>
      </c>
      <c r="J263" s="141">
        <v>29.219311000000001</v>
      </c>
      <c r="K263" s="83" t="s">
        <v>1357</v>
      </c>
      <c r="L263" s="131" t="s">
        <v>997</v>
      </c>
      <c r="M263" s="239" t="s">
        <v>1385</v>
      </c>
      <c r="N263" s="437">
        <v>10.430999999999999</v>
      </c>
      <c r="O263" s="130">
        <v>10.430999999999999</v>
      </c>
      <c r="P263" s="457">
        <f t="shared" si="36"/>
        <v>0</v>
      </c>
      <c r="Q263" s="130">
        <v>0</v>
      </c>
      <c r="R263" s="133" t="s">
        <v>997</v>
      </c>
      <c r="S263" s="129" t="s">
        <v>1419</v>
      </c>
      <c r="T263" s="88"/>
      <c r="U263" s="278" t="s">
        <v>205</v>
      </c>
      <c r="V263" s="89" t="s">
        <v>1</v>
      </c>
      <c r="W263" s="90" t="s">
        <v>194</v>
      </c>
      <c r="X263" s="89">
        <v>214</v>
      </c>
      <c r="Y263" s="171" t="s">
        <v>58</v>
      </c>
      <c r="Z263" s="173" t="s">
        <v>54</v>
      </c>
      <c r="AA263" s="173"/>
      <c r="AB263" s="174"/>
      <c r="AC263" s="111"/>
      <c r="AE263" s="111"/>
      <c r="AF263" s="111"/>
    </row>
    <row r="264" spans="1:32" ht="43.2" x14ac:dyDescent="0.2">
      <c r="A264" s="81">
        <v>214</v>
      </c>
      <c r="B264" s="82" t="s">
        <v>257</v>
      </c>
      <c r="C264" s="170" t="s">
        <v>231</v>
      </c>
      <c r="D264" s="170" t="s">
        <v>145</v>
      </c>
      <c r="E264" s="423">
        <v>31.224</v>
      </c>
      <c r="F264" s="424">
        <f t="shared" si="35"/>
        <v>31.224</v>
      </c>
      <c r="G264" s="433">
        <v>0</v>
      </c>
      <c r="H264" s="434">
        <v>0</v>
      </c>
      <c r="I264" s="434">
        <v>0</v>
      </c>
      <c r="J264" s="141">
        <v>19.700579999999999</v>
      </c>
      <c r="K264" s="83" t="s">
        <v>1357</v>
      </c>
      <c r="L264" s="131" t="s">
        <v>1000</v>
      </c>
      <c r="M264" s="239" t="s">
        <v>1386</v>
      </c>
      <c r="N264" s="426">
        <v>45</v>
      </c>
      <c r="O264" s="130">
        <v>55</v>
      </c>
      <c r="P264" s="457">
        <f t="shared" ref="P264:P270" si="37">O264-N264</f>
        <v>10</v>
      </c>
      <c r="Q264" s="130">
        <v>0</v>
      </c>
      <c r="R264" s="133" t="s">
        <v>994</v>
      </c>
      <c r="S264" s="129" t="s">
        <v>1387</v>
      </c>
      <c r="T264" s="88"/>
      <c r="U264" s="278" t="s">
        <v>205</v>
      </c>
      <c r="V264" s="89" t="s">
        <v>1</v>
      </c>
      <c r="W264" s="90" t="s">
        <v>206</v>
      </c>
      <c r="X264" s="89">
        <v>215</v>
      </c>
      <c r="Y264" s="171" t="s">
        <v>144</v>
      </c>
      <c r="Z264" s="173" t="s">
        <v>54</v>
      </c>
      <c r="AA264" s="173"/>
      <c r="AB264" s="174"/>
      <c r="AC264" s="111"/>
    </row>
    <row r="265" spans="1:32" ht="71.25" customHeight="1" x14ac:dyDescent="0.2">
      <c r="A265" s="81">
        <v>215</v>
      </c>
      <c r="B265" s="82" t="s">
        <v>258</v>
      </c>
      <c r="C265" s="170" t="s">
        <v>231</v>
      </c>
      <c r="D265" s="170" t="s">
        <v>259</v>
      </c>
      <c r="E265" s="423">
        <v>105.968</v>
      </c>
      <c r="F265" s="424">
        <f t="shared" si="35"/>
        <v>84.968000000000018</v>
      </c>
      <c r="G265" s="433">
        <v>25</v>
      </c>
      <c r="H265" s="434">
        <v>46</v>
      </c>
      <c r="I265" s="434">
        <v>0</v>
      </c>
      <c r="J265" s="141">
        <v>85.587599999999995</v>
      </c>
      <c r="K265" s="83" t="s">
        <v>1357</v>
      </c>
      <c r="L265" s="131" t="s">
        <v>1000</v>
      </c>
      <c r="M265" s="239" t="s">
        <v>1388</v>
      </c>
      <c r="N265" s="426">
        <v>106.02200000000001</v>
      </c>
      <c r="O265" s="130">
        <v>106.014</v>
      </c>
      <c r="P265" s="457">
        <f t="shared" si="37"/>
        <v>-8.0000000000097771E-3</v>
      </c>
      <c r="Q265" s="130">
        <v>0</v>
      </c>
      <c r="R265" s="133" t="s">
        <v>994</v>
      </c>
      <c r="S265" s="129" t="s">
        <v>1389</v>
      </c>
      <c r="T265" s="88"/>
      <c r="U265" s="278" t="s">
        <v>205</v>
      </c>
      <c r="V265" s="89" t="s">
        <v>1</v>
      </c>
      <c r="W265" s="90" t="s">
        <v>206</v>
      </c>
      <c r="X265" s="89">
        <v>217</v>
      </c>
      <c r="Y265" s="171" t="s">
        <v>144</v>
      </c>
      <c r="Z265" s="173" t="s">
        <v>54</v>
      </c>
      <c r="AA265" s="173" t="s">
        <v>54</v>
      </c>
      <c r="AB265" s="174"/>
      <c r="AC265" s="111"/>
    </row>
    <row r="266" spans="1:32" ht="61.5" customHeight="1" x14ac:dyDescent="0.2">
      <c r="A266" s="81">
        <v>216</v>
      </c>
      <c r="B266" s="82" t="s">
        <v>260</v>
      </c>
      <c r="C266" s="170" t="s">
        <v>261</v>
      </c>
      <c r="D266" s="170" t="s">
        <v>145</v>
      </c>
      <c r="E266" s="423">
        <v>102.857</v>
      </c>
      <c r="F266" s="424">
        <f>E266+G266-H266</f>
        <v>177.857</v>
      </c>
      <c r="G266" s="433">
        <v>75</v>
      </c>
      <c r="H266" s="434">
        <v>0</v>
      </c>
      <c r="I266" s="434">
        <v>0</v>
      </c>
      <c r="J266" s="141">
        <v>177.857</v>
      </c>
      <c r="K266" s="83" t="s">
        <v>1357</v>
      </c>
      <c r="L266" s="131" t="s">
        <v>997</v>
      </c>
      <c r="M266" s="239" t="s">
        <v>1390</v>
      </c>
      <c r="N266" s="426">
        <v>100</v>
      </c>
      <c r="O266" s="130">
        <v>100</v>
      </c>
      <c r="P266" s="457">
        <f t="shared" si="37"/>
        <v>0</v>
      </c>
      <c r="Q266" s="130">
        <v>0</v>
      </c>
      <c r="R266" s="133" t="s">
        <v>997</v>
      </c>
      <c r="S266" s="87" t="s">
        <v>1391</v>
      </c>
      <c r="T266" s="88"/>
      <c r="U266" s="278" t="s">
        <v>205</v>
      </c>
      <c r="V266" s="89" t="s">
        <v>1</v>
      </c>
      <c r="W266" s="90" t="s">
        <v>194</v>
      </c>
      <c r="X266" s="89">
        <v>218</v>
      </c>
      <c r="Y266" s="171" t="s">
        <v>144</v>
      </c>
      <c r="Z266" s="173" t="s">
        <v>47</v>
      </c>
      <c r="AA266" s="173" t="s">
        <v>54</v>
      </c>
      <c r="AB266" s="174"/>
      <c r="AC266" s="111"/>
      <c r="AE266" s="111"/>
      <c r="AF266" s="111"/>
    </row>
    <row r="267" spans="1:32" ht="32.4" x14ac:dyDescent="0.2">
      <c r="A267" s="81">
        <v>217</v>
      </c>
      <c r="B267" s="82" t="s">
        <v>265</v>
      </c>
      <c r="C267" s="170" t="s">
        <v>231</v>
      </c>
      <c r="D267" s="170" t="s">
        <v>163</v>
      </c>
      <c r="E267" s="423">
        <v>0</v>
      </c>
      <c r="F267" s="424">
        <f t="shared" si="35"/>
        <v>500</v>
      </c>
      <c r="G267" s="433">
        <v>500</v>
      </c>
      <c r="H267" s="434">
        <v>0</v>
      </c>
      <c r="I267" s="434">
        <v>0</v>
      </c>
      <c r="J267" s="141">
        <v>460.64073999999999</v>
      </c>
      <c r="K267" s="83" t="s">
        <v>1357</v>
      </c>
      <c r="L267" s="131" t="s">
        <v>1150</v>
      </c>
      <c r="M267" s="132" t="s">
        <v>1392</v>
      </c>
      <c r="N267" s="426">
        <v>0</v>
      </c>
      <c r="O267" s="130">
        <v>0</v>
      </c>
      <c r="P267" s="457">
        <f t="shared" si="37"/>
        <v>0</v>
      </c>
      <c r="Q267" s="130">
        <v>0</v>
      </c>
      <c r="R267" s="133" t="s">
        <v>1318</v>
      </c>
      <c r="S267" s="129" t="s">
        <v>1393</v>
      </c>
      <c r="T267" s="88"/>
      <c r="U267" s="278" t="s">
        <v>205</v>
      </c>
      <c r="V267" s="89" t="s">
        <v>1</v>
      </c>
      <c r="W267" s="90" t="s">
        <v>206</v>
      </c>
      <c r="X267" s="89">
        <v>219</v>
      </c>
      <c r="Y267" s="171" t="s">
        <v>144</v>
      </c>
      <c r="Z267" s="173" t="s">
        <v>54</v>
      </c>
      <c r="AA267" s="173"/>
      <c r="AB267" s="174"/>
      <c r="AC267" s="111"/>
    </row>
    <row r="268" spans="1:32" ht="32.4" x14ac:dyDescent="0.2">
      <c r="A268" s="81">
        <v>218</v>
      </c>
      <c r="B268" s="82" t="s">
        <v>266</v>
      </c>
      <c r="C268" s="170" t="s">
        <v>231</v>
      </c>
      <c r="D268" s="170" t="s">
        <v>158</v>
      </c>
      <c r="E268" s="423">
        <v>0</v>
      </c>
      <c r="F268" s="424">
        <f>E268+G268-H268</f>
        <v>102</v>
      </c>
      <c r="G268" s="433">
        <v>102</v>
      </c>
      <c r="H268" s="434">
        <v>0</v>
      </c>
      <c r="I268" s="434">
        <v>0</v>
      </c>
      <c r="J268" s="141">
        <v>102</v>
      </c>
      <c r="K268" s="379" t="s">
        <v>1359</v>
      </c>
      <c r="L268" s="131" t="s">
        <v>1150</v>
      </c>
      <c r="M268" s="132" t="s">
        <v>1392</v>
      </c>
      <c r="N268" s="426">
        <v>0</v>
      </c>
      <c r="O268" s="130">
        <v>0</v>
      </c>
      <c r="P268" s="457">
        <f t="shared" si="37"/>
        <v>0</v>
      </c>
      <c r="Q268" s="130">
        <v>0</v>
      </c>
      <c r="R268" s="133" t="s">
        <v>1318</v>
      </c>
      <c r="S268" s="129" t="s">
        <v>1394</v>
      </c>
      <c r="T268" s="88"/>
      <c r="U268" s="278" t="s">
        <v>205</v>
      </c>
      <c r="V268" s="89" t="s">
        <v>1</v>
      </c>
      <c r="W268" s="90" t="s">
        <v>255</v>
      </c>
      <c r="X268" s="89">
        <v>220</v>
      </c>
      <c r="Y268" s="171" t="s">
        <v>144</v>
      </c>
      <c r="Z268" s="173" t="s">
        <v>54</v>
      </c>
      <c r="AA268" s="173"/>
      <c r="AB268" s="174"/>
      <c r="AC268" s="111"/>
      <c r="AE268" s="111"/>
      <c r="AF268" s="111"/>
    </row>
    <row r="269" spans="1:32" ht="210" customHeight="1" x14ac:dyDescent="0.2">
      <c r="A269" s="81">
        <v>219</v>
      </c>
      <c r="B269" s="82" t="s">
        <v>262</v>
      </c>
      <c r="C269" s="170" t="s">
        <v>263</v>
      </c>
      <c r="D269" s="170" t="s">
        <v>145</v>
      </c>
      <c r="E269" s="423">
        <v>661.23099999999999</v>
      </c>
      <c r="F269" s="424">
        <f>E269+G269-H269</f>
        <v>661.23099999999999</v>
      </c>
      <c r="G269" s="433">
        <v>0</v>
      </c>
      <c r="H269" s="434">
        <v>0</v>
      </c>
      <c r="I269" s="434">
        <v>0</v>
      </c>
      <c r="J269" s="141">
        <v>501.27</v>
      </c>
      <c r="K269" s="379" t="s">
        <v>1349</v>
      </c>
      <c r="L269" s="131" t="s">
        <v>997</v>
      </c>
      <c r="M269" s="239" t="s">
        <v>1395</v>
      </c>
      <c r="N269" s="426">
        <v>617</v>
      </c>
      <c r="O269" s="130">
        <v>493.92500000000001</v>
      </c>
      <c r="P269" s="457">
        <f t="shared" si="37"/>
        <v>-123.07499999999999</v>
      </c>
      <c r="Q269" s="130">
        <v>-44.606999999999999</v>
      </c>
      <c r="R269" s="133" t="s">
        <v>1004</v>
      </c>
      <c r="S269" s="87" t="s">
        <v>1396</v>
      </c>
      <c r="T269" s="88"/>
      <c r="U269" s="278" t="s">
        <v>205</v>
      </c>
      <c r="V269" s="89" t="s">
        <v>1</v>
      </c>
      <c r="W269" s="90" t="s">
        <v>206</v>
      </c>
      <c r="X269" s="89" t="s">
        <v>264</v>
      </c>
      <c r="Y269" s="171" t="s">
        <v>43</v>
      </c>
      <c r="Z269" s="173" t="s">
        <v>54</v>
      </c>
      <c r="AA269" s="173" t="s">
        <v>54</v>
      </c>
      <c r="AB269" s="174"/>
      <c r="AC269" s="111"/>
    </row>
    <row r="270" spans="1:32" ht="210" customHeight="1" x14ac:dyDescent="0.2">
      <c r="A270" s="81">
        <v>220</v>
      </c>
      <c r="B270" s="82" t="s">
        <v>267</v>
      </c>
      <c r="C270" s="170" t="s">
        <v>263</v>
      </c>
      <c r="D270" s="170" t="s">
        <v>195</v>
      </c>
      <c r="E270" s="437">
        <v>300.07</v>
      </c>
      <c r="F270" s="424">
        <f t="shared" si="35"/>
        <v>300.07</v>
      </c>
      <c r="G270" s="433">
        <v>0</v>
      </c>
      <c r="H270" s="434">
        <v>0</v>
      </c>
      <c r="I270" s="434">
        <v>0</v>
      </c>
      <c r="J270" s="141">
        <v>7.0000000000000007E-2</v>
      </c>
      <c r="K270" s="378" t="s">
        <v>1350</v>
      </c>
      <c r="L270" s="131" t="s">
        <v>997</v>
      </c>
      <c r="M270" s="239" t="s">
        <v>1397</v>
      </c>
      <c r="N270" s="426">
        <v>0</v>
      </c>
      <c r="O270" s="130">
        <v>0</v>
      </c>
      <c r="P270" s="457">
        <f t="shared" si="37"/>
        <v>0</v>
      </c>
      <c r="Q270" s="130">
        <v>0</v>
      </c>
      <c r="R270" s="133" t="s">
        <v>997</v>
      </c>
      <c r="S270" s="129" t="s">
        <v>1398</v>
      </c>
      <c r="T270" s="88"/>
      <c r="U270" s="278" t="s">
        <v>205</v>
      </c>
      <c r="V270" s="89" t="s">
        <v>1</v>
      </c>
      <c r="W270" s="90" t="s">
        <v>255</v>
      </c>
      <c r="X270" s="89" t="s">
        <v>268</v>
      </c>
      <c r="Y270" s="171" t="s">
        <v>43</v>
      </c>
      <c r="Z270" s="173" t="s">
        <v>54</v>
      </c>
      <c r="AA270" s="173"/>
      <c r="AB270" s="174"/>
      <c r="AC270" s="111"/>
      <c r="AE270" s="111"/>
      <c r="AF270" s="111"/>
    </row>
    <row r="271" spans="1:32" x14ac:dyDescent="0.2">
      <c r="A271" s="81"/>
      <c r="B271" s="172" t="s">
        <v>858</v>
      </c>
      <c r="C271" s="82"/>
      <c r="D271" s="82"/>
      <c r="E271" s="423"/>
      <c r="F271" s="424"/>
      <c r="G271" s="433"/>
      <c r="H271" s="434"/>
      <c r="I271" s="434"/>
      <c r="J271" s="429">
        <v>0</v>
      </c>
      <c r="K271" s="83"/>
      <c r="L271" s="84"/>
      <c r="M271" s="85"/>
      <c r="N271" s="423"/>
      <c r="O271" s="83"/>
      <c r="P271" s="455"/>
      <c r="Q271" s="83"/>
      <c r="R271" s="86"/>
      <c r="S271" s="87"/>
      <c r="T271" s="88"/>
      <c r="U271" s="278"/>
      <c r="V271" s="89"/>
      <c r="W271" s="90"/>
      <c r="X271" s="78"/>
      <c r="Y271" s="91"/>
      <c r="Z271" s="79"/>
      <c r="AA271" s="79"/>
      <c r="AB271" s="80"/>
    </row>
    <row r="272" spans="1:32" ht="21.6" customHeight="1" x14ac:dyDescent="0.2">
      <c r="A272" s="92"/>
      <c r="B272" s="120" t="s">
        <v>269</v>
      </c>
      <c r="C272" s="93"/>
      <c r="D272" s="93"/>
      <c r="E272" s="94"/>
      <c r="F272" s="121"/>
      <c r="G272" s="122"/>
      <c r="H272" s="123"/>
      <c r="I272" s="123"/>
      <c r="J272" s="94"/>
      <c r="K272" s="94"/>
      <c r="L272" s="95"/>
      <c r="M272" s="96"/>
      <c r="N272" s="94"/>
      <c r="O272" s="94"/>
      <c r="P272" s="94"/>
      <c r="Q272" s="94"/>
      <c r="R272" s="97"/>
      <c r="S272" s="93"/>
      <c r="T272" s="93"/>
      <c r="U272" s="281"/>
      <c r="V272" s="98"/>
      <c r="W272" s="98"/>
      <c r="X272" s="98"/>
      <c r="Y272" s="98"/>
      <c r="Z272" s="99"/>
      <c r="AA272" s="99"/>
      <c r="AB272" s="100"/>
    </row>
    <row r="273" spans="1:32" ht="49.5" customHeight="1" x14ac:dyDescent="0.2">
      <c r="A273" s="81">
        <v>221</v>
      </c>
      <c r="B273" s="82" t="s">
        <v>270</v>
      </c>
      <c r="C273" s="170" t="s">
        <v>271</v>
      </c>
      <c r="D273" s="170" t="s">
        <v>145</v>
      </c>
      <c r="E273" s="437">
        <v>89.155000000000001</v>
      </c>
      <c r="F273" s="424">
        <f>E273+G273-H273</f>
        <v>89.155000000000001</v>
      </c>
      <c r="G273" s="433">
        <v>0</v>
      </c>
      <c r="H273" s="434">
        <v>0</v>
      </c>
      <c r="I273" s="434">
        <v>0</v>
      </c>
      <c r="J273" s="141">
        <v>79.109444999999994</v>
      </c>
      <c r="K273" s="83" t="s">
        <v>1357</v>
      </c>
      <c r="L273" s="131" t="s">
        <v>997</v>
      </c>
      <c r="M273" s="132" t="s">
        <v>1447</v>
      </c>
      <c r="N273" s="437">
        <v>27.462</v>
      </c>
      <c r="O273" s="130">
        <v>27.462</v>
      </c>
      <c r="P273" s="457">
        <f t="shared" ref="P273:P287" si="38">O273-N273</f>
        <v>0</v>
      </c>
      <c r="Q273" s="130">
        <v>0</v>
      </c>
      <c r="R273" s="133" t="s">
        <v>997</v>
      </c>
      <c r="S273" s="129" t="s">
        <v>1423</v>
      </c>
      <c r="T273" s="88"/>
      <c r="U273" s="278" t="s">
        <v>205</v>
      </c>
      <c r="V273" s="89" t="s">
        <v>1</v>
      </c>
      <c r="W273" s="90" t="s">
        <v>206</v>
      </c>
      <c r="X273" s="89">
        <v>221</v>
      </c>
      <c r="Y273" s="91" t="s">
        <v>58</v>
      </c>
      <c r="Z273" s="79" t="s">
        <v>54</v>
      </c>
      <c r="AA273" s="79"/>
      <c r="AB273" s="80"/>
      <c r="AC273" s="111"/>
    </row>
    <row r="274" spans="1:32" ht="48" customHeight="1" x14ac:dyDescent="0.2">
      <c r="A274" s="81">
        <v>222</v>
      </c>
      <c r="B274" s="82" t="s">
        <v>272</v>
      </c>
      <c r="C274" s="170" t="s">
        <v>254</v>
      </c>
      <c r="D274" s="170" t="s">
        <v>145</v>
      </c>
      <c r="E274" s="437">
        <v>16.920999999999999</v>
      </c>
      <c r="F274" s="424">
        <f>E274+G274-H274</f>
        <v>16.920999999999999</v>
      </c>
      <c r="G274" s="433">
        <v>0</v>
      </c>
      <c r="H274" s="434">
        <v>0</v>
      </c>
      <c r="I274" s="434">
        <v>0</v>
      </c>
      <c r="J274" s="141">
        <v>10.6</v>
      </c>
      <c r="K274" s="83" t="s">
        <v>1357</v>
      </c>
      <c r="L274" s="131" t="s">
        <v>1000</v>
      </c>
      <c r="M274" s="239" t="s">
        <v>1448</v>
      </c>
      <c r="N274" s="437">
        <v>16.146999999999998</v>
      </c>
      <c r="O274" s="130">
        <v>12.91</v>
      </c>
      <c r="P274" s="457">
        <f t="shared" si="38"/>
        <v>-3.2369999999999983</v>
      </c>
      <c r="Q274" s="130">
        <v>-3.2370000000000001</v>
      </c>
      <c r="R274" s="133" t="s">
        <v>1004</v>
      </c>
      <c r="S274" s="129" t="s">
        <v>1424</v>
      </c>
      <c r="T274" s="88"/>
      <c r="U274" s="278" t="s">
        <v>205</v>
      </c>
      <c r="V274" s="89" t="s">
        <v>1</v>
      </c>
      <c r="W274" s="90" t="s">
        <v>206</v>
      </c>
      <c r="X274" s="89">
        <v>222</v>
      </c>
      <c r="Y274" s="91"/>
      <c r="Z274" s="79" t="s">
        <v>54</v>
      </c>
      <c r="AA274" s="79"/>
      <c r="AB274" s="80"/>
      <c r="AC274" s="111"/>
    </row>
    <row r="275" spans="1:32" ht="133.5" customHeight="1" x14ac:dyDescent="0.2">
      <c r="A275" s="81">
        <v>223</v>
      </c>
      <c r="B275" s="82" t="s">
        <v>273</v>
      </c>
      <c r="C275" s="170" t="s">
        <v>274</v>
      </c>
      <c r="D275" s="170" t="s">
        <v>145</v>
      </c>
      <c r="E275" s="437">
        <v>41.323</v>
      </c>
      <c r="F275" s="424">
        <f>E275+G275-H275</f>
        <v>41.323</v>
      </c>
      <c r="G275" s="433">
        <v>0</v>
      </c>
      <c r="H275" s="434">
        <v>0</v>
      </c>
      <c r="I275" s="434">
        <v>0</v>
      </c>
      <c r="J275" s="141">
        <v>46.074451000000003</v>
      </c>
      <c r="K275" s="83" t="s">
        <v>1357</v>
      </c>
      <c r="L275" s="131" t="s">
        <v>997</v>
      </c>
      <c r="M275" s="239" t="s">
        <v>1449</v>
      </c>
      <c r="N275" s="437">
        <v>41.451999999999998</v>
      </c>
      <c r="O275" s="130">
        <v>41.481999999999999</v>
      </c>
      <c r="P275" s="457">
        <f t="shared" si="38"/>
        <v>3.0000000000001137E-2</v>
      </c>
      <c r="Q275" s="130">
        <v>0</v>
      </c>
      <c r="R275" s="133" t="s">
        <v>994</v>
      </c>
      <c r="S275" s="129" t="s">
        <v>1425</v>
      </c>
      <c r="T275" s="88"/>
      <c r="U275" s="278" t="s">
        <v>205</v>
      </c>
      <c r="V275" s="89" t="s">
        <v>1</v>
      </c>
      <c r="W275" s="90" t="s">
        <v>206</v>
      </c>
      <c r="X275" s="89">
        <v>223</v>
      </c>
      <c r="Y275" s="168"/>
      <c r="Z275" s="79" t="s">
        <v>54</v>
      </c>
      <c r="AA275" s="79"/>
      <c r="AB275" s="80"/>
      <c r="AC275" s="111"/>
    </row>
    <row r="276" spans="1:32" s="111" customFormat="1" ht="42" customHeight="1" x14ac:dyDescent="0.2">
      <c r="A276" s="606">
        <v>224</v>
      </c>
      <c r="B276" s="495" t="s">
        <v>275</v>
      </c>
      <c r="C276" s="489" t="s">
        <v>276</v>
      </c>
      <c r="D276" s="489" t="s">
        <v>145</v>
      </c>
      <c r="E276" s="426">
        <v>440.435</v>
      </c>
      <c r="F276" s="425">
        <f>E276+G276-H276</f>
        <v>440.435</v>
      </c>
      <c r="G276" s="426">
        <v>0</v>
      </c>
      <c r="H276" s="428">
        <v>0</v>
      </c>
      <c r="I276" s="428">
        <v>0</v>
      </c>
      <c r="J276" s="141">
        <v>430.00647300000003</v>
      </c>
      <c r="K276" s="503" t="s">
        <v>1357</v>
      </c>
      <c r="L276" s="501" t="s">
        <v>1337</v>
      </c>
      <c r="M276" s="499" t="s">
        <v>1450</v>
      </c>
      <c r="N276" s="426">
        <v>403.05500000000001</v>
      </c>
      <c r="O276" s="130">
        <v>447.42</v>
      </c>
      <c r="P276" s="457">
        <f t="shared" si="38"/>
        <v>44.365000000000009</v>
      </c>
      <c r="Q276" s="130">
        <v>0</v>
      </c>
      <c r="R276" s="487" t="s">
        <v>997</v>
      </c>
      <c r="S276" s="485" t="s">
        <v>1426</v>
      </c>
      <c r="T276" s="487"/>
      <c r="U276" s="485" t="s">
        <v>205</v>
      </c>
      <c r="V276" s="89" t="s">
        <v>1</v>
      </c>
      <c r="W276" s="136" t="s">
        <v>206</v>
      </c>
      <c r="X276" s="505">
        <v>224</v>
      </c>
      <c r="Y276" s="624" t="s">
        <v>144</v>
      </c>
      <c r="Z276" s="497" t="s">
        <v>54</v>
      </c>
      <c r="AA276" s="497"/>
      <c r="AB276" s="483"/>
      <c r="AD276" s="2"/>
      <c r="AE276" s="2"/>
      <c r="AF276" s="2"/>
    </row>
    <row r="277" spans="1:32" s="111" customFormat="1" ht="45" customHeight="1" x14ac:dyDescent="0.2">
      <c r="A277" s="607"/>
      <c r="B277" s="496"/>
      <c r="C277" s="490"/>
      <c r="D277" s="490"/>
      <c r="E277" s="426">
        <v>208.113</v>
      </c>
      <c r="F277" s="425">
        <f t="shared" ref="F277:F288" si="39">E277+G277-H277</f>
        <v>208.113</v>
      </c>
      <c r="G277" s="426">
        <v>0</v>
      </c>
      <c r="H277" s="428">
        <v>0</v>
      </c>
      <c r="I277" s="428">
        <v>0</v>
      </c>
      <c r="J277" s="141">
        <v>208.113</v>
      </c>
      <c r="K277" s="504"/>
      <c r="L277" s="502"/>
      <c r="M277" s="500"/>
      <c r="N277" s="426">
        <v>207.78100000000001</v>
      </c>
      <c r="O277" s="130">
        <v>208.137</v>
      </c>
      <c r="P277" s="457">
        <f t="shared" si="38"/>
        <v>0.35599999999999454</v>
      </c>
      <c r="Q277" s="130">
        <v>0</v>
      </c>
      <c r="R277" s="488"/>
      <c r="S277" s="486"/>
      <c r="T277" s="488"/>
      <c r="U277" s="486"/>
      <c r="V277" s="89" t="s">
        <v>1</v>
      </c>
      <c r="W277" s="136" t="s">
        <v>200</v>
      </c>
      <c r="X277" s="506"/>
      <c r="Y277" s="625"/>
      <c r="Z277" s="498"/>
      <c r="AA277" s="498"/>
      <c r="AB277" s="484"/>
    </row>
    <row r="278" spans="1:32" ht="114.75" customHeight="1" x14ac:dyDescent="0.2">
      <c r="A278" s="81">
        <v>225</v>
      </c>
      <c r="B278" s="82" t="s">
        <v>277</v>
      </c>
      <c r="C278" s="170" t="s">
        <v>278</v>
      </c>
      <c r="D278" s="170" t="s">
        <v>145</v>
      </c>
      <c r="E278" s="437">
        <v>65.629000000000005</v>
      </c>
      <c r="F278" s="424">
        <f t="shared" si="39"/>
        <v>65.629000000000005</v>
      </c>
      <c r="G278" s="433">
        <v>0</v>
      </c>
      <c r="H278" s="434">
        <v>0</v>
      </c>
      <c r="I278" s="434">
        <v>0</v>
      </c>
      <c r="J278" s="141">
        <v>74.254638999999997</v>
      </c>
      <c r="K278" s="83" t="s">
        <v>1357</v>
      </c>
      <c r="L278" s="131" t="s">
        <v>997</v>
      </c>
      <c r="M278" s="239" t="s">
        <v>1451</v>
      </c>
      <c r="N278" s="437">
        <v>59.69</v>
      </c>
      <c r="O278" s="130">
        <v>137.01</v>
      </c>
      <c r="P278" s="457">
        <f t="shared" si="38"/>
        <v>77.319999999999993</v>
      </c>
      <c r="Q278" s="130">
        <v>0</v>
      </c>
      <c r="R278" s="133" t="s">
        <v>997</v>
      </c>
      <c r="S278" s="129" t="s">
        <v>1427</v>
      </c>
      <c r="T278" s="88"/>
      <c r="U278" s="278" t="s">
        <v>205</v>
      </c>
      <c r="V278" s="89" t="s">
        <v>1</v>
      </c>
      <c r="W278" s="90" t="s">
        <v>206</v>
      </c>
      <c r="X278" s="89">
        <v>226</v>
      </c>
      <c r="Y278" s="91" t="s">
        <v>144</v>
      </c>
      <c r="Z278" s="79" t="s">
        <v>54</v>
      </c>
      <c r="AA278" s="79"/>
      <c r="AB278" s="80"/>
      <c r="AC278" s="111"/>
    </row>
    <row r="279" spans="1:32" ht="179.25" customHeight="1" x14ac:dyDescent="0.2">
      <c r="A279" s="81">
        <v>226</v>
      </c>
      <c r="B279" s="82" t="s">
        <v>279</v>
      </c>
      <c r="C279" s="170" t="s">
        <v>245</v>
      </c>
      <c r="D279" s="170" t="s">
        <v>145</v>
      </c>
      <c r="E279" s="437">
        <v>71.989999999999995</v>
      </c>
      <c r="F279" s="424">
        <f t="shared" si="39"/>
        <v>71.989999999999995</v>
      </c>
      <c r="G279" s="433">
        <v>0</v>
      </c>
      <c r="H279" s="434">
        <v>0</v>
      </c>
      <c r="I279" s="434">
        <v>0</v>
      </c>
      <c r="J279" s="141">
        <v>78.046999999999997</v>
      </c>
      <c r="K279" s="378" t="s">
        <v>1351</v>
      </c>
      <c r="L279" s="131" t="s">
        <v>997</v>
      </c>
      <c r="M279" s="239" t="s">
        <v>1452</v>
      </c>
      <c r="N279" s="437">
        <v>69.869</v>
      </c>
      <c r="O279" s="130">
        <v>78.424000000000007</v>
      </c>
      <c r="P279" s="457">
        <f t="shared" si="38"/>
        <v>8.5550000000000068</v>
      </c>
      <c r="Q279" s="130">
        <v>0</v>
      </c>
      <c r="R279" s="133" t="s">
        <v>997</v>
      </c>
      <c r="S279" s="129" t="s">
        <v>1428</v>
      </c>
      <c r="T279" s="88"/>
      <c r="U279" s="278" t="s">
        <v>205</v>
      </c>
      <c r="V279" s="89" t="s">
        <v>1</v>
      </c>
      <c r="W279" s="90" t="s">
        <v>206</v>
      </c>
      <c r="X279" s="89">
        <v>227</v>
      </c>
      <c r="Y279" s="91" t="s">
        <v>1335</v>
      </c>
      <c r="Z279" s="79" t="s">
        <v>54</v>
      </c>
      <c r="AA279" s="79"/>
      <c r="AB279" s="80"/>
      <c r="AC279" s="111"/>
    </row>
    <row r="280" spans="1:32" ht="96.75" customHeight="1" x14ac:dyDescent="0.2">
      <c r="A280" s="81">
        <v>227</v>
      </c>
      <c r="B280" s="82" t="s">
        <v>280</v>
      </c>
      <c r="C280" s="170" t="s">
        <v>278</v>
      </c>
      <c r="D280" s="170" t="s">
        <v>145</v>
      </c>
      <c r="E280" s="437">
        <v>23.609000000000002</v>
      </c>
      <c r="F280" s="424">
        <f t="shared" si="39"/>
        <v>23.609000000000002</v>
      </c>
      <c r="G280" s="433">
        <v>0</v>
      </c>
      <c r="H280" s="434">
        <v>0</v>
      </c>
      <c r="I280" s="434">
        <v>0</v>
      </c>
      <c r="J280" s="141">
        <v>19.439273</v>
      </c>
      <c r="K280" s="378" t="s">
        <v>1357</v>
      </c>
      <c r="L280" s="131" t="s">
        <v>997</v>
      </c>
      <c r="M280" s="239" t="s">
        <v>1453</v>
      </c>
      <c r="N280" s="437">
        <v>20.981999999999999</v>
      </c>
      <c r="O280" s="130">
        <v>20.844999999999999</v>
      </c>
      <c r="P280" s="457">
        <f t="shared" si="38"/>
        <v>-0.13700000000000045</v>
      </c>
      <c r="Q280" s="130">
        <v>0</v>
      </c>
      <c r="R280" s="133" t="s">
        <v>997</v>
      </c>
      <c r="S280" s="129" t="s">
        <v>1429</v>
      </c>
      <c r="T280" s="88"/>
      <c r="U280" s="278" t="s">
        <v>205</v>
      </c>
      <c r="V280" s="89" t="s">
        <v>1</v>
      </c>
      <c r="W280" s="90" t="s">
        <v>206</v>
      </c>
      <c r="X280" s="89">
        <v>228</v>
      </c>
      <c r="Y280" s="91"/>
      <c r="Z280" s="79" t="s">
        <v>54</v>
      </c>
      <c r="AA280" s="79"/>
      <c r="AB280" s="80"/>
      <c r="AC280" s="111"/>
    </row>
    <row r="281" spans="1:32" ht="96.75" customHeight="1" x14ac:dyDescent="0.2">
      <c r="A281" s="81">
        <v>228</v>
      </c>
      <c r="B281" s="82" t="s">
        <v>281</v>
      </c>
      <c r="C281" s="170" t="s">
        <v>220</v>
      </c>
      <c r="D281" s="170" t="s">
        <v>145</v>
      </c>
      <c r="E281" s="423">
        <v>15.430999999999999</v>
      </c>
      <c r="F281" s="424">
        <f t="shared" si="39"/>
        <v>484.90623499999998</v>
      </c>
      <c r="G281" s="433">
        <v>469.475235</v>
      </c>
      <c r="H281" s="434">
        <v>0</v>
      </c>
      <c r="I281" s="434">
        <v>0</v>
      </c>
      <c r="J281" s="141">
        <v>485.51462199999997</v>
      </c>
      <c r="K281" s="83" t="s">
        <v>1357</v>
      </c>
      <c r="L281" s="131" t="s">
        <v>997</v>
      </c>
      <c r="M281" s="132" t="s">
        <v>1454</v>
      </c>
      <c r="N281" s="437">
        <v>15.430999999999999</v>
      </c>
      <c r="O281" s="130">
        <v>25.603999999999999</v>
      </c>
      <c r="P281" s="457">
        <f t="shared" si="38"/>
        <v>10.173</v>
      </c>
      <c r="Q281" s="130">
        <v>0</v>
      </c>
      <c r="R281" s="133" t="s">
        <v>997</v>
      </c>
      <c r="S281" s="129" t="s">
        <v>1430</v>
      </c>
      <c r="T281" s="88"/>
      <c r="U281" s="278" t="s">
        <v>205</v>
      </c>
      <c r="V281" s="89" t="s">
        <v>1</v>
      </c>
      <c r="W281" s="90" t="s">
        <v>194</v>
      </c>
      <c r="X281" s="89">
        <v>229</v>
      </c>
      <c r="Y281" s="171"/>
      <c r="Z281" s="173" t="s">
        <v>54</v>
      </c>
      <c r="AA281" s="173"/>
      <c r="AB281" s="174"/>
      <c r="AC281" s="111"/>
      <c r="AE281" s="111"/>
      <c r="AF281" s="111"/>
    </row>
    <row r="282" spans="1:32" ht="96.75" customHeight="1" x14ac:dyDescent="0.2">
      <c r="A282" s="81">
        <v>229</v>
      </c>
      <c r="B282" s="82" t="s">
        <v>282</v>
      </c>
      <c r="C282" s="170" t="s">
        <v>252</v>
      </c>
      <c r="D282" s="170" t="s">
        <v>145</v>
      </c>
      <c r="E282" s="437">
        <v>7.8739999999999997</v>
      </c>
      <c r="F282" s="424">
        <f t="shared" si="39"/>
        <v>7.8739999999999997</v>
      </c>
      <c r="G282" s="433">
        <v>0</v>
      </c>
      <c r="H282" s="434">
        <v>0</v>
      </c>
      <c r="I282" s="434">
        <v>0</v>
      </c>
      <c r="J282" s="141">
        <v>7.3424839999999998</v>
      </c>
      <c r="K282" s="83" t="s">
        <v>1357</v>
      </c>
      <c r="L282" s="131" t="s">
        <v>997</v>
      </c>
      <c r="M282" s="132" t="s">
        <v>1455</v>
      </c>
      <c r="N282" s="437">
        <v>7.9989999999999997</v>
      </c>
      <c r="O282" s="130">
        <v>8.1310000000000002</v>
      </c>
      <c r="P282" s="457">
        <f t="shared" si="38"/>
        <v>0.13200000000000056</v>
      </c>
      <c r="Q282" s="130">
        <v>0</v>
      </c>
      <c r="R282" s="133" t="s">
        <v>997</v>
      </c>
      <c r="S282" s="129" t="s">
        <v>1430</v>
      </c>
      <c r="T282" s="88"/>
      <c r="U282" s="278" t="s">
        <v>205</v>
      </c>
      <c r="V282" s="89" t="s">
        <v>1</v>
      </c>
      <c r="W282" s="90" t="s">
        <v>200</v>
      </c>
      <c r="X282" s="89">
        <v>230</v>
      </c>
      <c r="Y282" s="168"/>
      <c r="Z282" s="79" t="s">
        <v>54</v>
      </c>
      <c r="AA282" s="79"/>
      <c r="AB282" s="80"/>
      <c r="AC282" s="111"/>
      <c r="AE282" s="111"/>
      <c r="AF282" s="111"/>
    </row>
    <row r="283" spans="1:32" ht="96.75" customHeight="1" x14ac:dyDescent="0.2">
      <c r="A283" s="81">
        <v>230</v>
      </c>
      <c r="B283" s="82" t="s">
        <v>283</v>
      </c>
      <c r="C283" s="170" t="s">
        <v>284</v>
      </c>
      <c r="D283" s="170" t="s">
        <v>145</v>
      </c>
      <c r="E283" s="437">
        <v>24.553000000000001</v>
      </c>
      <c r="F283" s="424">
        <f t="shared" si="39"/>
        <v>24.553000000000001</v>
      </c>
      <c r="G283" s="433">
        <v>0</v>
      </c>
      <c r="H283" s="434">
        <v>0</v>
      </c>
      <c r="I283" s="434">
        <v>0</v>
      </c>
      <c r="J283" s="141">
        <v>24.455345000000001</v>
      </c>
      <c r="K283" s="83" t="s">
        <v>1357</v>
      </c>
      <c r="L283" s="131" t="s">
        <v>997</v>
      </c>
      <c r="M283" s="132" t="s">
        <v>1455</v>
      </c>
      <c r="N283" s="437">
        <v>22.896000000000001</v>
      </c>
      <c r="O283" s="130">
        <v>29.498999999999999</v>
      </c>
      <c r="P283" s="457">
        <f t="shared" si="38"/>
        <v>6.602999999999998</v>
      </c>
      <c r="Q283" s="130">
        <v>0</v>
      </c>
      <c r="R283" s="133" t="s">
        <v>997</v>
      </c>
      <c r="S283" s="129" t="s">
        <v>1430</v>
      </c>
      <c r="T283" s="88"/>
      <c r="U283" s="278" t="s">
        <v>205</v>
      </c>
      <c r="V283" s="89" t="s">
        <v>1</v>
      </c>
      <c r="W283" s="90" t="s">
        <v>200</v>
      </c>
      <c r="X283" s="89">
        <v>231</v>
      </c>
      <c r="Y283" s="168"/>
      <c r="Z283" s="79" t="s">
        <v>54</v>
      </c>
      <c r="AA283" s="79"/>
      <c r="AB283" s="80"/>
      <c r="AC283" s="111"/>
      <c r="AE283" s="111"/>
      <c r="AF283" s="111"/>
    </row>
    <row r="284" spans="1:32" ht="130.5" customHeight="1" x14ac:dyDescent="0.2">
      <c r="A284" s="81">
        <v>231</v>
      </c>
      <c r="B284" s="82" t="s">
        <v>285</v>
      </c>
      <c r="C284" s="170" t="s">
        <v>252</v>
      </c>
      <c r="D284" s="170" t="s">
        <v>145</v>
      </c>
      <c r="E284" s="437">
        <v>21.552</v>
      </c>
      <c r="F284" s="424">
        <f t="shared" si="39"/>
        <v>21.552</v>
      </c>
      <c r="G284" s="433">
        <v>0</v>
      </c>
      <c r="H284" s="434">
        <v>0</v>
      </c>
      <c r="I284" s="434">
        <v>0</v>
      </c>
      <c r="J284" s="141">
        <v>19.887540999999999</v>
      </c>
      <c r="K284" s="83" t="s">
        <v>1357</v>
      </c>
      <c r="L284" s="131" t="s">
        <v>997</v>
      </c>
      <c r="M284" s="132" t="s">
        <v>1456</v>
      </c>
      <c r="N284" s="437">
        <v>23.986000000000001</v>
      </c>
      <c r="O284" s="130">
        <v>24.11</v>
      </c>
      <c r="P284" s="457">
        <f t="shared" si="38"/>
        <v>0.12399999999999878</v>
      </c>
      <c r="Q284" s="130">
        <v>0</v>
      </c>
      <c r="R284" s="133" t="s">
        <v>997</v>
      </c>
      <c r="S284" s="129" t="s">
        <v>1431</v>
      </c>
      <c r="T284" s="88"/>
      <c r="U284" s="278" t="s">
        <v>205</v>
      </c>
      <c r="V284" s="89" t="s">
        <v>1</v>
      </c>
      <c r="W284" s="90" t="s">
        <v>200</v>
      </c>
      <c r="X284" s="89">
        <v>232</v>
      </c>
      <c r="Y284" s="91"/>
      <c r="Z284" s="79" t="s">
        <v>54</v>
      </c>
      <c r="AA284" s="79"/>
      <c r="AB284" s="80"/>
      <c r="AC284" s="111"/>
      <c r="AE284" s="111"/>
      <c r="AF284" s="111"/>
    </row>
    <row r="285" spans="1:32" ht="345.75" customHeight="1" x14ac:dyDescent="0.2">
      <c r="A285" s="81">
        <v>232</v>
      </c>
      <c r="B285" s="82" t="s">
        <v>286</v>
      </c>
      <c r="C285" s="170" t="s">
        <v>252</v>
      </c>
      <c r="D285" s="170" t="s">
        <v>145</v>
      </c>
      <c r="E285" s="437">
        <v>431.60199999999998</v>
      </c>
      <c r="F285" s="424">
        <f t="shared" si="39"/>
        <v>431.60199999999998</v>
      </c>
      <c r="G285" s="433">
        <v>0</v>
      </c>
      <c r="H285" s="434">
        <v>0</v>
      </c>
      <c r="I285" s="434">
        <v>0</v>
      </c>
      <c r="J285" s="141">
        <v>422.58128900000003</v>
      </c>
      <c r="K285" s="378" t="s">
        <v>1352</v>
      </c>
      <c r="L285" s="131" t="s">
        <v>997</v>
      </c>
      <c r="M285" s="239" t="s">
        <v>1457</v>
      </c>
      <c r="N285" s="437">
        <v>450.91500000000002</v>
      </c>
      <c r="O285" s="130">
        <v>485.61500000000001</v>
      </c>
      <c r="P285" s="457">
        <f t="shared" si="38"/>
        <v>34.699999999999989</v>
      </c>
      <c r="Q285" s="130">
        <v>0</v>
      </c>
      <c r="R285" s="133" t="s">
        <v>997</v>
      </c>
      <c r="S285" s="129" t="s">
        <v>1432</v>
      </c>
      <c r="T285" s="88"/>
      <c r="U285" s="278" t="s">
        <v>205</v>
      </c>
      <c r="V285" s="89" t="s">
        <v>1</v>
      </c>
      <c r="W285" s="90" t="s">
        <v>200</v>
      </c>
      <c r="X285" s="89">
        <v>233</v>
      </c>
      <c r="Y285" s="91" t="s">
        <v>1335</v>
      </c>
      <c r="Z285" s="79" t="s">
        <v>54</v>
      </c>
      <c r="AA285" s="79"/>
      <c r="AB285" s="80"/>
      <c r="AC285" s="111"/>
      <c r="AE285" s="111"/>
      <c r="AF285" s="111"/>
    </row>
    <row r="286" spans="1:32" ht="146.25" customHeight="1" x14ac:dyDescent="0.2">
      <c r="A286" s="81">
        <v>233</v>
      </c>
      <c r="B286" s="82" t="s">
        <v>287</v>
      </c>
      <c r="C286" s="170" t="s">
        <v>250</v>
      </c>
      <c r="D286" s="170" t="s">
        <v>145</v>
      </c>
      <c r="E286" s="437">
        <v>128.84</v>
      </c>
      <c r="F286" s="424">
        <f t="shared" si="39"/>
        <v>128.84</v>
      </c>
      <c r="G286" s="433">
        <v>0</v>
      </c>
      <c r="H286" s="434">
        <v>0</v>
      </c>
      <c r="I286" s="434">
        <v>0</v>
      </c>
      <c r="J286" s="141">
        <v>124.088781</v>
      </c>
      <c r="K286" s="378" t="s">
        <v>1353</v>
      </c>
      <c r="L286" s="131" t="s">
        <v>997</v>
      </c>
      <c r="M286" s="239" t="s">
        <v>1458</v>
      </c>
      <c r="N286" s="437">
        <v>129.072</v>
      </c>
      <c r="O286" s="130">
        <v>138.601</v>
      </c>
      <c r="P286" s="457">
        <f t="shared" si="38"/>
        <v>9.5289999999999964</v>
      </c>
      <c r="Q286" s="130">
        <v>0</v>
      </c>
      <c r="R286" s="133" t="s">
        <v>997</v>
      </c>
      <c r="S286" s="129" t="s">
        <v>1435</v>
      </c>
      <c r="T286" s="88"/>
      <c r="U286" s="278" t="s">
        <v>205</v>
      </c>
      <c r="V286" s="89" t="s">
        <v>1</v>
      </c>
      <c r="W286" s="90" t="s">
        <v>200</v>
      </c>
      <c r="X286" s="89">
        <v>234</v>
      </c>
      <c r="Y286" s="91" t="s">
        <v>1335</v>
      </c>
      <c r="Z286" s="79" t="s">
        <v>54</v>
      </c>
      <c r="AA286" s="79"/>
      <c r="AB286" s="80"/>
      <c r="AC286" s="111"/>
      <c r="AE286" s="111"/>
      <c r="AF286" s="111"/>
    </row>
    <row r="287" spans="1:32" ht="72.75" customHeight="1" x14ac:dyDescent="0.2">
      <c r="A287" s="81">
        <v>234</v>
      </c>
      <c r="B287" s="82" t="s">
        <v>288</v>
      </c>
      <c r="C287" s="170" t="s">
        <v>228</v>
      </c>
      <c r="D287" s="170" t="s">
        <v>145</v>
      </c>
      <c r="E287" s="437">
        <v>35.359000000000002</v>
      </c>
      <c r="F287" s="424">
        <f t="shared" si="39"/>
        <v>35.359000000000002</v>
      </c>
      <c r="G287" s="433">
        <v>0</v>
      </c>
      <c r="H287" s="434">
        <v>0</v>
      </c>
      <c r="I287" s="434">
        <v>0</v>
      </c>
      <c r="J287" s="141">
        <v>37.838861999999999</v>
      </c>
      <c r="K287" s="83" t="s">
        <v>1357</v>
      </c>
      <c r="L287" s="131" t="s">
        <v>997</v>
      </c>
      <c r="M287" s="132" t="s">
        <v>1455</v>
      </c>
      <c r="N287" s="437">
        <v>35.359000000000002</v>
      </c>
      <c r="O287" s="130">
        <v>40.479999999999997</v>
      </c>
      <c r="P287" s="457">
        <f t="shared" si="38"/>
        <v>5.1209999999999951</v>
      </c>
      <c r="Q287" s="130">
        <v>0</v>
      </c>
      <c r="R287" s="133" t="s">
        <v>997</v>
      </c>
      <c r="S287" s="129" t="s">
        <v>1433</v>
      </c>
      <c r="T287" s="88"/>
      <c r="U287" s="278" t="s">
        <v>205</v>
      </c>
      <c r="V287" s="89" t="s">
        <v>1</v>
      </c>
      <c r="W287" s="90" t="s">
        <v>200</v>
      </c>
      <c r="X287" s="89">
        <v>235</v>
      </c>
      <c r="Y287" s="91"/>
      <c r="Z287" s="79" t="s">
        <v>54</v>
      </c>
      <c r="AA287" s="79"/>
      <c r="AB287" s="80"/>
      <c r="AC287" s="111"/>
      <c r="AE287" s="111"/>
      <c r="AF287" s="111"/>
    </row>
    <row r="288" spans="1:32" ht="171" customHeight="1" x14ac:dyDescent="0.2">
      <c r="A288" s="81">
        <v>235</v>
      </c>
      <c r="B288" s="82" t="s">
        <v>289</v>
      </c>
      <c r="C288" s="170" t="s">
        <v>263</v>
      </c>
      <c r="D288" s="176" t="s">
        <v>145</v>
      </c>
      <c r="E288" s="437">
        <v>1301</v>
      </c>
      <c r="F288" s="424">
        <f t="shared" si="39"/>
        <v>0</v>
      </c>
      <c r="G288" s="433">
        <v>0</v>
      </c>
      <c r="H288" s="434">
        <v>1301</v>
      </c>
      <c r="I288" s="434">
        <v>0</v>
      </c>
      <c r="J288" s="141">
        <v>0</v>
      </c>
      <c r="K288" s="378" t="s">
        <v>1354</v>
      </c>
      <c r="L288" s="131" t="s">
        <v>997</v>
      </c>
      <c r="M288" s="239" t="s">
        <v>1459</v>
      </c>
      <c r="N288" s="437">
        <v>500</v>
      </c>
      <c r="O288" s="130">
        <v>1500</v>
      </c>
      <c r="P288" s="457">
        <f>O288-N288</f>
        <v>1000</v>
      </c>
      <c r="Q288" s="130">
        <v>0</v>
      </c>
      <c r="R288" s="133" t="s">
        <v>997</v>
      </c>
      <c r="S288" s="129" t="s">
        <v>1434</v>
      </c>
      <c r="T288" s="88" t="s">
        <v>1829</v>
      </c>
      <c r="U288" s="278" t="s">
        <v>205</v>
      </c>
      <c r="V288" s="89" t="s">
        <v>1</v>
      </c>
      <c r="W288" s="90" t="s">
        <v>206</v>
      </c>
      <c r="X288" s="89" t="s">
        <v>290</v>
      </c>
      <c r="Y288" s="91" t="s">
        <v>43</v>
      </c>
      <c r="Z288" s="79"/>
      <c r="AA288" s="79" t="s">
        <v>54</v>
      </c>
      <c r="AB288" s="80"/>
      <c r="AC288" s="111"/>
    </row>
    <row r="289" spans="1:32" x14ac:dyDescent="0.2">
      <c r="A289" s="81"/>
      <c r="B289" s="172" t="s">
        <v>858</v>
      </c>
      <c r="C289" s="175"/>
      <c r="D289" s="175"/>
      <c r="E289" s="423"/>
      <c r="F289" s="424"/>
      <c r="G289" s="433"/>
      <c r="H289" s="434"/>
      <c r="I289" s="434"/>
      <c r="J289" s="141"/>
      <c r="K289" s="83"/>
      <c r="L289" s="84"/>
      <c r="M289" s="85"/>
      <c r="N289" s="438"/>
      <c r="O289" s="83"/>
      <c r="P289" s="455"/>
      <c r="Q289" s="83"/>
      <c r="R289" s="86"/>
      <c r="S289" s="87"/>
      <c r="T289" s="88"/>
      <c r="U289" s="278"/>
      <c r="V289" s="89"/>
      <c r="W289" s="90"/>
      <c r="X289" s="89"/>
      <c r="Y289" s="168"/>
      <c r="Z289" s="79"/>
      <c r="AA289" s="79"/>
      <c r="AB289" s="80"/>
    </row>
    <row r="290" spans="1:32" ht="21.6" x14ac:dyDescent="0.2">
      <c r="A290" s="81"/>
      <c r="B290" s="172" t="s">
        <v>859</v>
      </c>
      <c r="C290" s="175"/>
      <c r="D290" s="175"/>
      <c r="E290" s="423"/>
      <c r="F290" s="424"/>
      <c r="G290" s="433"/>
      <c r="H290" s="434"/>
      <c r="I290" s="434"/>
      <c r="J290" s="429"/>
      <c r="K290" s="83"/>
      <c r="L290" s="84"/>
      <c r="M290" s="85"/>
      <c r="N290" s="438"/>
      <c r="O290" s="83"/>
      <c r="P290" s="455"/>
      <c r="Q290" s="83"/>
      <c r="R290" s="86"/>
      <c r="S290" s="87"/>
      <c r="T290" s="88"/>
      <c r="U290" s="278"/>
      <c r="V290" s="89"/>
      <c r="W290" s="90"/>
      <c r="X290" s="89"/>
      <c r="Y290" s="91"/>
      <c r="Z290" s="79"/>
      <c r="AA290" s="79"/>
      <c r="AB290" s="80"/>
    </row>
    <row r="291" spans="1:32" ht="23.25" customHeight="1" x14ac:dyDescent="0.2">
      <c r="A291" s="81"/>
      <c r="B291" s="172" t="s">
        <v>860</v>
      </c>
      <c r="C291" s="175"/>
      <c r="D291" s="175"/>
      <c r="E291" s="438"/>
      <c r="F291" s="424"/>
      <c r="G291" s="433"/>
      <c r="H291" s="434"/>
      <c r="I291" s="434"/>
      <c r="J291" s="429"/>
      <c r="K291" s="83"/>
      <c r="L291" s="84"/>
      <c r="M291" s="85"/>
      <c r="N291" s="438"/>
      <c r="O291" s="83"/>
      <c r="P291" s="455"/>
      <c r="Q291" s="83"/>
      <c r="R291" s="86"/>
      <c r="S291" s="87"/>
      <c r="T291" s="88"/>
      <c r="U291" s="278"/>
      <c r="V291" s="89"/>
      <c r="W291" s="90"/>
      <c r="X291" s="89"/>
      <c r="Y291" s="91"/>
      <c r="Z291" s="79"/>
      <c r="AA291" s="79"/>
      <c r="AB291" s="80"/>
    </row>
    <row r="292" spans="1:32" ht="21.6" x14ac:dyDescent="0.2">
      <c r="A292" s="81"/>
      <c r="B292" s="172" t="s">
        <v>861</v>
      </c>
      <c r="C292" s="175"/>
      <c r="D292" s="175"/>
      <c r="E292" s="423"/>
      <c r="F292" s="424"/>
      <c r="G292" s="433"/>
      <c r="H292" s="434"/>
      <c r="I292" s="434"/>
      <c r="J292" s="429"/>
      <c r="K292" s="83"/>
      <c r="L292" s="84"/>
      <c r="M292" s="85"/>
      <c r="N292" s="438"/>
      <c r="O292" s="83"/>
      <c r="P292" s="455"/>
      <c r="Q292" s="83"/>
      <c r="R292" s="86"/>
      <c r="S292" s="87"/>
      <c r="T292" s="88"/>
      <c r="U292" s="278"/>
      <c r="V292" s="89"/>
      <c r="W292" s="90"/>
      <c r="X292" s="89"/>
      <c r="Y292" s="91"/>
      <c r="Z292" s="79"/>
      <c r="AA292" s="79"/>
      <c r="AB292" s="80"/>
    </row>
    <row r="293" spans="1:32" ht="21.6" customHeight="1" x14ac:dyDescent="0.2">
      <c r="A293" s="92"/>
      <c r="B293" s="120" t="s">
        <v>291</v>
      </c>
      <c r="C293" s="93"/>
      <c r="D293" s="93"/>
      <c r="E293" s="94"/>
      <c r="F293" s="121"/>
      <c r="G293" s="122"/>
      <c r="H293" s="123"/>
      <c r="I293" s="123"/>
      <c r="J293" s="94"/>
      <c r="K293" s="94"/>
      <c r="L293" s="95"/>
      <c r="M293" s="96"/>
      <c r="N293" s="94"/>
      <c r="O293" s="94"/>
      <c r="P293" s="94"/>
      <c r="Q293" s="94"/>
      <c r="R293" s="97"/>
      <c r="S293" s="93"/>
      <c r="T293" s="93"/>
      <c r="U293" s="281"/>
      <c r="V293" s="98"/>
      <c r="W293" s="98"/>
      <c r="X293" s="98"/>
      <c r="Y293" s="98"/>
      <c r="Z293" s="99"/>
      <c r="AA293" s="99"/>
      <c r="AB293" s="100"/>
    </row>
    <row r="294" spans="1:32" ht="69.75" customHeight="1" x14ac:dyDescent="0.2">
      <c r="A294" s="81">
        <v>236</v>
      </c>
      <c r="B294" s="82" t="s">
        <v>292</v>
      </c>
      <c r="C294" s="170" t="s">
        <v>252</v>
      </c>
      <c r="D294" s="170" t="s">
        <v>145</v>
      </c>
      <c r="E294" s="423">
        <v>95.628</v>
      </c>
      <c r="F294" s="424">
        <f>E294+G294-H294</f>
        <v>95.628</v>
      </c>
      <c r="G294" s="433">
        <v>0</v>
      </c>
      <c r="H294" s="434">
        <v>0</v>
      </c>
      <c r="I294" s="434">
        <v>0</v>
      </c>
      <c r="J294" s="141">
        <v>75.045935999999998</v>
      </c>
      <c r="K294" s="83" t="s">
        <v>1357</v>
      </c>
      <c r="L294" s="131" t="s">
        <v>1000</v>
      </c>
      <c r="M294" s="132" t="s">
        <v>1460</v>
      </c>
      <c r="N294" s="437">
        <v>105.232</v>
      </c>
      <c r="O294" s="130">
        <v>116.45</v>
      </c>
      <c r="P294" s="457">
        <f>O294-N294</f>
        <v>11.218000000000004</v>
      </c>
      <c r="Q294" s="130">
        <v>-0.76200000000000001</v>
      </c>
      <c r="R294" s="133" t="s">
        <v>1004</v>
      </c>
      <c r="S294" s="129" t="s">
        <v>1436</v>
      </c>
      <c r="T294" s="88"/>
      <c r="U294" s="278" t="s">
        <v>205</v>
      </c>
      <c r="V294" s="89" t="s">
        <v>1</v>
      </c>
      <c r="W294" s="90" t="s">
        <v>206</v>
      </c>
      <c r="X294" s="89">
        <v>236</v>
      </c>
      <c r="Y294" s="91" t="s">
        <v>144</v>
      </c>
      <c r="Z294" s="79" t="s">
        <v>54</v>
      </c>
      <c r="AA294" s="79"/>
      <c r="AB294" s="80"/>
      <c r="AC294" s="111"/>
    </row>
    <row r="295" spans="1:32" s="111" customFormat="1" ht="39.75" customHeight="1" x14ac:dyDescent="0.2">
      <c r="A295" s="606">
        <v>237</v>
      </c>
      <c r="B295" s="495" t="s">
        <v>293</v>
      </c>
      <c r="C295" s="489" t="s">
        <v>220</v>
      </c>
      <c r="D295" s="489" t="s">
        <v>145</v>
      </c>
      <c r="E295" s="130">
        <v>7.8940000000000001</v>
      </c>
      <c r="F295" s="425">
        <f>E295+G295-H295</f>
        <v>7.8940000000000001</v>
      </c>
      <c r="G295" s="426">
        <v>0</v>
      </c>
      <c r="H295" s="428">
        <v>0</v>
      </c>
      <c r="I295" s="428">
        <v>0</v>
      </c>
      <c r="J295" s="141">
        <v>4.5268519999999999</v>
      </c>
      <c r="K295" s="503" t="s">
        <v>1357</v>
      </c>
      <c r="L295" s="501" t="s">
        <v>1337</v>
      </c>
      <c r="M295" s="499" t="s">
        <v>1461</v>
      </c>
      <c r="N295" s="426">
        <v>3.234</v>
      </c>
      <c r="O295" s="130">
        <v>2.899</v>
      </c>
      <c r="P295" s="457">
        <f>O295-N295</f>
        <v>-0.33499999999999996</v>
      </c>
      <c r="Q295" s="130">
        <v>0</v>
      </c>
      <c r="R295" s="487" t="s">
        <v>997</v>
      </c>
      <c r="S295" s="485" t="s">
        <v>1437</v>
      </c>
      <c r="T295" s="487"/>
      <c r="U295" s="485" t="s">
        <v>205</v>
      </c>
      <c r="V295" s="89" t="s">
        <v>1</v>
      </c>
      <c r="W295" s="136" t="s">
        <v>206</v>
      </c>
      <c r="X295" s="505">
        <v>237</v>
      </c>
      <c r="Y295" s="507"/>
      <c r="Z295" s="497" t="s">
        <v>54</v>
      </c>
      <c r="AA295" s="497"/>
      <c r="AB295" s="483"/>
      <c r="AD295" s="2"/>
      <c r="AE295" s="2"/>
      <c r="AF295" s="2"/>
    </row>
    <row r="296" spans="1:32" s="111" customFormat="1" ht="41.25" customHeight="1" x14ac:dyDescent="0.2">
      <c r="A296" s="607"/>
      <c r="B296" s="496"/>
      <c r="C296" s="490"/>
      <c r="D296" s="490"/>
      <c r="E296" s="426">
        <v>3.4060000000000001</v>
      </c>
      <c r="F296" s="425">
        <f>E296+G296-H296</f>
        <v>3.4060000000000001</v>
      </c>
      <c r="G296" s="426">
        <v>0</v>
      </c>
      <c r="H296" s="428">
        <v>0</v>
      </c>
      <c r="I296" s="428">
        <v>0</v>
      </c>
      <c r="J296" s="141">
        <v>0</v>
      </c>
      <c r="K296" s="504"/>
      <c r="L296" s="502"/>
      <c r="M296" s="500"/>
      <c r="N296" s="426">
        <v>3.198</v>
      </c>
      <c r="O296" s="130">
        <v>3.198</v>
      </c>
      <c r="P296" s="457">
        <v>0</v>
      </c>
      <c r="Q296" s="130">
        <v>0</v>
      </c>
      <c r="R296" s="488"/>
      <c r="S296" s="486"/>
      <c r="T296" s="488"/>
      <c r="U296" s="486"/>
      <c r="V296" s="89" t="s">
        <v>1</v>
      </c>
      <c r="W296" s="136" t="s">
        <v>255</v>
      </c>
      <c r="X296" s="506"/>
      <c r="Y296" s="508"/>
      <c r="Z296" s="498"/>
      <c r="AA296" s="498"/>
      <c r="AB296" s="484"/>
    </row>
    <row r="297" spans="1:32" ht="44.25" customHeight="1" x14ac:dyDescent="0.2">
      <c r="A297" s="81">
        <v>238</v>
      </c>
      <c r="B297" s="82" t="s">
        <v>294</v>
      </c>
      <c r="C297" s="170" t="s">
        <v>238</v>
      </c>
      <c r="D297" s="170" t="s">
        <v>145</v>
      </c>
      <c r="E297" s="423">
        <v>95.468000000000004</v>
      </c>
      <c r="F297" s="424">
        <f>E297+G297-H297</f>
        <v>69.503</v>
      </c>
      <c r="G297" s="433">
        <v>13.035</v>
      </c>
      <c r="H297" s="434">
        <v>39</v>
      </c>
      <c r="I297" s="434">
        <v>0</v>
      </c>
      <c r="J297" s="141">
        <v>59.183999999999997</v>
      </c>
      <c r="K297" s="83" t="s">
        <v>1357</v>
      </c>
      <c r="L297" s="84" t="s">
        <v>1337</v>
      </c>
      <c r="M297" s="85" t="s">
        <v>1462</v>
      </c>
      <c r="N297" s="437">
        <v>95.468000000000004</v>
      </c>
      <c r="O297" s="130">
        <v>95.468000000000004</v>
      </c>
      <c r="P297" s="457">
        <f>O297-N297</f>
        <v>0</v>
      </c>
      <c r="Q297" s="130">
        <v>0</v>
      </c>
      <c r="R297" s="133" t="s">
        <v>997</v>
      </c>
      <c r="S297" s="129" t="s">
        <v>1438</v>
      </c>
      <c r="T297" s="88"/>
      <c r="U297" s="278" t="s">
        <v>205</v>
      </c>
      <c r="V297" s="89" t="s">
        <v>1</v>
      </c>
      <c r="W297" s="90" t="s">
        <v>206</v>
      </c>
      <c r="X297" s="89">
        <v>238</v>
      </c>
      <c r="Y297" s="168"/>
      <c r="Z297" s="79"/>
      <c r="AA297" s="79" t="s">
        <v>54</v>
      </c>
      <c r="AB297" s="80"/>
      <c r="AC297" s="111"/>
    </row>
    <row r="298" spans="1:32" ht="83.25" customHeight="1" x14ac:dyDescent="0.2">
      <c r="A298" s="81">
        <v>239</v>
      </c>
      <c r="B298" s="82" t="s">
        <v>295</v>
      </c>
      <c r="C298" s="170" t="s">
        <v>252</v>
      </c>
      <c r="D298" s="170" t="s">
        <v>145</v>
      </c>
      <c r="E298" s="423">
        <v>1.758</v>
      </c>
      <c r="F298" s="424">
        <f>E298+G298-H298</f>
        <v>1.758</v>
      </c>
      <c r="G298" s="433">
        <v>0</v>
      </c>
      <c r="H298" s="434">
        <v>0</v>
      </c>
      <c r="I298" s="434">
        <v>0</v>
      </c>
      <c r="J298" s="141">
        <v>3.5029569999999999</v>
      </c>
      <c r="K298" s="83" t="s">
        <v>1357</v>
      </c>
      <c r="L298" s="84" t="s">
        <v>1337</v>
      </c>
      <c r="M298" s="85" t="s">
        <v>1463</v>
      </c>
      <c r="N298" s="437">
        <v>1.4490000000000001</v>
      </c>
      <c r="O298" s="130">
        <v>1.448</v>
      </c>
      <c r="P298" s="457">
        <f>O298-N298</f>
        <v>-1.0000000000001119E-3</v>
      </c>
      <c r="Q298" s="130">
        <v>0</v>
      </c>
      <c r="R298" s="133" t="s">
        <v>997</v>
      </c>
      <c r="S298" s="129" t="s">
        <v>1439</v>
      </c>
      <c r="T298" s="88"/>
      <c r="U298" s="278" t="s">
        <v>205</v>
      </c>
      <c r="V298" s="89" t="s">
        <v>1</v>
      </c>
      <c r="W298" s="90" t="s">
        <v>255</v>
      </c>
      <c r="X298" s="89">
        <v>239</v>
      </c>
      <c r="Y298" s="168"/>
      <c r="Z298" s="79" t="s">
        <v>54</v>
      </c>
      <c r="AA298" s="79"/>
      <c r="AB298" s="80"/>
      <c r="AC298" s="111"/>
      <c r="AE298" s="111"/>
      <c r="AF298" s="111"/>
    </row>
    <row r="299" spans="1:32" ht="21.6" customHeight="1" x14ac:dyDescent="0.2">
      <c r="A299" s="92"/>
      <c r="B299" s="120" t="s">
        <v>296</v>
      </c>
      <c r="C299" s="93"/>
      <c r="D299" s="93"/>
      <c r="E299" s="94"/>
      <c r="F299" s="121"/>
      <c r="G299" s="122"/>
      <c r="H299" s="123"/>
      <c r="I299" s="123"/>
      <c r="J299" s="94"/>
      <c r="K299" s="94"/>
      <c r="L299" s="95"/>
      <c r="M299" s="96"/>
      <c r="N299" s="94"/>
      <c r="O299" s="94"/>
      <c r="P299" s="94"/>
      <c r="Q299" s="94"/>
      <c r="R299" s="97"/>
      <c r="S299" s="93"/>
      <c r="T299" s="93"/>
      <c r="U299" s="281"/>
      <c r="V299" s="98"/>
      <c r="W299" s="98"/>
      <c r="X299" s="98"/>
      <c r="Y299" s="98"/>
      <c r="Z299" s="99"/>
      <c r="AA299" s="99"/>
      <c r="AB299" s="100"/>
    </row>
    <row r="300" spans="1:32" ht="142.5" customHeight="1" x14ac:dyDescent="0.2">
      <c r="A300" s="81">
        <v>240</v>
      </c>
      <c r="B300" s="170" t="s">
        <v>297</v>
      </c>
      <c r="C300" s="170" t="s">
        <v>278</v>
      </c>
      <c r="D300" s="170" t="s">
        <v>145</v>
      </c>
      <c r="E300" s="437">
        <v>33.018000000000001</v>
      </c>
      <c r="F300" s="424">
        <f t="shared" ref="F300:F305" si="40">E300+G300-H300</f>
        <v>33.018000000000001</v>
      </c>
      <c r="G300" s="433">
        <v>0</v>
      </c>
      <c r="H300" s="434">
        <v>0</v>
      </c>
      <c r="I300" s="434">
        <v>0</v>
      </c>
      <c r="J300" s="141">
        <v>21.751000000000001</v>
      </c>
      <c r="K300" s="83" t="s">
        <v>1357</v>
      </c>
      <c r="L300" s="131" t="s">
        <v>1114</v>
      </c>
      <c r="M300" s="239" t="s">
        <v>1464</v>
      </c>
      <c r="N300" s="437">
        <v>23.998999999999999</v>
      </c>
      <c r="O300" s="130">
        <v>15.407999999999999</v>
      </c>
      <c r="P300" s="457">
        <f t="shared" ref="P300:P305" si="41">O300-N300</f>
        <v>-8.5909999999999993</v>
      </c>
      <c r="Q300" s="130">
        <v>-8.532</v>
      </c>
      <c r="R300" s="133" t="s">
        <v>1004</v>
      </c>
      <c r="S300" s="129" t="s">
        <v>1446</v>
      </c>
      <c r="T300" s="88"/>
      <c r="U300" s="278" t="s">
        <v>205</v>
      </c>
      <c r="V300" s="89" t="s">
        <v>1</v>
      </c>
      <c r="W300" s="90" t="s">
        <v>206</v>
      </c>
      <c r="X300" s="89">
        <v>241</v>
      </c>
      <c r="Y300" s="171"/>
      <c r="Z300" s="173" t="s">
        <v>54</v>
      </c>
      <c r="AA300" s="173"/>
      <c r="AB300" s="174"/>
      <c r="AC300" s="111"/>
    </row>
    <row r="301" spans="1:32" ht="69" customHeight="1" x14ac:dyDescent="0.2">
      <c r="A301" s="81">
        <v>241</v>
      </c>
      <c r="B301" s="170" t="s">
        <v>298</v>
      </c>
      <c r="C301" s="170" t="s">
        <v>252</v>
      </c>
      <c r="D301" s="170" t="s">
        <v>145</v>
      </c>
      <c r="E301" s="437">
        <v>17.161999999999999</v>
      </c>
      <c r="F301" s="424">
        <f t="shared" si="40"/>
        <v>17.161999999999999</v>
      </c>
      <c r="G301" s="433">
        <v>0</v>
      </c>
      <c r="H301" s="434">
        <v>0</v>
      </c>
      <c r="I301" s="434">
        <v>0</v>
      </c>
      <c r="J301" s="141">
        <v>16.340630999999998</v>
      </c>
      <c r="K301" s="83" t="s">
        <v>1357</v>
      </c>
      <c r="L301" s="131" t="s">
        <v>997</v>
      </c>
      <c r="M301" s="239" t="s">
        <v>1465</v>
      </c>
      <c r="N301" s="437">
        <v>19.469000000000001</v>
      </c>
      <c r="O301" s="130">
        <v>19.469000000000001</v>
      </c>
      <c r="P301" s="457">
        <f t="shared" si="41"/>
        <v>0</v>
      </c>
      <c r="Q301" s="130">
        <v>0</v>
      </c>
      <c r="R301" s="133" t="s">
        <v>997</v>
      </c>
      <c r="S301" s="129" t="s">
        <v>1440</v>
      </c>
      <c r="T301" s="88"/>
      <c r="U301" s="278" t="s">
        <v>205</v>
      </c>
      <c r="V301" s="89" t="s">
        <v>1</v>
      </c>
      <c r="W301" s="90" t="s">
        <v>206</v>
      </c>
      <c r="X301" s="89">
        <v>243</v>
      </c>
      <c r="Y301" s="171" t="s">
        <v>58</v>
      </c>
      <c r="Z301" s="173" t="s">
        <v>54</v>
      </c>
      <c r="AA301" s="173"/>
      <c r="AB301" s="174"/>
      <c r="AC301" s="111"/>
    </row>
    <row r="302" spans="1:32" ht="126.75" customHeight="1" x14ac:dyDescent="0.2">
      <c r="A302" s="81">
        <v>242</v>
      </c>
      <c r="B302" s="170" t="s">
        <v>299</v>
      </c>
      <c r="C302" s="170" t="s">
        <v>218</v>
      </c>
      <c r="D302" s="170" t="s">
        <v>145</v>
      </c>
      <c r="E302" s="437">
        <v>7948.9939999999997</v>
      </c>
      <c r="F302" s="424">
        <f t="shared" si="40"/>
        <v>11338.996765</v>
      </c>
      <c r="G302" s="433">
        <v>3390.0027650000002</v>
      </c>
      <c r="H302" s="434">
        <v>0</v>
      </c>
      <c r="I302" s="434">
        <v>0</v>
      </c>
      <c r="J302" s="141">
        <v>8881.7102279999999</v>
      </c>
      <c r="K302" s="83" t="s">
        <v>1357</v>
      </c>
      <c r="L302" s="131" t="s">
        <v>997</v>
      </c>
      <c r="M302" s="239" t="s">
        <v>1466</v>
      </c>
      <c r="N302" s="437">
        <v>8272.2620000000006</v>
      </c>
      <c r="O302" s="130">
        <v>9687.8590000000004</v>
      </c>
      <c r="P302" s="457">
        <f t="shared" si="41"/>
        <v>1415.5969999999998</v>
      </c>
      <c r="Q302" s="130">
        <v>0</v>
      </c>
      <c r="R302" s="133" t="s">
        <v>997</v>
      </c>
      <c r="S302" s="129" t="s">
        <v>1441</v>
      </c>
      <c r="T302" s="88" t="s">
        <v>1830</v>
      </c>
      <c r="U302" s="278" t="s">
        <v>205</v>
      </c>
      <c r="V302" s="89" t="s">
        <v>1</v>
      </c>
      <c r="W302" s="90" t="s">
        <v>1779</v>
      </c>
      <c r="X302" s="89">
        <v>244</v>
      </c>
      <c r="Y302" s="171" t="s">
        <v>58</v>
      </c>
      <c r="Z302" s="173" t="s">
        <v>54</v>
      </c>
      <c r="AA302" s="173" t="s">
        <v>54</v>
      </c>
      <c r="AB302" s="174"/>
      <c r="AC302" s="111"/>
    </row>
    <row r="303" spans="1:32" ht="81.75" customHeight="1" x14ac:dyDescent="0.2">
      <c r="A303" s="81">
        <v>243</v>
      </c>
      <c r="B303" s="170" t="s">
        <v>300</v>
      </c>
      <c r="C303" s="170" t="s">
        <v>228</v>
      </c>
      <c r="D303" s="170" t="s">
        <v>145</v>
      </c>
      <c r="E303" s="437">
        <v>2.0870000000000002</v>
      </c>
      <c r="F303" s="424">
        <f t="shared" si="40"/>
        <v>2.0870000000000002</v>
      </c>
      <c r="G303" s="433">
        <v>0</v>
      </c>
      <c r="H303" s="434">
        <v>0</v>
      </c>
      <c r="I303" s="434">
        <v>0</v>
      </c>
      <c r="J303" s="141">
        <v>1.4159999999999999</v>
      </c>
      <c r="K303" s="83" t="s">
        <v>1357</v>
      </c>
      <c r="L303" s="131" t="s">
        <v>997</v>
      </c>
      <c r="M303" s="132" t="s">
        <v>1467</v>
      </c>
      <c r="N303" s="437">
        <v>10.050000000000001</v>
      </c>
      <c r="O303" s="130">
        <v>10.055999999999999</v>
      </c>
      <c r="P303" s="457">
        <f t="shared" si="41"/>
        <v>5.999999999998451E-3</v>
      </c>
      <c r="Q303" s="130">
        <v>0</v>
      </c>
      <c r="R303" s="133" t="s">
        <v>997</v>
      </c>
      <c r="S303" s="129" t="s">
        <v>1442</v>
      </c>
      <c r="T303" s="88"/>
      <c r="U303" s="278" t="s">
        <v>205</v>
      </c>
      <c r="V303" s="89" t="s">
        <v>1</v>
      </c>
      <c r="W303" s="90" t="s">
        <v>200</v>
      </c>
      <c r="X303" s="89">
        <v>245</v>
      </c>
      <c r="Y303" s="171"/>
      <c r="Z303" s="173" t="s">
        <v>54</v>
      </c>
      <c r="AA303" s="173"/>
      <c r="AB303" s="174"/>
      <c r="AC303" s="111"/>
      <c r="AE303" s="111"/>
      <c r="AF303" s="111"/>
    </row>
    <row r="304" spans="1:32" ht="89.25" customHeight="1" x14ac:dyDescent="0.2">
      <c r="A304" s="81">
        <v>244</v>
      </c>
      <c r="B304" s="170" t="s">
        <v>301</v>
      </c>
      <c r="C304" s="170" t="s">
        <v>263</v>
      </c>
      <c r="D304" s="170" t="s">
        <v>158</v>
      </c>
      <c r="E304" s="437">
        <v>0</v>
      </c>
      <c r="F304" s="424">
        <f t="shared" si="40"/>
        <v>200</v>
      </c>
      <c r="G304" s="433">
        <v>200</v>
      </c>
      <c r="H304" s="434">
        <v>0</v>
      </c>
      <c r="I304" s="434">
        <v>0</v>
      </c>
      <c r="J304" s="141">
        <v>200</v>
      </c>
      <c r="K304" s="275" t="s">
        <v>1357</v>
      </c>
      <c r="L304" s="131" t="s">
        <v>1150</v>
      </c>
      <c r="M304" s="132" t="s">
        <v>1392</v>
      </c>
      <c r="N304" s="437">
        <v>0</v>
      </c>
      <c r="O304" s="130">
        <v>0</v>
      </c>
      <c r="P304" s="457">
        <f t="shared" si="41"/>
        <v>0</v>
      </c>
      <c r="Q304" s="130">
        <v>0</v>
      </c>
      <c r="R304" s="133" t="s">
        <v>1318</v>
      </c>
      <c r="S304" s="129" t="s">
        <v>1443</v>
      </c>
      <c r="T304" s="88"/>
      <c r="U304" s="278" t="s">
        <v>205</v>
      </c>
      <c r="V304" s="89" t="s">
        <v>1</v>
      </c>
      <c r="W304" s="90" t="s">
        <v>302</v>
      </c>
      <c r="X304" s="89">
        <v>246</v>
      </c>
      <c r="Y304" s="171" t="s">
        <v>144</v>
      </c>
      <c r="Z304" s="173" t="s">
        <v>54</v>
      </c>
      <c r="AA304" s="173"/>
      <c r="AB304" s="174"/>
      <c r="AC304" s="111"/>
    </row>
    <row r="305" spans="1:32" ht="60" customHeight="1" x14ac:dyDescent="0.2">
      <c r="A305" s="81">
        <v>245</v>
      </c>
      <c r="B305" s="176" t="s">
        <v>303</v>
      </c>
      <c r="C305" s="170" t="s">
        <v>233</v>
      </c>
      <c r="D305" s="170" t="s">
        <v>158</v>
      </c>
      <c r="E305" s="423">
        <v>200</v>
      </c>
      <c r="F305" s="424">
        <f t="shared" si="40"/>
        <v>200</v>
      </c>
      <c r="G305" s="433">
        <v>0</v>
      </c>
      <c r="H305" s="434">
        <v>0</v>
      </c>
      <c r="I305" s="434">
        <v>0</v>
      </c>
      <c r="J305" s="141">
        <v>0.12818499999999999</v>
      </c>
      <c r="K305" s="276" t="s">
        <v>1355</v>
      </c>
      <c r="L305" s="131" t="s">
        <v>997</v>
      </c>
      <c r="M305" s="239" t="s">
        <v>1468</v>
      </c>
      <c r="N305" s="437">
        <v>0</v>
      </c>
      <c r="O305" s="130">
        <v>0</v>
      </c>
      <c r="P305" s="457">
        <f t="shared" si="41"/>
        <v>0</v>
      </c>
      <c r="Q305" s="130">
        <v>0</v>
      </c>
      <c r="R305" s="133" t="s">
        <v>1444</v>
      </c>
      <c r="S305" s="129" t="s">
        <v>1445</v>
      </c>
      <c r="T305" s="88"/>
      <c r="U305" s="278" t="s">
        <v>205</v>
      </c>
      <c r="V305" s="89" t="s">
        <v>1</v>
      </c>
      <c r="W305" s="90" t="s">
        <v>194</v>
      </c>
      <c r="X305" s="89" t="s">
        <v>268</v>
      </c>
      <c r="Y305" s="171" t="s">
        <v>43</v>
      </c>
      <c r="Z305" s="173" t="s">
        <v>54</v>
      </c>
      <c r="AA305" s="173"/>
      <c r="AB305" s="174"/>
      <c r="AC305" s="111"/>
      <c r="AE305" s="111"/>
      <c r="AF305" s="111"/>
    </row>
    <row r="306" spans="1:32" ht="21.6" customHeight="1" x14ac:dyDescent="0.2">
      <c r="A306" s="92"/>
      <c r="B306" s="120" t="s">
        <v>473</v>
      </c>
      <c r="C306" s="93"/>
      <c r="D306" s="93"/>
      <c r="E306" s="94"/>
      <c r="F306" s="121"/>
      <c r="G306" s="122"/>
      <c r="H306" s="123"/>
      <c r="I306" s="123"/>
      <c r="J306" s="94"/>
      <c r="K306" s="94"/>
      <c r="L306" s="95"/>
      <c r="M306" s="96"/>
      <c r="N306" s="94"/>
      <c r="O306" s="94"/>
      <c r="P306" s="94"/>
      <c r="Q306" s="94"/>
      <c r="R306" s="97"/>
      <c r="S306" s="93"/>
      <c r="T306" s="93"/>
      <c r="U306" s="281"/>
      <c r="V306" s="98"/>
      <c r="W306" s="98"/>
      <c r="X306" s="98"/>
      <c r="Y306" s="98"/>
      <c r="Z306" s="99"/>
      <c r="AA306" s="99"/>
      <c r="AB306" s="100"/>
    </row>
    <row r="307" spans="1:32" s="111" customFormat="1" ht="128.25" customHeight="1" x14ac:dyDescent="0.2">
      <c r="A307" s="128">
        <v>246</v>
      </c>
      <c r="B307" s="261" t="s">
        <v>474</v>
      </c>
      <c r="C307" s="231" t="s">
        <v>164</v>
      </c>
      <c r="D307" s="231" t="s">
        <v>145</v>
      </c>
      <c r="E307" s="130">
        <v>27.698</v>
      </c>
      <c r="F307" s="425">
        <f>E307+G307-H307</f>
        <v>27.698</v>
      </c>
      <c r="G307" s="130">
        <v>0</v>
      </c>
      <c r="H307" s="141">
        <v>0</v>
      </c>
      <c r="I307" s="141">
        <v>0</v>
      </c>
      <c r="J307" s="141">
        <v>26.658999999999999</v>
      </c>
      <c r="K307" s="275" t="s">
        <v>999</v>
      </c>
      <c r="L307" s="84" t="s">
        <v>1000</v>
      </c>
      <c r="M307" s="359" t="s">
        <v>993</v>
      </c>
      <c r="N307" s="130">
        <v>27.698</v>
      </c>
      <c r="O307" s="130">
        <v>0</v>
      </c>
      <c r="P307" s="457">
        <f>O307-N307</f>
        <v>-27.698</v>
      </c>
      <c r="Q307" s="130">
        <v>0</v>
      </c>
      <c r="R307" s="133" t="s">
        <v>994</v>
      </c>
      <c r="S307" s="129" t="s">
        <v>1001</v>
      </c>
      <c r="T307" s="134" t="s">
        <v>995</v>
      </c>
      <c r="U307" s="280" t="s">
        <v>475</v>
      </c>
      <c r="V307" s="137" t="s">
        <v>1</v>
      </c>
      <c r="W307" s="182" t="s">
        <v>1778</v>
      </c>
      <c r="X307" s="260">
        <v>248</v>
      </c>
      <c r="Y307" s="138" t="s">
        <v>144</v>
      </c>
      <c r="Z307" s="139" t="s">
        <v>54</v>
      </c>
      <c r="AA307" s="139"/>
      <c r="AB307" s="140"/>
      <c r="AD307" s="2"/>
      <c r="AE307" s="2"/>
      <c r="AF307" s="2"/>
    </row>
    <row r="308" spans="1:32" s="111" customFormat="1" ht="141" customHeight="1" x14ac:dyDescent="0.2">
      <c r="A308" s="128">
        <v>247</v>
      </c>
      <c r="B308" s="261" t="s">
        <v>477</v>
      </c>
      <c r="C308" s="231" t="s">
        <v>210</v>
      </c>
      <c r="D308" s="231" t="s">
        <v>145</v>
      </c>
      <c r="E308" s="130">
        <v>81.043999999999997</v>
      </c>
      <c r="F308" s="425">
        <f>E308+G308-H308</f>
        <v>81.043999999999997</v>
      </c>
      <c r="G308" s="130">
        <v>0</v>
      </c>
      <c r="H308" s="141">
        <v>0</v>
      </c>
      <c r="I308" s="141">
        <v>0</v>
      </c>
      <c r="J308" s="141">
        <v>82.367999999999995</v>
      </c>
      <c r="K308" s="275" t="s">
        <v>999</v>
      </c>
      <c r="L308" s="84" t="s">
        <v>997</v>
      </c>
      <c r="M308" s="129" t="s">
        <v>996</v>
      </c>
      <c r="N308" s="130">
        <v>81.296999999999997</v>
      </c>
      <c r="O308" s="130">
        <v>81.274000000000001</v>
      </c>
      <c r="P308" s="457">
        <f>O308-N308</f>
        <v>-2.2999999999996135E-2</v>
      </c>
      <c r="Q308" s="130">
        <v>0</v>
      </c>
      <c r="R308" s="133" t="s">
        <v>997</v>
      </c>
      <c r="S308" s="129" t="s">
        <v>998</v>
      </c>
      <c r="T308" s="134"/>
      <c r="U308" s="280" t="s">
        <v>475</v>
      </c>
      <c r="V308" s="137" t="s">
        <v>1</v>
      </c>
      <c r="W308" s="182" t="s">
        <v>476</v>
      </c>
      <c r="X308" s="260">
        <v>249</v>
      </c>
      <c r="Y308" s="138" t="s">
        <v>144</v>
      </c>
      <c r="Z308" s="139" t="s">
        <v>54</v>
      </c>
      <c r="AA308" s="139"/>
      <c r="AB308" s="140"/>
      <c r="AD308" s="2"/>
      <c r="AE308" s="2"/>
      <c r="AF308" s="2"/>
    </row>
    <row r="309" spans="1:32" ht="21.6" customHeight="1" x14ac:dyDescent="0.2">
      <c r="A309" s="92"/>
      <c r="B309" s="120" t="s">
        <v>478</v>
      </c>
      <c r="C309" s="199"/>
      <c r="D309" s="199"/>
      <c r="E309" s="94"/>
      <c r="F309" s="121"/>
      <c r="G309" s="122"/>
      <c r="H309" s="123"/>
      <c r="I309" s="123"/>
      <c r="J309" s="94"/>
      <c r="K309" s="94"/>
      <c r="L309" s="95"/>
      <c r="M309" s="96"/>
      <c r="N309" s="94"/>
      <c r="O309" s="94"/>
      <c r="P309" s="94"/>
      <c r="Q309" s="94"/>
      <c r="R309" s="97"/>
      <c r="S309" s="93"/>
      <c r="T309" s="93"/>
      <c r="U309" s="281"/>
      <c r="V309" s="98"/>
      <c r="W309" s="98"/>
      <c r="X309" s="200"/>
      <c r="Y309" s="98"/>
      <c r="Z309" s="99"/>
      <c r="AA309" s="99"/>
      <c r="AB309" s="100"/>
    </row>
    <row r="310" spans="1:32" s="111" customFormat="1" ht="188.25" customHeight="1" x14ac:dyDescent="0.2">
      <c r="A310" s="128">
        <v>248</v>
      </c>
      <c r="B310" s="129" t="s">
        <v>479</v>
      </c>
      <c r="C310" s="231" t="s">
        <v>154</v>
      </c>
      <c r="D310" s="231" t="s">
        <v>145</v>
      </c>
      <c r="E310" s="130">
        <v>100.622</v>
      </c>
      <c r="F310" s="425">
        <f>E310+G310-H310</f>
        <v>100.622</v>
      </c>
      <c r="G310" s="130">
        <v>0</v>
      </c>
      <c r="H310" s="141">
        <v>0</v>
      </c>
      <c r="I310" s="141">
        <v>0</v>
      </c>
      <c r="J310" s="141">
        <v>98.611000000000004</v>
      </c>
      <c r="K310" s="275" t="s">
        <v>1356</v>
      </c>
      <c r="L310" s="131" t="s">
        <v>1000</v>
      </c>
      <c r="M310" s="129" t="s">
        <v>1003</v>
      </c>
      <c r="N310" s="130">
        <v>122.399</v>
      </c>
      <c r="O310" s="130">
        <v>148.101</v>
      </c>
      <c r="P310" s="457">
        <f>O310-N310</f>
        <v>25.701999999999998</v>
      </c>
      <c r="Q310" s="130">
        <v>-4.6879999999999997</v>
      </c>
      <c r="R310" s="133" t="s">
        <v>1004</v>
      </c>
      <c r="S310" s="129" t="s">
        <v>1005</v>
      </c>
      <c r="T310" s="134"/>
      <c r="U310" s="280" t="s">
        <v>475</v>
      </c>
      <c r="V310" s="137" t="s">
        <v>1</v>
      </c>
      <c r="W310" s="182" t="s">
        <v>476</v>
      </c>
      <c r="X310" s="137">
        <v>253</v>
      </c>
      <c r="Y310" s="138"/>
      <c r="Z310" s="139" t="s">
        <v>54</v>
      </c>
      <c r="AA310" s="139"/>
      <c r="AB310" s="140"/>
      <c r="AD310" s="2"/>
      <c r="AE310" s="2"/>
      <c r="AF310" s="2"/>
    </row>
    <row r="311" spans="1:32" s="111" customFormat="1" ht="188.25" customHeight="1" x14ac:dyDescent="0.2">
      <c r="A311" s="128">
        <v>249</v>
      </c>
      <c r="B311" s="129" t="s">
        <v>480</v>
      </c>
      <c r="C311" s="231" t="s">
        <v>162</v>
      </c>
      <c r="D311" s="231" t="s">
        <v>145</v>
      </c>
      <c r="E311" s="130">
        <v>313.29300000000001</v>
      </c>
      <c r="F311" s="425">
        <f>E311+G311-H311</f>
        <v>313.29300000000001</v>
      </c>
      <c r="G311" s="130">
        <v>0</v>
      </c>
      <c r="H311" s="141">
        <v>0</v>
      </c>
      <c r="I311" s="141">
        <v>0</v>
      </c>
      <c r="J311" s="141">
        <v>296.77800000000002</v>
      </c>
      <c r="K311" s="275" t="s">
        <v>999</v>
      </c>
      <c r="L311" s="131" t="s">
        <v>997</v>
      </c>
      <c r="M311" s="129" t="s">
        <v>1006</v>
      </c>
      <c r="N311" s="130">
        <v>282.57499999999999</v>
      </c>
      <c r="O311" s="130">
        <v>261.98</v>
      </c>
      <c r="P311" s="457">
        <f>O311-N311</f>
        <v>-20.59499999999997</v>
      </c>
      <c r="Q311" s="130">
        <v>0</v>
      </c>
      <c r="R311" s="133" t="s">
        <v>997</v>
      </c>
      <c r="S311" s="129" t="s">
        <v>1007</v>
      </c>
      <c r="T311" s="134"/>
      <c r="U311" s="280" t="s">
        <v>475</v>
      </c>
      <c r="V311" s="137" t="s">
        <v>1</v>
      </c>
      <c r="W311" s="182" t="s">
        <v>476</v>
      </c>
      <c r="X311" s="137">
        <v>255</v>
      </c>
      <c r="Y311" s="138"/>
      <c r="Z311" s="139" t="s">
        <v>54</v>
      </c>
      <c r="AA311" s="139"/>
      <c r="AB311" s="140"/>
      <c r="AD311" s="2"/>
      <c r="AE311" s="2"/>
      <c r="AF311" s="2"/>
    </row>
    <row r="312" spans="1:32" s="111" customFormat="1" ht="188.25" customHeight="1" x14ac:dyDescent="0.2">
      <c r="A312" s="128">
        <v>250</v>
      </c>
      <c r="B312" s="129" t="s">
        <v>481</v>
      </c>
      <c r="C312" s="231" t="s">
        <v>163</v>
      </c>
      <c r="D312" s="231" t="s">
        <v>145</v>
      </c>
      <c r="E312" s="130">
        <v>192.45099999999999</v>
      </c>
      <c r="F312" s="425">
        <f>E312+G312-H312</f>
        <v>192.45099999999999</v>
      </c>
      <c r="G312" s="130">
        <v>0</v>
      </c>
      <c r="H312" s="141">
        <v>0</v>
      </c>
      <c r="I312" s="141">
        <v>0</v>
      </c>
      <c r="J312" s="141">
        <v>177.52</v>
      </c>
      <c r="K312" s="129" t="s">
        <v>1002</v>
      </c>
      <c r="L312" s="131" t="s">
        <v>1000</v>
      </c>
      <c r="M312" s="129" t="s">
        <v>1008</v>
      </c>
      <c r="N312" s="130">
        <v>218.096</v>
      </c>
      <c r="O312" s="130">
        <v>223.196</v>
      </c>
      <c r="P312" s="457">
        <f>O312-N312</f>
        <v>5.0999999999999943</v>
      </c>
      <c r="Q312" s="130">
        <v>0</v>
      </c>
      <c r="R312" s="86" t="s">
        <v>994</v>
      </c>
      <c r="S312" s="129" t="s">
        <v>1009</v>
      </c>
      <c r="T312" s="134"/>
      <c r="U312" s="280" t="s">
        <v>475</v>
      </c>
      <c r="V312" s="137" t="s">
        <v>1</v>
      </c>
      <c r="W312" s="182" t="s">
        <v>476</v>
      </c>
      <c r="X312" s="137">
        <v>256</v>
      </c>
      <c r="Y312" s="138" t="s">
        <v>144</v>
      </c>
      <c r="Z312" s="139" t="s">
        <v>54</v>
      </c>
      <c r="AA312" s="139"/>
      <c r="AB312" s="140"/>
      <c r="AD312" s="2"/>
      <c r="AE312" s="2"/>
      <c r="AF312" s="2"/>
    </row>
    <row r="313" spans="1:32" ht="21.6" customHeight="1" x14ac:dyDescent="0.2">
      <c r="A313" s="92"/>
      <c r="B313" s="120" t="s">
        <v>482</v>
      </c>
      <c r="C313" s="199"/>
      <c r="D313" s="199"/>
      <c r="E313" s="94"/>
      <c r="F313" s="121"/>
      <c r="G313" s="122"/>
      <c r="H313" s="123"/>
      <c r="I313" s="123"/>
      <c r="J313" s="94"/>
      <c r="K313" s="94"/>
      <c r="L313" s="95"/>
      <c r="M313" s="96"/>
      <c r="N313" s="94"/>
      <c r="O313" s="94"/>
      <c r="P313" s="94"/>
      <c r="Q313" s="94"/>
      <c r="R313" s="97"/>
      <c r="S313" s="93"/>
      <c r="T313" s="93"/>
      <c r="U313" s="281"/>
      <c r="V313" s="98"/>
      <c r="W313" s="98"/>
      <c r="X313" s="200"/>
      <c r="Y313" s="98"/>
      <c r="Z313" s="99"/>
      <c r="AA313" s="99"/>
      <c r="AB313" s="100"/>
    </row>
    <row r="314" spans="1:32" s="111" customFormat="1" ht="84.75" customHeight="1" x14ac:dyDescent="0.2">
      <c r="A314" s="128">
        <v>251</v>
      </c>
      <c r="B314" s="129" t="s">
        <v>207</v>
      </c>
      <c r="C314" s="231" t="s">
        <v>161</v>
      </c>
      <c r="D314" s="231" t="s">
        <v>145</v>
      </c>
      <c r="E314" s="130">
        <f>22.869-0.444</f>
        <v>22.425000000000001</v>
      </c>
      <c r="F314" s="425">
        <f>E314+G314-H314</f>
        <v>22.425000000000001</v>
      </c>
      <c r="G314" s="130">
        <v>0</v>
      </c>
      <c r="H314" s="141">
        <v>0</v>
      </c>
      <c r="I314" s="141">
        <v>0</v>
      </c>
      <c r="J314" s="141">
        <v>22.425000000000001</v>
      </c>
      <c r="K314" s="275" t="s">
        <v>999</v>
      </c>
      <c r="L314" s="131" t="s">
        <v>997</v>
      </c>
      <c r="M314" s="129" t="s">
        <v>1010</v>
      </c>
      <c r="N314" s="130">
        <v>26.710999999999999</v>
      </c>
      <c r="O314" s="130">
        <v>58.749000000000002</v>
      </c>
      <c r="P314" s="457">
        <f>O314-N314</f>
        <v>32.038000000000004</v>
      </c>
      <c r="Q314" s="130">
        <v>0</v>
      </c>
      <c r="R314" s="133" t="s">
        <v>997</v>
      </c>
      <c r="S314" s="129" t="s">
        <v>1011</v>
      </c>
      <c r="T314" s="134"/>
      <c r="U314" s="280" t="s">
        <v>475</v>
      </c>
      <c r="V314" s="137" t="s">
        <v>1</v>
      </c>
      <c r="W314" s="182" t="s">
        <v>476</v>
      </c>
      <c r="X314" s="260">
        <v>257</v>
      </c>
      <c r="Y314" s="138"/>
      <c r="Z314" s="139"/>
      <c r="AA314" s="139" t="s">
        <v>54</v>
      </c>
      <c r="AB314" s="140"/>
      <c r="AD314" s="2"/>
      <c r="AE314" s="2"/>
      <c r="AF314" s="2"/>
    </row>
    <row r="315" spans="1:32" s="111" customFormat="1" ht="125.25" customHeight="1" x14ac:dyDescent="0.2">
      <c r="A315" s="128">
        <v>252</v>
      </c>
      <c r="B315" s="129" t="s">
        <v>483</v>
      </c>
      <c r="C315" s="231" t="s">
        <v>146</v>
      </c>
      <c r="D315" s="231" t="s">
        <v>145</v>
      </c>
      <c r="E315" s="130">
        <v>163.96199999999999</v>
      </c>
      <c r="F315" s="425">
        <f>E315+G315-H315</f>
        <v>163.96199999999999</v>
      </c>
      <c r="G315" s="130">
        <v>0</v>
      </c>
      <c r="H315" s="141">
        <v>0</v>
      </c>
      <c r="I315" s="141">
        <v>0</v>
      </c>
      <c r="J315" s="141">
        <v>150.69399999999999</v>
      </c>
      <c r="K315" s="275" t="s">
        <v>999</v>
      </c>
      <c r="L315" s="131" t="s">
        <v>997</v>
      </c>
      <c r="M315" s="129" t="s">
        <v>1012</v>
      </c>
      <c r="N315" s="130">
        <v>165.34</v>
      </c>
      <c r="O315" s="130">
        <v>184.988</v>
      </c>
      <c r="P315" s="457">
        <f>O315-N315</f>
        <v>19.647999999999996</v>
      </c>
      <c r="Q315" s="130">
        <v>0</v>
      </c>
      <c r="R315" s="133" t="s">
        <v>997</v>
      </c>
      <c r="S315" s="129" t="s">
        <v>1013</v>
      </c>
      <c r="T315" s="134"/>
      <c r="U315" s="280" t="s">
        <v>475</v>
      </c>
      <c r="V315" s="137" t="s">
        <v>1</v>
      </c>
      <c r="W315" s="182" t="s">
        <v>476</v>
      </c>
      <c r="X315" s="260">
        <v>258</v>
      </c>
      <c r="Y315" s="138"/>
      <c r="Z315" s="139" t="s">
        <v>54</v>
      </c>
      <c r="AA315" s="139"/>
      <c r="AB315" s="140"/>
      <c r="AD315" s="2"/>
      <c r="AE315" s="2"/>
      <c r="AF315" s="2"/>
    </row>
    <row r="316" spans="1:32" s="111" customFormat="1" ht="171.75" customHeight="1" x14ac:dyDescent="0.2">
      <c r="A316" s="128">
        <v>253</v>
      </c>
      <c r="B316" s="129" t="s">
        <v>484</v>
      </c>
      <c r="C316" s="231" t="s">
        <v>149</v>
      </c>
      <c r="D316" s="231" t="s">
        <v>145</v>
      </c>
      <c r="E316" s="130">
        <v>16.382999999999999</v>
      </c>
      <c r="F316" s="425">
        <f>E316+G316-H316</f>
        <v>16.382999999999999</v>
      </c>
      <c r="G316" s="130">
        <v>0</v>
      </c>
      <c r="H316" s="141">
        <v>0</v>
      </c>
      <c r="I316" s="141">
        <v>0</v>
      </c>
      <c r="J316" s="141">
        <v>18.295000000000002</v>
      </c>
      <c r="K316" s="275" t="s">
        <v>999</v>
      </c>
      <c r="L316" s="131" t="s">
        <v>997</v>
      </c>
      <c r="M316" s="129" t="s">
        <v>1014</v>
      </c>
      <c r="N316" s="130">
        <v>21.568999999999999</v>
      </c>
      <c r="O316" s="130">
        <v>21.577999999999999</v>
      </c>
      <c r="P316" s="457">
        <f>O316-N316</f>
        <v>9.0000000000003411E-3</v>
      </c>
      <c r="Q316" s="130">
        <v>0</v>
      </c>
      <c r="R316" s="133" t="s">
        <v>997</v>
      </c>
      <c r="S316" s="129" t="s">
        <v>1015</v>
      </c>
      <c r="T316" s="134"/>
      <c r="U316" s="280" t="s">
        <v>475</v>
      </c>
      <c r="V316" s="137" t="s">
        <v>1</v>
      </c>
      <c r="W316" s="182" t="s">
        <v>476</v>
      </c>
      <c r="X316" s="260">
        <v>259</v>
      </c>
      <c r="Y316" s="138"/>
      <c r="Z316" s="139" t="s">
        <v>54</v>
      </c>
      <c r="AA316" s="139"/>
      <c r="AB316" s="140"/>
      <c r="AD316" s="2"/>
      <c r="AE316" s="2"/>
      <c r="AF316" s="2"/>
    </row>
    <row r="317" spans="1:32" ht="21.6" customHeight="1" x14ac:dyDescent="0.2">
      <c r="A317" s="92"/>
      <c r="B317" s="120" t="s">
        <v>485</v>
      </c>
      <c r="C317" s="199"/>
      <c r="D317" s="199"/>
      <c r="E317" s="94"/>
      <c r="F317" s="121"/>
      <c r="G317" s="122"/>
      <c r="H317" s="123"/>
      <c r="I317" s="123"/>
      <c r="J317" s="94"/>
      <c r="K317" s="94"/>
      <c r="L317" s="95"/>
      <c r="M317" s="96"/>
      <c r="N317" s="94"/>
      <c r="O317" s="94"/>
      <c r="P317" s="94"/>
      <c r="Q317" s="94"/>
      <c r="R317" s="97"/>
      <c r="S317" s="93"/>
      <c r="T317" s="93"/>
      <c r="U317" s="281"/>
      <c r="V317" s="98"/>
      <c r="W317" s="98"/>
      <c r="X317" s="200"/>
      <c r="Y317" s="98"/>
      <c r="Z317" s="99"/>
      <c r="AA317" s="99"/>
      <c r="AB317" s="100"/>
    </row>
    <row r="318" spans="1:32" s="111" customFormat="1" ht="200.25" customHeight="1" x14ac:dyDescent="0.2">
      <c r="A318" s="128">
        <v>254</v>
      </c>
      <c r="B318" s="129" t="s">
        <v>486</v>
      </c>
      <c r="C318" s="231" t="s">
        <v>411</v>
      </c>
      <c r="D318" s="231" t="s">
        <v>145</v>
      </c>
      <c r="E318" s="130">
        <v>549.91099999999994</v>
      </c>
      <c r="F318" s="425">
        <f>E318+G318-H318</f>
        <v>671.9129999999999</v>
      </c>
      <c r="G318" s="130">
        <v>122.002</v>
      </c>
      <c r="H318" s="141">
        <v>0</v>
      </c>
      <c r="I318" s="141">
        <v>0</v>
      </c>
      <c r="J318" s="141">
        <v>295.21199999999999</v>
      </c>
      <c r="K318" s="275" t="s">
        <v>999</v>
      </c>
      <c r="L318" s="131" t="s">
        <v>1000</v>
      </c>
      <c r="M318" s="129" t="s">
        <v>1016</v>
      </c>
      <c r="N318" s="130">
        <v>551.00199999999995</v>
      </c>
      <c r="O318" s="130">
        <v>530.98599999999999</v>
      </c>
      <c r="P318" s="457">
        <f>O318-N318</f>
        <v>-20.015999999999963</v>
      </c>
      <c r="Q318" s="130">
        <v>-20.015999999999998</v>
      </c>
      <c r="R318" s="133" t="s">
        <v>1004</v>
      </c>
      <c r="S318" s="129" t="s">
        <v>1017</v>
      </c>
      <c r="T318" s="134"/>
      <c r="U318" s="280" t="s">
        <v>475</v>
      </c>
      <c r="V318" s="137" t="s">
        <v>1</v>
      </c>
      <c r="W318" s="182" t="s">
        <v>476</v>
      </c>
      <c r="X318" s="260">
        <v>260</v>
      </c>
      <c r="Y318" s="138" t="s">
        <v>58</v>
      </c>
      <c r="Z318" s="139" t="s">
        <v>54</v>
      </c>
      <c r="AA318" s="139"/>
      <c r="AB318" s="140"/>
      <c r="AD318" s="2"/>
      <c r="AE318" s="2"/>
      <c r="AF318" s="2"/>
    </row>
    <row r="319" spans="1:32" ht="21.6" customHeight="1" x14ac:dyDescent="0.2">
      <c r="A319" s="92"/>
      <c r="B319" s="120" t="s">
        <v>487</v>
      </c>
      <c r="C319" s="199"/>
      <c r="D319" s="199"/>
      <c r="E319" s="94"/>
      <c r="F319" s="121"/>
      <c r="G319" s="122"/>
      <c r="H319" s="123"/>
      <c r="I319" s="123"/>
      <c r="J319" s="94"/>
      <c r="K319" s="94"/>
      <c r="L319" s="95"/>
      <c r="M319" s="96"/>
      <c r="N319" s="94"/>
      <c r="O319" s="94"/>
      <c r="P319" s="94"/>
      <c r="Q319" s="94"/>
      <c r="R319" s="97"/>
      <c r="S319" s="93"/>
      <c r="T319" s="93"/>
      <c r="U319" s="281"/>
      <c r="V319" s="98"/>
      <c r="W319" s="98"/>
      <c r="X319" s="200"/>
      <c r="Y319" s="98"/>
      <c r="Z319" s="99"/>
      <c r="AA319" s="99"/>
      <c r="AB319" s="100"/>
    </row>
    <row r="320" spans="1:32" s="111" customFormat="1" ht="135" customHeight="1" x14ac:dyDescent="0.2">
      <c r="A320" s="128">
        <v>255</v>
      </c>
      <c r="B320" s="129" t="s">
        <v>488</v>
      </c>
      <c r="C320" s="231" t="s">
        <v>164</v>
      </c>
      <c r="D320" s="231" t="s">
        <v>145</v>
      </c>
      <c r="E320" s="130">
        <v>5.0209999999999999</v>
      </c>
      <c r="F320" s="425">
        <f t="shared" ref="F320:F326" si="42">E320+G320-H320</f>
        <v>5.0209999999999999</v>
      </c>
      <c r="G320" s="130">
        <v>0</v>
      </c>
      <c r="H320" s="141">
        <v>0</v>
      </c>
      <c r="I320" s="141">
        <v>0</v>
      </c>
      <c r="J320" s="141">
        <v>3.3919999999999999</v>
      </c>
      <c r="K320" s="276" t="s">
        <v>1018</v>
      </c>
      <c r="L320" s="131" t="s">
        <v>997</v>
      </c>
      <c r="M320" s="129" t="s">
        <v>1020</v>
      </c>
      <c r="N320" s="130">
        <v>5.0449999999999999</v>
      </c>
      <c r="O320" s="130">
        <v>5.069</v>
      </c>
      <c r="P320" s="457">
        <f t="shared" ref="P320:P326" si="43">O320-N320</f>
        <v>2.4000000000000021E-2</v>
      </c>
      <c r="Q320" s="130">
        <v>0</v>
      </c>
      <c r="R320" s="133" t="s">
        <v>997</v>
      </c>
      <c r="S320" s="129" t="s">
        <v>1027</v>
      </c>
      <c r="T320" s="134"/>
      <c r="U320" s="280" t="s">
        <v>475</v>
      </c>
      <c r="V320" s="137" t="s">
        <v>1</v>
      </c>
      <c r="W320" s="182" t="s">
        <v>489</v>
      </c>
      <c r="X320" s="137">
        <v>261</v>
      </c>
      <c r="Y320" s="138"/>
      <c r="Z320" s="139" t="s">
        <v>54</v>
      </c>
      <c r="AA320" s="139"/>
      <c r="AB320" s="140"/>
      <c r="AD320" s="2"/>
      <c r="AE320" s="2"/>
      <c r="AF320" s="2"/>
    </row>
    <row r="321" spans="1:32" s="111" customFormat="1" ht="67.5" customHeight="1" x14ac:dyDescent="0.2">
      <c r="A321" s="128">
        <v>256</v>
      </c>
      <c r="B321" s="129" t="s">
        <v>490</v>
      </c>
      <c r="C321" s="231" t="s">
        <v>164</v>
      </c>
      <c r="D321" s="231" t="s">
        <v>145</v>
      </c>
      <c r="E321" s="130">
        <v>175.47200000000001</v>
      </c>
      <c r="F321" s="425">
        <f t="shared" si="42"/>
        <v>175.47200000000001</v>
      </c>
      <c r="G321" s="130">
        <v>0</v>
      </c>
      <c r="H321" s="141">
        <v>0</v>
      </c>
      <c r="I321" s="141">
        <v>0</v>
      </c>
      <c r="J321" s="141">
        <v>153.1</v>
      </c>
      <c r="K321" s="275" t="s">
        <v>999</v>
      </c>
      <c r="L321" s="131" t="s">
        <v>997</v>
      </c>
      <c r="M321" s="129" t="s">
        <v>1021</v>
      </c>
      <c r="N321" s="130">
        <v>176.273</v>
      </c>
      <c r="O321" s="130">
        <v>195.98</v>
      </c>
      <c r="P321" s="457">
        <f t="shared" si="43"/>
        <v>19.706999999999994</v>
      </c>
      <c r="Q321" s="130">
        <v>0</v>
      </c>
      <c r="R321" s="133" t="s">
        <v>994</v>
      </c>
      <c r="S321" s="129" t="s">
        <v>1028</v>
      </c>
      <c r="T321" s="134"/>
      <c r="U321" s="280" t="s">
        <v>475</v>
      </c>
      <c r="V321" s="137" t="s">
        <v>1</v>
      </c>
      <c r="W321" s="182" t="s">
        <v>489</v>
      </c>
      <c r="X321" s="137">
        <v>262</v>
      </c>
      <c r="Y321" s="138"/>
      <c r="Z321" s="139" t="s">
        <v>54</v>
      </c>
      <c r="AA321" s="139"/>
      <c r="AB321" s="140"/>
      <c r="AD321" s="2"/>
      <c r="AE321" s="2"/>
      <c r="AF321" s="2"/>
    </row>
    <row r="322" spans="1:32" s="111" customFormat="1" ht="32.4" x14ac:dyDescent="0.2">
      <c r="A322" s="128">
        <v>257</v>
      </c>
      <c r="B322" s="129" t="s">
        <v>491</v>
      </c>
      <c r="C322" s="231" t="s">
        <v>155</v>
      </c>
      <c r="D322" s="231" t="s">
        <v>145</v>
      </c>
      <c r="E322" s="130">
        <v>1095.241</v>
      </c>
      <c r="F322" s="425">
        <f t="shared" si="42"/>
        <v>1095.241</v>
      </c>
      <c r="G322" s="130">
        <v>0</v>
      </c>
      <c r="H322" s="141">
        <v>0</v>
      </c>
      <c r="I322" s="141">
        <v>0</v>
      </c>
      <c r="J322" s="141">
        <v>1095.1690000000001</v>
      </c>
      <c r="K322" s="275" t="s">
        <v>999</v>
      </c>
      <c r="L322" s="131" t="s">
        <v>997</v>
      </c>
      <c r="M322" s="129" t="s">
        <v>1022</v>
      </c>
      <c r="N322" s="130">
        <v>1072.0709999999999</v>
      </c>
      <c r="O322" s="130">
        <v>1095.818</v>
      </c>
      <c r="P322" s="457">
        <f t="shared" si="43"/>
        <v>23.747000000000071</v>
      </c>
      <c r="Q322" s="130">
        <v>0</v>
      </c>
      <c r="R322" s="133" t="s">
        <v>997</v>
      </c>
      <c r="S322" s="129" t="s">
        <v>1029</v>
      </c>
      <c r="T322" s="134"/>
      <c r="U322" s="280" t="s">
        <v>475</v>
      </c>
      <c r="V322" s="137" t="s">
        <v>1</v>
      </c>
      <c r="W322" s="182" t="s">
        <v>489</v>
      </c>
      <c r="X322" s="137">
        <v>263</v>
      </c>
      <c r="Y322" s="138" t="s">
        <v>58</v>
      </c>
      <c r="Z322" s="139"/>
      <c r="AA322" s="139" t="s">
        <v>54</v>
      </c>
      <c r="AB322" s="140"/>
      <c r="AD322" s="2"/>
      <c r="AE322" s="2"/>
      <c r="AF322" s="2"/>
    </row>
    <row r="323" spans="1:32" s="111" customFormat="1" ht="87" customHeight="1" x14ac:dyDescent="0.2">
      <c r="A323" s="128">
        <v>258</v>
      </c>
      <c r="B323" s="129" t="s">
        <v>492</v>
      </c>
      <c r="C323" s="231" t="s">
        <v>155</v>
      </c>
      <c r="D323" s="231" t="s">
        <v>145</v>
      </c>
      <c r="E323" s="130">
        <v>42.134999999999998</v>
      </c>
      <c r="F323" s="425">
        <f t="shared" si="42"/>
        <v>42.134999999999998</v>
      </c>
      <c r="G323" s="130">
        <v>0</v>
      </c>
      <c r="H323" s="141">
        <v>0</v>
      </c>
      <c r="I323" s="141">
        <v>0</v>
      </c>
      <c r="J323" s="141">
        <v>39.683999999999997</v>
      </c>
      <c r="K323" s="275" t="s">
        <v>999</v>
      </c>
      <c r="L323" s="131" t="s">
        <v>997</v>
      </c>
      <c r="M323" s="129" t="s">
        <v>1023</v>
      </c>
      <c r="N323" s="130">
        <v>42.134999999999998</v>
      </c>
      <c r="O323" s="130">
        <v>43.8</v>
      </c>
      <c r="P323" s="457">
        <f t="shared" si="43"/>
        <v>1.6649999999999991</v>
      </c>
      <c r="Q323" s="130">
        <v>0</v>
      </c>
      <c r="R323" s="133" t="s">
        <v>994</v>
      </c>
      <c r="S323" s="129" t="s">
        <v>1030</v>
      </c>
      <c r="T323" s="134"/>
      <c r="U323" s="280" t="s">
        <v>475</v>
      </c>
      <c r="V323" s="137" t="s">
        <v>1</v>
      </c>
      <c r="W323" s="182" t="s">
        <v>489</v>
      </c>
      <c r="X323" s="137">
        <v>264</v>
      </c>
      <c r="Y323" s="138"/>
      <c r="Z323" s="139"/>
      <c r="AA323" s="139" t="s">
        <v>54</v>
      </c>
      <c r="AB323" s="140"/>
      <c r="AD323" s="2"/>
      <c r="AE323" s="2"/>
      <c r="AF323" s="2"/>
    </row>
    <row r="324" spans="1:32" s="111" customFormat="1" ht="94.5" customHeight="1" x14ac:dyDescent="0.2">
      <c r="A324" s="128">
        <v>259</v>
      </c>
      <c r="B324" s="129" t="s">
        <v>493</v>
      </c>
      <c r="C324" s="231" t="s">
        <v>494</v>
      </c>
      <c r="D324" s="231" t="s">
        <v>145</v>
      </c>
      <c r="E324" s="130">
        <v>13.638</v>
      </c>
      <c r="F324" s="425">
        <f t="shared" si="42"/>
        <v>13.638</v>
      </c>
      <c r="G324" s="130">
        <v>0</v>
      </c>
      <c r="H324" s="141">
        <v>0</v>
      </c>
      <c r="I324" s="141">
        <v>0</v>
      </c>
      <c r="J324" s="141">
        <v>12.96</v>
      </c>
      <c r="K324" s="276" t="s">
        <v>1019</v>
      </c>
      <c r="L324" s="131" t="s">
        <v>997</v>
      </c>
      <c r="M324" s="129" t="s">
        <v>1024</v>
      </c>
      <c r="N324" s="130">
        <v>14.016</v>
      </c>
      <c r="O324" s="130">
        <v>13.999000000000001</v>
      </c>
      <c r="P324" s="457">
        <f t="shared" si="43"/>
        <v>-1.699999999999946E-2</v>
      </c>
      <c r="Q324" s="130">
        <v>0</v>
      </c>
      <c r="R324" s="133" t="s">
        <v>997</v>
      </c>
      <c r="S324" s="129" t="s">
        <v>1484</v>
      </c>
      <c r="T324" s="134"/>
      <c r="U324" s="280" t="s">
        <v>475</v>
      </c>
      <c r="V324" s="137" t="s">
        <v>1</v>
      </c>
      <c r="W324" s="182" t="s">
        <v>489</v>
      </c>
      <c r="X324" s="137">
        <v>265</v>
      </c>
      <c r="Y324" s="138"/>
      <c r="Z324" s="139" t="s">
        <v>54</v>
      </c>
      <c r="AA324" s="139"/>
      <c r="AB324" s="140"/>
      <c r="AD324" s="2"/>
      <c r="AE324" s="2"/>
      <c r="AF324" s="2"/>
    </row>
    <row r="325" spans="1:32" s="111" customFormat="1" ht="93.75" customHeight="1" x14ac:dyDescent="0.2">
      <c r="A325" s="128">
        <v>260</v>
      </c>
      <c r="B325" s="129" t="s">
        <v>495</v>
      </c>
      <c r="C325" s="231" t="s">
        <v>148</v>
      </c>
      <c r="D325" s="231" t="s">
        <v>145</v>
      </c>
      <c r="E325" s="130">
        <v>200</v>
      </c>
      <c r="F325" s="425">
        <f t="shared" si="42"/>
        <v>200</v>
      </c>
      <c r="G325" s="130">
        <v>0</v>
      </c>
      <c r="H325" s="141">
        <v>0</v>
      </c>
      <c r="I325" s="141">
        <v>0</v>
      </c>
      <c r="J325" s="141">
        <v>200</v>
      </c>
      <c r="K325" s="275" t="s">
        <v>999</v>
      </c>
      <c r="L325" s="131" t="s">
        <v>997</v>
      </c>
      <c r="M325" s="129" t="s">
        <v>1025</v>
      </c>
      <c r="N325" s="130">
        <v>200</v>
      </c>
      <c r="O325" s="130">
        <v>200</v>
      </c>
      <c r="P325" s="457">
        <f t="shared" si="43"/>
        <v>0</v>
      </c>
      <c r="Q325" s="130">
        <v>0</v>
      </c>
      <c r="R325" s="133" t="s">
        <v>997</v>
      </c>
      <c r="S325" s="129" t="s">
        <v>1031</v>
      </c>
      <c r="T325" s="134"/>
      <c r="U325" s="280" t="s">
        <v>475</v>
      </c>
      <c r="V325" s="137" t="s">
        <v>1</v>
      </c>
      <c r="W325" s="182" t="s">
        <v>489</v>
      </c>
      <c r="X325" s="137">
        <v>266</v>
      </c>
      <c r="Y325" s="138"/>
      <c r="Z325" s="139"/>
      <c r="AA325" s="139" t="s">
        <v>54</v>
      </c>
      <c r="AB325" s="140"/>
      <c r="AD325" s="2"/>
      <c r="AE325" s="2"/>
      <c r="AF325" s="2"/>
    </row>
    <row r="326" spans="1:32" s="111" customFormat="1" ht="43.2" x14ac:dyDescent="0.2">
      <c r="A326" s="128">
        <v>261</v>
      </c>
      <c r="B326" s="129" t="s">
        <v>496</v>
      </c>
      <c r="C326" s="231" t="s">
        <v>155</v>
      </c>
      <c r="D326" s="231" t="s">
        <v>145</v>
      </c>
      <c r="E326" s="130">
        <v>8347</v>
      </c>
      <c r="F326" s="425">
        <f t="shared" si="42"/>
        <v>8347</v>
      </c>
      <c r="G326" s="130">
        <v>0</v>
      </c>
      <c r="H326" s="141">
        <v>0</v>
      </c>
      <c r="I326" s="141">
        <v>0</v>
      </c>
      <c r="J326" s="141">
        <v>8345.8790000000008</v>
      </c>
      <c r="K326" s="275" t="s">
        <v>999</v>
      </c>
      <c r="L326" s="131" t="s">
        <v>997</v>
      </c>
      <c r="M326" s="129" t="s">
        <v>1026</v>
      </c>
      <c r="N326" s="130">
        <v>8052</v>
      </c>
      <c r="O326" s="130">
        <v>7815</v>
      </c>
      <c r="P326" s="457">
        <f t="shared" si="43"/>
        <v>-237</v>
      </c>
      <c r="Q326" s="130">
        <v>0</v>
      </c>
      <c r="R326" s="133" t="s">
        <v>997</v>
      </c>
      <c r="S326" s="129" t="s">
        <v>1032</v>
      </c>
      <c r="T326" s="134"/>
      <c r="U326" s="280" t="s">
        <v>475</v>
      </c>
      <c r="V326" s="137" t="s">
        <v>1</v>
      </c>
      <c r="W326" s="182" t="s">
        <v>497</v>
      </c>
      <c r="X326" s="137">
        <v>267</v>
      </c>
      <c r="Y326" s="138" t="s">
        <v>144</v>
      </c>
      <c r="Z326" s="139"/>
      <c r="AA326" s="139" t="s">
        <v>54</v>
      </c>
      <c r="AB326" s="140"/>
      <c r="AD326" s="2"/>
      <c r="AE326" s="2"/>
      <c r="AF326" s="2"/>
    </row>
    <row r="327" spans="1:32" ht="21.6" customHeight="1" x14ac:dyDescent="0.2">
      <c r="A327" s="92"/>
      <c r="B327" s="120" t="s">
        <v>498</v>
      </c>
      <c r="C327" s="199"/>
      <c r="D327" s="199"/>
      <c r="E327" s="94"/>
      <c r="F327" s="121"/>
      <c r="G327" s="122"/>
      <c r="H327" s="123"/>
      <c r="I327" s="123"/>
      <c r="J327" s="94"/>
      <c r="K327" s="94"/>
      <c r="L327" s="95"/>
      <c r="M327" s="96"/>
      <c r="N327" s="94"/>
      <c r="O327" s="94"/>
      <c r="P327" s="94"/>
      <c r="Q327" s="94"/>
      <c r="R327" s="97"/>
      <c r="S327" s="93"/>
      <c r="T327" s="93"/>
      <c r="U327" s="281"/>
      <c r="V327" s="98"/>
      <c r="W327" s="98"/>
      <c r="X327" s="200"/>
      <c r="Y327" s="98"/>
      <c r="Z327" s="99"/>
      <c r="AA327" s="99"/>
      <c r="AB327" s="100"/>
    </row>
    <row r="328" spans="1:32" s="111" customFormat="1" ht="54" customHeight="1" x14ac:dyDescent="0.2">
      <c r="A328" s="128">
        <v>262</v>
      </c>
      <c r="B328" s="129" t="s">
        <v>499</v>
      </c>
      <c r="C328" s="231" t="s">
        <v>155</v>
      </c>
      <c r="D328" s="231" t="s">
        <v>145</v>
      </c>
      <c r="E328" s="130">
        <v>11300.737999999999</v>
      </c>
      <c r="F328" s="425">
        <f>E328+G328-H328</f>
        <v>11220.956</v>
      </c>
      <c r="G328" s="130">
        <v>0</v>
      </c>
      <c r="H328" s="141">
        <v>79.781999999999996</v>
      </c>
      <c r="I328" s="141">
        <v>0</v>
      </c>
      <c r="J328" s="141">
        <v>11093.147999999999</v>
      </c>
      <c r="K328" s="275" t="s">
        <v>999</v>
      </c>
      <c r="L328" s="131" t="s">
        <v>997</v>
      </c>
      <c r="M328" s="129" t="s">
        <v>1035</v>
      </c>
      <c r="N328" s="130">
        <v>11713.599</v>
      </c>
      <c r="O328" s="130">
        <v>11811.471</v>
      </c>
      <c r="P328" s="457">
        <f>O328-N328</f>
        <v>97.871999999999389</v>
      </c>
      <c r="Q328" s="130">
        <v>0</v>
      </c>
      <c r="R328" s="133" t="s">
        <v>997</v>
      </c>
      <c r="S328" s="129" t="s">
        <v>1039</v>
      </c>
      <c r="T328" s="134"/>
      <c r="U328" s="280" t="s">
        <v>475</v>
      </c>
      <c r="V328" s="137" t="s">
        <v>1</v>
      </c>
      <c r="W328" s="182" t="s">
        <v>489</v>
      </c>
      <c r="X328" s="137">
        <v>270</v>
      </c>
      <c r="Y328" s="138"/>
      <c r="Z328" s="139" t="s">
        <v>54</v>
      </c>
      <c r="AA328" s="139" t="s">
        <v>54</v>
      </c>
      <c r="AB328" s="140"/>
      <c r="AD328" s="2"/>
      <c r="AE328" s="2"/>
      <c r="AF328" s="2"/>
    </row>
    <row r="329" spans="1:32" s="111" customFormat="1" ht="103.5" customHeight="1" x14ac:dyDescent="0.2">
      <c r="A329" s="128">
        <v>263</v>
      </c>
      <c r="B329" s="129" t="s">
        <v>500</v>
      </c>
      <c r="C329" s="231" t="s">
        <v>156</v>
      </c>
      <c r="D329" s="231" t="s">
        <v>501</v>
      </c>
      <c r="E329" s="130">
        <f>3320.855-446.25</f>
        <v>2874.605</v>
      </c>
      <c r="F329" s="425">
        <f>E329+G329-H329</f>
        <v>2874.605</v>
      </c>
      <c r="G329" s="130">
        <v>0</v>
      </c>
      <c r="H329" s="141">
        <v>0</v>
      </c>
      <c r="I329" s="141">
        <v>0</v>
      </c>
      <c r="J329" s="141">
        <v>2874.6039999999998</v>
      </c>
      <c r="K329" s="129" t="s">
        <v>1034</v>
      </c>
      <c r="L329" s="131" t="s">
        <v>997</v>
      </c>
      <c r="M329" s="129" t="s">
        <v>1036</v>
      </c>
      <c r="N329" s="130">
        <v>2767.4690000000001</v>
      </c>
      <c r="O329" s="130">
        <v>2197.67</v>
      </c>
      <c r="P329" s="457">
        <f>O329-N329</f>
        <v>-569.79899999999998</v>
      </c>
      <c r="Q329" s="130">
        <v>0</v>
      </c>
      <c r="R329" s="133" t="s">
        <v>997</v>
      </c>
      <c r="S329" s="129" t="s">
        <v>1596</v>
      </c>
      <c r="T329" s="134"/>
      <c r="U329" s="280" t="s">
        <v>475</v>
      </c>
      <c r="V329" s="137" t="s">
        <v>1</v>
      </c>
      <c r="W329" s="182" t="s">
        <v>489</v>
      </c>
      <c r="X329" s="137">
        <v>271</v>
      </c>
      <c r="Y329" s="138"/>
      <c r="Z329" s="139"/>
      <c r="AA329" s="139" t="s">
        <v>54</v>
      </c>
      <c r="AB329" s="140"/>
      <c r="AD329" s="2"/>
      <c r="AE329" s="2"/>
      <c r="AF329" s="2"/>
    </row>
    <row r="330" spans="1:32" s="111" customFormat="1" ht="135" customHeight="1" x14ac:dyDescent="0.2">
      <c r="A330" s="128">
        <v>264</v>
      </c>
      <c r="B330" s="129" t="s">
        <v>502</v>
      </c>
      <c r="C330" s="231" t="s">
        <v>153</v>
      </c>
      <c r="D330" s="231" t="s">
        <v>145</v>
      </c>
      <c r="E330" s="130">
        <v>252.648</v>
      </c>
      <c r="F330" s="425">
        <f>E330+G330-H330</f>
        <v>181.77199999999999</v>
      </c>
      <c r="G330" s="130">
        <v>54.847000000000001</v>
      </c>
      <c r="H330" s="141">
        <v>125.723</v>
      </c>
      <c r="I330" s="141">
        <v>0</v>
      </c>
      <c r="J330" s="141">
        <v>164.03</v>
      </c>
      <c r="K330" s="275" t="s">
        <v>999</v>
      </c>
      <c r="L330" s="131" t="s">
        <v>997</v>
      </c>
      <c r="M330" s="360" t="s">
        <v>1037</v>
      </c>
      <c r="N330" s="130">
        <v>268.76900000000001</v>
      </c>
      <c r="O330" s="130">
        <v>282.07100000000003</v>
      </c>
      <c r="P330" s="457">
        <f>O330-N330</f>
        <v>13.302000000000021</v>
      </c>
      <c r="Q330" s="130">
        <v>0</v>
      </c>
      <c r="R330" s="133" t="s">
        <v>997</v>
      </c>
      <c r="S330" s="360" t="s">
        <v>1040</v>
      </c>
      <c r="T330" s="134"/>
      <c r="U330" s="280" t="s">
        <v>475</v>
      </c>
      <c r="V330" s="137" t="s">
        <v>1</v>
      </c>
      <c r="W330" s="182" t="s">
        <v>489</v>
      </c>
      <c r="X330" s="137">
        <v>274</v>
      </c>
      <c r="Y330" s="138" t="s">
        <v>58</v>
      </c>
      <c r="Z330" s="139"/>
      <c r="AA330" s="139" t="s">
        <v>440</v>
      </c>
      <c r="AB330" s="140"/>
      <c r="AD330" s="2"/>
      <c r="AE330" s="2"/>
      <c r="AF330" s="2"/>
    </row>
    <row r="331" spans="1:32" s="111" customFormat="1" ht="32.4" x14ac:dyDescent="0.2">
      <c r="A331" s="128">
        <v>265</v>
      </c>
      <c r="B331" s="129" t="s">
        <v>503</v>
      </c>
      <c r="C331" s="231" t="s">
        <v>163</v>
      </c>
      <c r="D331" s="231" t="s">
        <v>158</v>
      </c>
      <c r="E331" s="435">
        <v>0</v>
      </c>
      <c r="F331" s="425">
        <f>E331+G331-H331</f>
        <v>219.93799999999999</v>
      </c>
      <c r="G331" s="130">
        <v>219.93799999999999</v>
      </c>
      <c r="H331" s="141">
        <v>0</v>
      </c>
      <c r="I331" s="141">
        <v>0</v>
      </c>
      <c r="J331" s="141">
        <v>215.131</v>
      </c>
      <c r="K331" s="275" t="s">
        <v>999</v>
      </c>
      <c r="L331" s="131" t="s">
        <v>1033</v>
      </c>
      <c r="M331" s="261" t="s">
        <v>1038</v>
      </c>
      <c r="N331" s="130">
        <v>0</v>
      </c>
      <c r="O331" s="130">
        <v>0</v>
      </c>
      <c r="P331" s="457">
        <f>O331-N331</f>
        <v>0</v>
      </c>
      <c r="Q331" s="130">
        <v>0</v>
      </c>
      <c r="R331" s="133" t="s">
        <v>1041</v>
      </c>
      <c r="S331" s="261" t="s">
        <v>1042</v>
      </c>
      <c r="T331" s="134"/>
      <c r="U331" s="280" t="s">
        <v>475</v>
      </c>
      <c r="V331" s="137" t="s">
        <v>1</v>
      </c>
      <c r="W331" s="182" t="s">
        <v>489</v>
      </c>
      <c r="X331" s="137">
        <v>275</v>
      </c>
      <c r="Y331" s="138" t="s">
        <v>144</v>
      </c>
      <c r="Z331" s="139"/>
      <c r="AA331" s="139" t="s">
        <v>440</v>
      </c>
      <c r="AB331" s="140"/>
      <c r="AD331" s="2"/>
      <c r="AE331" s="2"/>
      <c r="AF331" s="2"/>
    </row>
    <row r="332" spans="1:32" ht="21.6" customHeight="1" x14ac:dyDescent="0.2">
      <c r="A332" s="92"/>
      <c r="B332" s="120" t="s">
        <v>504</v>
      </c>
      <c r="C332" s="199"/>
      <c r="D332" s="199"/>
      <c r="E332" s="94"/>
      <c r="F332" s="121"/>
      <c r="G332" s="122"/>
      <c r="H332" s="123"/>
      <c r="I332" s="123"/>
      <c r="J332" s="94"/>
      <c r="K332" s="94"/>
      <c r="L332" s="95"/>
      <c r="M332" s="96"/>
      <c r="N332" s="94"/>
      <c r="O332" s="94"/>
      <c r="P332" s="94"/>
      <c r="Q332" s="94"/>
      <c r="R332" s="97"/>
      <c r="S332" s="93"/>
      <c r="T332" s="93"/>
      <c r="U332" s="281"/>
      <c r="V332" s="98"/>
      <c r="W332" s="98"/>
      <c r="X332" s="200"/>
      <c r="Y332" s="98"/>
      <c r="Z332" s="99"/>
      <c r="AA332" s="99"/>
      <c r="AB332" s="100"/>
    </row>
    <row r="333" spans="1:32" s="111" customFormat="1" ht="85.5" customHeight="1" x14ac:dyDescent="0.2">
      <c r="A333" s="128">
        <v>266</v>
      </c>
      <c r="B333" s="129" t="s">
        <v>505</v>
      </c>
      <c r="C333" s="231" t="s">
        <v>150</v>
      </c>
      <c r="D333" s="231" t="s">
        <v>145</v>
      </c>
      <c r="E333" s="130">
        <v>694.79399999999998</v>
      </c>
      <c r="F333" s="425">
        <f>E333+G333-H333</f>
        <v>694.79399999999998</v>
      </c>
      <c r="G333" s="130">
        <v>0</v>
      </c>
      <c r="H333" s="141">
        <v>0</v>
      </c>
      <c r="I333" s="141">
        <v>0</v>
      </c>
      <c r="J333" s="141">
        <v>664.76800000000003</v>
      </c>
      <c r="K333" s="275" t="s">
        <v>999</v>
      </c>
      <c r="L333" s="131" t="s">
        <v>997</v>
      </c>
      <c r="M333" s="129" t="s">
        <v>1043</v>
      </c>
      <c r="N333" s="130">
        <v>699.52599999999995</v>
      </c>
      <c r="O333" s="130">
        <v>712.07899999999995</v>
      </c>
      <c r="P333" s="457">
        <f>O333-N333</f>
        <v>12.552999999999997</v>
      </c>
      <c r="Q333" s="130">
        <v>0</v>
      </c>
      <c r="R333" s="133" t="s">
        <v>997</v>
      </c>
      <c r="S333" s="129" t="s">
        <v>1044</v>
      </c>
      <c r="T333" s="134"/>
      <c r="U333" s="280" t="s">
        <v>475</v>
      </c>
      <c r="V333" s="137" t="s">
        <v>1</v>
      </c>
      <c r="W333" s="182" t="s">
        <v>489</v>
      </c>
      <c r="X333" s="137">
        <v>276</v>
      </c>
      <c r="Y333" s="138" t="s">
        <v>58</v>
      </c>
      <c r="Z333" s="139" t="s">
        <v>54</v>
      </c>
      <c r="AA333" s="139" t="s">
        <v>54</v>
      </c>
      <c r="AB333" s="140"/>
      <c r="AD333" s="2"/>
      <c r="AE333" s="2"/>
      <c r="AF333" s="2"/>
    </row>
    <row r="334" spans="1:32" ht="21.6" customHeight="1" x14ac:dyDescent="0.2">
      <c r="A334" s="92"/>
      <c r="B334" s="120" t="s">
        <v>506</v>
      </c>
      <c r="C334" s="199"/>
      <c r="D334" s="199"/>
      <c r="E334" s="94"/>
      <c r="F334" s="121"/>
      <c r="G334" s="122"/>
      <c r="H334" s="123"/>
      <c r="I334" s="123"/>
      <c r="J334" s="94"/>
      <c r="K334" s="94"/>
      <c r="L334" s="95"/>
      <c r="M334" s="96"/>
      <c r="N334" s="94"/>
      <c r="O334" s="94"/>
      <c r="P334" s="94"/>
      <c r="Q334" s="94"/>
      <c r="R334" s="97"/>
      <c r="S334" s="93"/>
      <c r="T334" s="93"/>
      <c r="U334" s="281"/>
      <c r="V334" s="98"/>
      <c r="W334" s="98"/>
      <c r="X334" s="200"/>
      <c r="Y334" s="98"/>
      <c r="Z334" s="99"/>
      <c r="AA334" s="99"/>
      <c r="AB334" s="100"/>
    </row>
    <row r="335" spans="1:32" s="111" customFormat="1" ht="210" customHeight="1" x14ac:dyDescent="0.2">
      <c r="A335" s="128">
        <v>267</v>
      </c>
      <c r="B335" s="129" t="s">
        <v>507</v>
      </c>
      <c r="C335" s="231" t="s">
        <v>149</v>
      </c>
      <c r="D335" s="231" t="s">
        <v>145</v>
      </c>
      <c r="E335" s="130">
        <v>22.213999999999999</v>
      </c>
      <c r="F335" s="425">
        <f>E335+G335-H335</f>
        <v>22.213999999999999</v>
      </c>
      <c r="G335" s="130">
        <v>0</v>
      </c>
      <c r="H335" s="141">
        <v>0</v>
      </c>
      <c r="I335" s="141">
        <v>0</v>
      </c>
      <c r="J335" s="141">
        <v>21.869</v>
      </c>
      <c r="K335" s="275" t="s">
        <v>999</v>
      </c>
      <c r="L335" s="131" t="s">
        <v>1000</v>
      </c>
      <c r="M335" s="129" t="s">
        <v>1045</v>
      </c>
      <c r="N335" s="130">
        <v>22.481999999999999</v>
      </c>
      <c r="O335" s="130">
        <v>22.085999999999999</v>
      </c>
      <c r="P335" s="457">
        <f>O335-N335</f>
        <v>-0.3960000000000008</v>
      </c>
      <c r="Q335" s="130">
        <v>-2.86</v>
      </c>
      <c r="R335" s="133" t="s">
        <v>1004</v>
      </c>
      <c r="S335" s="129" t="s">
        <v>1046</v>
      </c>
      <c r="T335" s="134" t="s">
        <v>1047</v>
      </c>
      <c r="U335" s="280" t="s">
        <v>475</v>
      </c>
      <c r="V335" s="137" t="s">
        <v>1</v>
      </c>
      <c r="W335" s="182" t="s">
        <v>489</v>
      </c>
      <c r="X335" s="137">
        <v>277</v>
      </c>
      <c r="Y335" s="138" t="s">
        <v>144</v>
      </c>
      <c r="Z335" s="139" t="s">
        <v>54</v>
      </c>
      <c r="AA335" s="139"/>
      <c r="AB335" s="140"/>
      <c r="AD335" s="2"/>
      <c r="AE335" s="2"/>
      <c r="AF335" s="2"/>
    </row>
    <row r="336" spans="1:32" ht="21.6" customHeight="1" x14ac:dyDescent="0.2">
      <c r="A336" s="92"/>
      <c r="B336" s="120" t="s">
        <v>403</v>
      </c>
      <c r="C336" s="93"/>
      <c r="D336" s="93"/>
      <c r="E336" s="94"/>
      <c r="F336" s="121"/>
      <c r="G336" s="122"/>
      <c r="H336" s="123"/>
      <c r="I336" s="123"/>
      <c r="J336" s="94"/>
      <c r="K336" s="94"/>
      <c r="L336" s="95"/>
      <c r="M336" s="96"/>
      <c r="N336" s="94"/>
      <c r="O336" s="94"/>
      <c r="P336" s="94"/>
      <c r="Q336" s="94"/>
      <c r="R336" s="97"/>
      <c r="S336" s="93"/>
      <c r="T336" s="93"/>
      <c r="U336" s="281"/>
      <c r="V336" s="98"/>
      <c r="W336" s="98"/>
      <c r="X336" s="98"/>
      <c r="Y336" s="98"/>
      <c r="Z336" s="99"/>
      <c r="AA336" s="99"/>
      <c r="AB336" s="100"/>
    </row>
    <row r="337" spans="1:32" s="111" customFormat="1" ht="73.5" customHeight="1" x14ac:dyDescent="0.2">
      <c r="A337" s="128">
        <v>268</v>
      </c>
      <c r="B337" s="240" t="s">
        <v>908</v>
      </c>
      <c r="C337" s="231" t="s">
        <v>330</v>
      </c>
      <c r="D337" s="231" t="s">
        <v>145</v>
      </c>
      <c r="E337" s="439">
        <v>44.640999999999998</v>
      </c>
      <c r="F337" s="425">
        <f>E337+G337-H337</f>
        <v>44.640999999999998</v>
      </c>
      <c r="G337" s="130">
        <v>0</v>
      </c>
      <c r="H337" s="141">
        <v>0</v>
      </c>
      <c r="I337" s="141">
        <v>0</v>
      </c>
      <c r="J337" s="141">
        <v>37.980497</v>
      </c>
      <c r="K337" s="130" t="s">
        <v>1487</v>
      </c>
      <c r="L337" s="131" t="s">
        <v>997</v>
      </c>
      <c r="M337" s="132" t="s">
        <v>1510</v>
      </c>
      <c r="N337" s="130">
        <v>48.865000000000002</v>
      </c>
      <c r="O337" s="130">
        <v>56.19</v>
      </c>
      <c r="P337" s="457">
        <f>O337-N337</f>
        <v>7.3249999999999957</v>
      </c>
      <c r="Q337" s="459">
        <v>0</v>
      </c>
      <c r="R337" s="133" t="s">
        <v>997</v>
      </c>
      <c r="S337" s="129" t="s">
        <v>1515</v>
      </c>
      <c r="T337" s="134" t="s">
        <v>1516</v>
      </c>
      <c r="U337" s="280" t="s">
        <v>400</v>
      </c>
      <c r="V337" s="137" t="s">
        <v>1</v>
      </c>
      <c r="W337" s="182" t="s">
        <v>401</v>
      </c>
      <c r="X337" s="299">
        <v>279</v>
      </c>
      <c r="Y337" s="138"/>
      <c r="Z337" s="139" t="s">
        <v>54</v>
      </c>
      <c r="AA337" s="139"/>
      <c r="AB337" s="140"/>
      <c r="AD337" s="2"/>
      <c r="AE337" s="2"/>
      <c r="AF337" s="2"/>
    </row>
    <row r="338" spans="1:32" s="111" customFormat="1" ht="75.75" customHeight="1" x14ac:dyDescent="0.2">
      <c r="A338" s="128">
        <v>269</v>
      </c>
      <c r="B338" s="240" t="s">
        <v>909</v>
      </c>
      <c r="C338" s="231" t="s">
        <v>146</v>
      </c>
      <c r="D338" s="231" t="s">
        <v>145</v>
      </c>
      <c r="E338" s="130">
        <v>30.783999999999999</v>
      </c>
      <c r="F338" s="425">
        <f>E338+G338-H338</f>
        <v>30.783999999999999</v>
      </c>
      <c r="G338" s="130">
        <v>0</v>
      </c>
      <c r="H338" s="141">
        <v>0</v>
      </c>
      <c r="I338" s="141">
        <v>0</v>
      </c>
      <c r="J338" s="141">
        <v>27.431999999999999</v>
      </c>
      <c r="K338" s="130" t="s">
        <v>1487</v>
      </c>
      <c r="L338" s="131" t="s">
        <v>1000</v>
      </c>
      <c r="M338" s="132" t="s">
        <v>1511</v>
      </c>
      <c r="N338" s="130">
        <v>27.984000000000002</v>
      </c>
      <c r="O338" s="130">
        <v>28.42</v>
      </c>
      <c r="P338" s="457">
        <f>O338-N338</f>
        <v>0.43599999999999994</v>
      </c>
      <c r="Q338" s="130">
        <v>0</v>
      </c>
      <c r="R338" s="133" t="s">
        <v>994</v>
      </c>
      <c r="S338" s="129" t="s">
        <v>1517</v>
      </c>
      <c r="T338" s="134"/>
      <c r="U338" s="280" t="s">
        <v>400</v>
      </c>
      <c r="V338" s="137" t="s">
        <v>1</v>
      </c>
      <c r="W338" s="182" t="s">
        <v>401</v>
      </c>
      <c r="X338" s="299">
        <v>281</v>
      </c>
      <c r="Y338" s="138" t="s">
        <v>58</v>
      </c>
      <c r="Z338" s="139" t="s">
        <v>54</v>
      </c>
      <c r="AA338" s="139"/>
      <c r="AB338" s="140"/>
      <c r="AD338" s="2"/>
      <c r="AE338" s="2"/>
      <c r="AF338" s="2"/>
    </row>
    <row r="339" spans="1:32" s="111" customFormat="1" ht="72.75" customHeight="1" x14ac:dyDescent="0.2">
      <c r="A339" s="128">
        <v>270</v>
      </c>
      <c r="B339" s="240" t="s">
        <v>910</v>
      </c>
      <c r="C339" s="231" t="s">
        <v>148</v>
      </c>
      <c r="D339" s="231" t="s">
        <v>145</v>
      </c>
      <c r="E339" s="130">
        <v>23.254000000000001</v>
      </c>
      <c r="F339" s="425">
        <f>E339+G339-H339</f>
        <v>23.254000000000001</v>
      </c>
      <c r="G339" s="130">
        <v>0</v>
      </c>
      <c r="H339" s="141">
        <v>0</v>
      </c>
      <c r="I339" s="141">
        <v>0</v>
      </c>
      <c r="J339" s="141">
        <v>22.976412</v>
      </c>
      <c r="K339" s="130" t="s">
        <v>1487</v>
      </c>
      <c r="L339" s="131" t="s">
        <v>1000</v>
      </c>
      <c r="M339" s="132" t="s">
        <v>1512</v>
      </c>
      <c r="N339" s="130">
        <v>22.425999999999998</v>
      </c>
      <c r="O339" s="130">
        <v>24.187999999999999</v>
      </c>
      <c r="P339" s="457">
        <f>O339-N339</f>
        <v>1.7620000000000005</v>
      </c>
      <c r="Q339" s="130">
        <v>0</v>
      </c>
      <c r="R339" s="133" t="s">
        <v>994</v>
      </c>
      <c r="S339" s="129" t="s">
        <v>1518</v>
      </c>
      <c r="T339" s="134"/>
      <c r="U339" s="280" t="s">
        <v>400</v>
      </c>
      <c r="V339" s="137" t="s">
        <v>1</v>
      </c>
      <c r="W339" s="182" t="s">
        <v>401</v>
      </c>
      <c r="X339" s="299">
        <v>282</v>
      </c>
      <c r="Y339" s="138"/>
      <c r="Z339" s="139" t="s">
        <v>54</v>
      </c>
      <c r="AA339" s="139"/>
      <c r="AB339" s="140"/>
      <c r="AD339" s="2"/>
      <c r="AE339" s="2"/>
      <c r="AF339" s="2"/>
    </row>
    <row r="340" spans="1:32" s="111" customFormat="1" ht="165.75" customHeight="1" x14ac:dyDescent="0.2">
      <c r="A340" s="128">
        <v>271</v>
      </c>
      <c r="B340" s="240" t="s">
        <v>402</v>
      </c>
      <c r="C340" s="231" t="s">
        <v>330</v>
      </c>
      <c r="D340" s="231" t="s">
        <v>145</v>
      </c>
      <c r="E340" s="440">
        <v>26.916</v>
      </c>
      <c r="F340" s="425">
        <f>E340+G340-H340</f>
        <v>26.916</v>
      </c>
      <c r="G340" s="130">
        <v>0</v>
      </c>
      <c r="H340" s="141">
        <v>0</v>
      </c>
      <c r="I340" s="141">
        <v>0</v>
      </c>
      <c r="J340" s="141">
        <v>23.836393999999999</v>
      </c>
      <c r="K340" s="130" t="s">
        <v>1487</v>
      </c>
      <c r="L340" s="131" t="s">
        <v>1000</v>
      </c>
      <c r="M340" s="239" t="s">
        <v>1513</v>
      </c>
      <c r="N340" s="130">
        <v>25.542000000000002</v>
      </c>
      <c r="O340" s="130">
        <v>25.530999999999999</v>
      </c>
      <c r="P340" s="457">
        <f>O340-N340</f>
        <v>-1.1000000000002785E-2</v>
      </c>
      <c r="Q340" s="130">
        <v>0</v>
      </c>
      <c r="R340" s="133" t="s">
        <v>994</v>
      </c>
      <c r="S340" s="129" t="s">
        <v>1519</v>
      </c>
      <c r="T340" s="134"/>
      <c r="U340" s="280" t="s">
        <v>400</v>
      </c>
      <c r="V340" s="137" t="s">
        <v>1</v>
      </c>
      <c r="W340" s="182" t="s">
        <v>401</v>
      </c>
      <c r="X340" s="299">
        <v>283</v>
      </c>
      <c r="Y340" s="138"/>
      <c r="Z340" s="139" t="s">
        <v>54</v>
      </c>
      <c r="AA340" s="139"/>
      <c r="AB340" s="140"/>
      <c r="AD340" s="2"/>
      <c r="AE340" s="2"/>
      <c r="AF340" s="2"/>
    </row>
    <row r="341" spans="1:32" s="111" customFormat="1" ht="186.75" customHeight="1" x14ac:dyDescent="0.2">
      <c r="A341" s="128">
        <v>272</v>
      </c>
      <c r="B341" s="240" t="s">
        <v>911</v>
      </c>
      <c r="C341" s="231" t="s">
        <v>330</v>
      </c>
      <c r="D341" s="231" t="s">
        <v>145</v>
      </c>
      <c r="E341" s="130">
        <v>82.638999999999996</v>
      </c>
      <c r="F341" s="425">
        <f>E341+G341-H341</f>
        <v>82.638999999999996</v>
      </c>
      <c r="G341" s="130">
        <v>0</v>
      </c>
      <c r="H341" s="141">
        <v>0</v>
      </c>
      <c r="I341" s="141">
        <v>0</v>
      </c>
      <c r="J341" s="141">
        <v>73.960201999999995</v>
      </c>
      <c r="K341" s="130" t="s">
        <v>1487</v>
      </c>
      <c r="L341" s="131" t="s">
        <v>1000</v>
      </c>
      <c r="M341" s="239" t="s">
        <v>1514</v>
      </c>
      <c r="N341" s="426">
        <v>101.422</v>
      </c>
      <c r="O341" s="426">
        <v>107.09699999999999</v>
      </c>
      <c r="P341" s="460">
        <f>O341-N341</f>
        <v>5.6749999999999972</v>
      </c>
      <c r="Q341" s="459">
        <v>0</v>
      </c>
      <c r="R341" s="133" t="s">
        <v>994</v>
      </c>
      <c r="S341" s="231" t="s">
        <v>1520</v>
      </c>
      <c r="T341" s="134"/>
      <c r="U341" s="280" t="s">
        <v>400</v>
      </c>
      <c r="V341" s="137" t="s">
        <v>1</v>
      </c>
      <c r="W341" s="182" t="s">
        <v>401</v>
      </c>
      <c r="X341" s="299">
        <v>284</v>
      </c>
      <c r="Y341" s="138"/>
      <c r="Z341" s="139" t="s">
        <v>54</v>
      </c>
      <c r="AA341" s="139"/>
      <c r="AB341" s="140"/>
      <c r="AD341" s="2"/>
      <c r="AE341" s="2"/>
      <c r="AF341" s="2"/>
    </row>
    <row r="342" spans="1:32" s="111" customFormat="1" ht="21.6" x14ac:dyDescent="0.2">
      <c r="A342" s="251"/>
      <c r="B342" s="314" t="s">
        <v>924</v>
      </c>
      <c r="C342" s="231"/>
      <c r="D342" s="231"/>
      <c r="E342" s="130"/>
      <c r="F342" s="425"/>
      <c r="G342" s="130"/>
      <c r="H342" s="141"/>
      <c r="I342" s="141"/>
      <c r="J342" s="141"/>
      <c r="K342" s="130"/>
      <c r="L342" s="131"/>
      <c r="M342" s="132"/>
      <c r="N342" s="130"/>
      <c r="O342" s="130"/>
      <c r="P342" s="457"/>
      <c r="Q342" s="130"/>
      <c r="R342" s="133"/>
      <c r="S342" s="129"/>
      <c r="T342" s="134"/>
      <c r="U342" s="280"/>
      <c r="V342" s="137"/>
      <c r="W342" s="182"/>
      <c r="X342" s="299"/>
      <c r="Y342" s="138"/>
      <c r="Z342" s="139"/>
      <c r="AA342" s="139"/>
      <c r="AB342" s="140"/>
    </row>
    <row r="343" spans="1:32" s="111" customFormat="1" ht="21.6" x14ac:dyDescent="0.2">
      <c r="A343" s="251"/>
      <c r="B343" s="314" t="s">
        <v>925</v>
      </c>
      <c r="C343" s="231"/>
      <c r="D343" s="231"/>
      <c r="E343" s="130"/>
      <c r="F343" s="425"/>
      <c r="G343" s="130"/>
      <c r="H343" s="141"/>
      <c r="I343" s="141"/>
      <c r="J343" s="141"/>
      <c r="K343" s="130"/>
      <c r="L343" s="131"/>
      <c r="M343" s="132"/>
      <c r="N343" s="130"/>
      <c r="O343" s="130"/>
      <c r="P343" s="457"/>
      <c r="Q343" s="130"/>
      <c r="R343" s="133"/>
      <c r="S343" s="129"/>
      <c r="T343" s="134"/>
      <c r="U343" s="280"/>
      <c r="V343" s="137"/>
      <c r="W343" s="182"/>
      <c r="X343" s="299"/>
      <c r="Y343" s="138"/>
      <c r="Z343" s="139"/>
      <c r="AA343" s="139"/>
      <c r="AB343" s="140"/>
    </row>
    <row r="344" spans="1:32" s="111" customFormat="1" ht="21.6" x14ac:dyDescent="0.2">
      <c r="A344" s="251"/>
      <c r="B344" s="314" t="s">
        <v>926</v>
      </c>
      <c r="C344" s="231"/>
      <c r="D344" s="231"/>
      <c r="E344" s="130"/>
      <c r="F344" s="425"/>
      <c r="G344" s="130"/>
      <c r="H344" s="141"/>
      <c r="I344" s="141"/>
      <c r="J344" s="141"/>
      <c r="K344" s="130"/>
      <c r="L344" s="131"/>
      <c r="M344" s="132"/>
      <c r="N344" s="130"/>
      <c r="O344" s="130"/>
      <c r="P344" s="457"/>
      <c r="Q344" s="130"/>
      <c r="R344" s="133"/>
      <c r="S344" s="129"/>
      <c r="T344" s="134"/>
      <c r="U344" s="280"/>
      <c r="V344" s="137"/>
      <c r="W344" s="182"/>
      <c r="X344" s="299"/>
      <c r="Y344" s="138"/>
      <c r="Z344" s="139"/>
      <c r="AA344" s="139"/>
      <c r="AB344" s="140"/>
    </row>
    <row r="345" spans="1:32" s="111" customFormat="1" ht="21.6" x14ac:dyDescent="0.2">
      <c r="A345" s="251"/>
      <c r="B345" s="314" t="s">
        <v>927</v>
      </c>
      <c r="C345" s="231"/>
      <c r="D345" s="231"/>
      <c r="E345" s="130"/>
      <c r="F345" s="425"/>
      <c r="G345" s="130"/>
      <c r="H345" s="141"/>
      <c r="I345" s="141"/>
      <c r="J345" s="141"/>
      <c r="K345" s="130"/>
      <c r="L345" s="131"/>
      <c r="M345" s="132"/>
      <c r="N345" s="130"/>
      <c r="O345" s="130"/>
      <c r="P345" s="457"/>
      <c r="Q345" s="130"/>
      <c r="R345" s="133"/>
      <c r="S345" s="129"/>
      <c r="T345" s="134"/>
      <c r="U345" s="280"/>
      <c r="V345" s="137"/>
      <c r="W345" s="182"/>
      <c r="X345" s="299"/>
      <c r="Y345" s="138"/>
      <c r="Z345" s="139"/>
      <c r="AA345" s="139"/>
      <c r="AB345" s="140"/>
    </row>
    <row r="346" spans="1:32" s="111" customFormat="1" ht="32.4" x14ac:dyDescent="0.2">
      <c r="A346" s="251"/>
      <c r="B346" s="314" t="s">
        <v>928</v>
      </c>
      <c r="C346" s="231"/>
      <c r="D346" s="231"/>
      <c r="E346" s="130"/>
      <c r="F346" s="425"/>
      <c r="G346" s="130"/>
      <c r="H346" s="141"/>
      <c r="I346" s="141"/>
      <c r="J346" s="141"/>
      <c r="K346" s="130"/>
      <c r="L346" s="131"/>
      <c r="M346" s="132"/>
      <c r="N346" s="130"/>
      <c r="O346" s="130"/>
      <c r="P346" s="457"/>
      <c r="Q346" s="130"/>
      <c r="R346" s="133"/>
      <c r="S346" s="129"/>
      <c r="T346" s="134"/>
      <c r="U346" s="280"/>
      <c r="V346" s="137"/>
      <c r="W346" s="182"/>
      <c r="X346" s="299"/>
      <c r="Y346" s="138"/>
      <c r="Z346" s="139"/>
      <c r="AA346" s="139"/>
      <c r="AB346" s="140"/>
    </row>
    <row r="347" spans="1:32" ht="21.6" customHeight="1" x14ac:dyDescent="0.2">
      <c r="A347" s="92"/>
      <c r="B347" s="120" t="s">
        <v>404</v>
      </c>
      <c r="C347" s="199"/>
      <c r="D347" s="199"/>
      <c r="E347" s="94"/>
      <c r="F347" s="121"/>
      <c r="G347" s="122"/>
      <c r="H347" s="123"/>
      <c r="I347" s="123"/>
      <c r="J347" s="94"/>
      <c r="K347" s="94"/>
      <c r="L347" s="95"/>
      <c r="M347" s="96"/>
      <c r="N347" s="94"/>
      <c r="O347" s="94"/>
      <c r="P347" s="94"/>
      <c r="Q347" s="94"/>
      <c r="R347" s="97"/>
      <c r="S347" s="93"/>
      <c r="T347" s="93"/>
      <c r="U347" s="281"/>
      <c r="V347" s="98"/>
      <c r="W347" s="98"/>
      <c r="X347" s="200"/>
      <c r="Y347" s="98"/>
      <c r="Z347" s="99"/>
      <c r="AA347" s="99"/>
      <c r="AB347" s="100"/>
    </row>
    <row r="348" spans="1:32" s="111" customFormat="1" ht="43.2" x14ac:dyDescent="0.2">
      <c r="A348" s="128">
        <v>273</v>
      </c>
      <c r="B348" s="240" t="s">
        <v>912</v>
      </c>
      <c r="C348" s="231" t="s">
        <v>405</v>
      </c>
      <c r="D348" s="231" t="s">
        <v>145</v>
      </c>
      <c r="E348" s="130">
        <v>1.728</v>
      </c>
      <c r="F348" s="425">
        <f>E348+G348-H348</f>
        <v>1.728</v>
      </c>
      <c r="G348" s="130">
        <v>0</v>
      </c>
      <c r="H348" s="141">
        <v>0</v>
      </c>
      <c r="I348" s="141">
        <v>0</v>
      </c>
      <c r="J348" s="141">
        <v>0.61834</v>
      </c>
      <c r="K348" s="130" t="s">
        <v>1358</v>
      </c>
      <c r="L348" s="131" t="s">
        <v>997</v>
      </c>
      <c r="M348" s="132" t="s">
        <v>1522</v>
      </c>
      <c r="N348" s="130">
        <v>1.7290000000000001</v>
      </c>
      <c r="O348" s="130">
        <v>1.7290000000000001</v>
      </c>
      <c r="P348" s="457">
        <f>O348-N348</f>
        <v>0</v>
      </c>
      <c r="Q348" s="130">
        <v>0</v>
      </c>
      <c r="R348" s="133" t="s">
        <v>997</v>
      </c>
      <c r="S348" s="129" t="s">
        <v>1521</v>
      </c>
      <c r="T348" s="134"/>
      <c r="U348" s="280" t="s">
        <v>400</v>
      </c>
      <c r="V348" s="137" t="s">
        <v>1</v>
      </c>
      <c r="W348" s="182" t="s">
        <v>401</v>
      </c>
      <c r="X348" s="137">
        <v>285</v>
      </c>
      <c r="Y348" s="138"/>
      <c r="Z348" s="139" t="s">
        <v>54</v>
      </c>
      <c r="AA348" s="139"/>
      <c r="AB348" s="140"/>
      <c r="AD348" s="2"/>
      <c r="AE348" s="2"/>
      <c r="AF348" s="2"/>
    </row>
    <row r="349" spans="1:32" s="111" customFormat="1" ht="32.4" x14ac:dyDescent="0.2">
      <c r="A349" s="251"/>
      <c r="B349" s="314" t="s">
        <v>929</v>
      </c>
      <c r="C349" s="231"/>
      <c r="D349" s="231"/>
      <c r="E349" s="130"/>
      <c r="F349" s="425"/>
      <c r="G349" s="130"/>
      <c r="H349" s="141"/>
      <c r="I349" s="141"/>
      <c r="J349" s="141"/>
      <c r="K349" s="130"/>
      <c r="L349" s="131"/>
      <c r="M349" s="132"/>
      <c r="N349" s="130"/>
      <c r="O349" s="130"/>
      <c r="P349" s="457"/>
      <c r="Q349" s="130"/>
      <c r="R349" s="133"/>
      <c r="S349" s="129"/>
      <c r="T349" s="134"/>
      <c r="U349" s="280"/>
      <c r="V349" s="137"/>
      <c r="W349" s="182"/>
      <c r="X349" s="299"/>
      <c r="Y349" s="138"/>
      <c r="Z349" s="139"/>
      <c r="AA349" s="139"/>
      <c r="AB349" s="140"/>
    </row>
    <row r="350" spans="1:32" s="111" customFormat="1" ht="21.6" x14ac:dyDescent="0.2">
      <c r="A350" s="251"/>
      <c r="B350" s="314" t="s">
        <v>930</v>
      </c>
      <c r="C350" s="231"/>
      <c r="D350" s="231"/>
      <c r="E350" s="130"/>
      <c r="F350" s="425"/>
      <c r="G350" s="130"/>
      <c r="H350" s="141"/>
      <c r="I350" s="141"/>
      <c r="J350" s="141"/>
      <c r="K350" s="130"/>
      <c r="L350" s="131"/>
      <c r="M350" s="132"/>
      <c r="N350" s="130"/>
      <c r="O350" s="130"/>
      <c r="P350" s="457"/>
      <c r="Q350" s="130"/>
      <c r="R350" s="133"/>
      <c r="S350" s="129"/>
      <c r="T350" s="134"/>
      <c r="U350" s="280"/>
      <c r="V350" s="137"/>
      <c r="W350" s="182"/>
      <c r="X350" s="299"/>
      <c r="Y350" s="138"/>
      <c r="Z350" s="139"/>
      <c r="AA350" s="139"/>
      <c r="AB350" s="140"/>
    </row>
    <row r="351" spans="1:32" s="111" customFormat="1" ht="21.6" x14ac:dyDescent="0.2">
      <c r="A351" s="251"/>
      <c r="B351" s="314" t="s">
        <v>931</v>
      </c>
      <c r="C351" s="231"/>
      <c r="D351" s="231"/>
      <c r="E351" s="130"/>
      <c r="F351" s="425"/>
      <c r="G351" s="130"/>
      <c r="H351" s="141"/>
      <c r="I351" s="141"/>
      <c r="J351" s="141"/>
      <c r="K351" s="130"/>
      <c r="L351" s="131"/>
      <c r="M351" s="132"/>
      <c r="N351" s="130"/>
      <c r="O351" s="130"/>
      <c r="P351" s="457"/>
      <c r="Q351" s="130"/>
      <c r="R351" s="133"/>
      <c r="S351" s="129"/>
      <c r="T351" s="134"/>
      <c r="U351" s="280"/>
      <c r="V351" s="137"/>
      <c r="W351" s="182"/>
      <c r="X351" s="299"/>
      <c r="Y351" s="138"/>
      <c r="Z351" s="139"/>
      <c r="AA351" s="139"/>
      <c r="AB351" s="140"/>
    </row>
    <row r="352" spans="1:32" s="111" customFormat="1" ht="21.6" x14ac:dyDescent="0.2">
      <c r="A352" s="251"/>
      <c r="B352" s="314" t="s">
        <v>932</v>
      </c>
      <c r="C352" s="231"/>
      <c r="D352" s="231"/>
      <c r="E352" s="130"/>
      <c r="F352" s="425"/>
      <c r="G352" s="130"/>
      <c r="H352" s="141"/>
      <c r="I352" s="141"/>
      <c r="J352" s="141"/>
      <c r="K352" s="130"/>
      <c r="L352" s="131"/>
      <c r="M352" s="132"/>
      <c r="N352" s="130"/>
      <c r="O352" s="130"/>
      <c r="P352" s="457"/>
      <c r="Q352" s="130"/>
      <c r="R352" s="133"/>
      <c r="S352" s="129"/>
      <c r="T352" s="134"/>
      <c r="U352" s="280"/>
      <c r="V352" s="137"/>
      <c r="W352" s="182"/>
      <c r="X352" s="299"/>
      <c r="Y352" s="138"/>
      <c r="Z352" s="139"/>
      <c r="AA352" s="139"/>
      <c r="AB352" s="140"/>
    </row>
    <row r="353" spans="1:32" s="111" customFormat="1" ht="21.6" x14ac:dyDescent="0.2">
      <c r="A353" s="251"/>
      <c r="B353" s="314" t="s">
        <v>933</v>
      </c>
      <c r="C353" s="231"/>
      <c r="D353" s="231"/>
      <c r="E353" s="130"/>
      <c r="F353" s="425"/>
      <c r="G353" s="130"/>
      <c r="H353" s="141"/>
      <c r="I353" s="141"/>
      <c r="J353" s="141"/>
      <c r="K353" s="130"/>
      <c r="L353" s="131"/>
      <c r="M353" s="132"/>
      <c r="N353" s="130"/>
      <c r="O353" s="130"/>
      <c r="P353" s="457"/>
      <c r="Q353" s="130"/>
      <c r="R353" s="133"/>
      <c r="S353" s="129"/>
      <c r="T353" s="134"/>
      <c r="U353" s="280"/>
      <c r="V353" s="137"/>
      <c r="W353" s="182"/>
      <c r="X353" s="299"/>
      <c r="Y353" s="138"/>
      <c r="Z353" s="139"/>
      <c r="AA353" s="139"/>
      <c r="AB353" s="140"/>
    </row>
    <row r="354" spans="1:32" s="111" customFormat="1" ht="21.6" x14ac:dyDescent="0.2">
      <c r="A354" s="251"/>
      <c r="B354" s="314" t="s">
        <v>934</v>
      </c>
      <c r="C354" s="231"/>
      <c r="D354" s="231"/>
      <c r="E354" s="130"/>
      <c r="F354" s="425"/>
      <c r="G354" s="130"/>
      <c r="H354" s="141"/>
      <c r="I354" s="141"/>
      <c r="J354" s="141"/>
      <c r="K354" s="130"/>
      <c r="L354" s="131"/>
      <c r="M354" s="132"/>
      <c r="N354" s="130"/>
      <c r="O354" s="130"/>
      <c r="P354" s="457"/>
      <c r="Q354" s="130"/>
      <c r="R354" s="133"/>
      <c r="S354" s="129"/>
      <c r="T354" s="134"/>
      <c r="U354" s="280"/>
      <c r="V354" s="137"/>
      <c r="W354" s="182"/>
      <c r="X354" s="299"/>
      <c r="Y354" s="138"/>
      <c r="Z354" s="139"/>
      <c r="AA354" s="139"/>
      <c r="AB354" s="140"/>
    </row>
    <row r="355" spans="1:32" ht="21.6" customHeight="1" x14ac:dyDescent="0.2">
      <c r="A355" s="92"/>
      <c r="B355" s="120" t="s">
        <v>406</v>
      </c>
      <c r="C355" s="199"/>
      <c r="D355" s="199"/>
      <c r="E355" s="94"/>
      <c r="F355" s="121"/>
      <c r="G355" s="122"/>
      <c r="H355" s="123"/>
      <c r="I355" s="123"/>
      <c r="J355" s="94"/>
      <c r="K355" s="94"/>
      <c r="L355" s="95"/>
      <c r="M355" s="96"/>
      <c r="N355" s="94"/>
      <c r="O355" s="94"/>
      <c r="P355" s="94"/>
      <c r="Q355" s="94"/>
      <c r="R355" s="97"/>
      <c r="S355" s="93"/>
      <c r="T355" s="93"/>
      <c r="U355" s="281"/>
      <c r="V355" s="98"/>
      <c r="W355" s="98"/>
      <c r="X355" s="200"/>
      <c r="Y355" s="98"/>
      <c r="Z355" s="99"/>
      <c r="AA355" s="99"/>
      <c r="AB355" s="100"/>
    </row>
    <row r="356" spans="1:32" s="111" customFormat="1" ht="163.5" customHeight="1" x14ac:dyDescent="0.2">
      <c r="A356" s="128">
        <v>274</v>
      </c>
      <c r="B356" s="240" t="s">
        <v>407</v>
      </c>
      <c r="C356" s="231" t="s">
        <v>164</v>
      </c>
      <c r="D356" s="231" t="s">
        <v>145</v>
      </c>
      <c r="E356" s="130">
        <v>74.025000000000006</v>
      </c>
      <c r="F356" s="425">
        <f>E356+G356-H356</f>
        <v>74.025000000000006</v>
      </c>
      <c r="G356" s="130">
        <v>0</v>
      </c>
      <c r="H356" s="141">
        <v>0</v>
      </c>
      <c r="I356" s="141">
        <v>0</v>
      </c>
      <c r="J356" s="141">
        <v>87.009</v>
      </c>
      <c r="K356" s="130" t="s">
        <v>1487</v>
      </c>
      <c r="L356" s="131" t="s">
        <v>1000</v>
      </c>
      <c r="M356" s="132" t="s">
        <v>1523</v>
      </c>
      <c r="N356" s="130">
        <v>95.921000000000006</v>
      </c>
      <c r="O356" s="130">
        <v>72.39</v>
      </c>
      <c r="P356" s="457">
        <f>O356-N356</f>
        <v>-23.531000000000006</v>
      </c>
      <c r="Q356" s="130">
        <v>0</v>
      </c>
      <c r="R356" s="133" t="s">
        <v>994</v>
      </c>
      <c r="S356" s="129" t="s">
        <v>1526</v>
      </c>
      <c r="T356" s="134"/>
      <c r="U356" s="280" t="s">
        <v>400</v>
      </c>
      <c r="V356" s="183" t="s">
        <v>1</v>
      </c>
      <c r="W356" s="285" t="s">
        <v>401</v>
      </c>
      <c r="X356" s="279">
        <v>287</v>
      </c>
      <c r="Y356" s="138"/>
      <c r="Z356" s="139" t="s">
        <v>54</v>
      </c>
      <c r="AA356" s="139"/>
      <c r="AB356" s="140"/>
      <c r="AD356" s="2"/>
      <c r="AE356" s="2"/>
      <c r="AF356" s="2"/>
    </row>
    <row r="357" spans="1:32" s="111" customFormat="1" ht="136.5" customHeight="1" x14ac:dyDescent="0.2">
      <c r="A357" s="128">
        <v>275</v>
      </c>
      <c r="B357" s="129" t="s">
        <v>408</v>
      </c>
      <c r="C357" s="231" t="s">
        <v>150</v>
      </c>
      <c r="D357" s="231" t="s">
        <v>145</v>
      </c>
      <c r="E357" s="441">
        <v>151.40299999999999</v>
      </c>
      <c r="F357" s="425">
        <f>E357+G357-H357</f>
        <v>151.40299999999999</v>
      </c>
      <c r="G357" s="130">
        <v>0</v>
      </c>
      <c r="H357" s="141">
        <v>0</v>
      </c>
      <c r="I357" s="141">
        <v>0</v>
      </c>
      <c r="J357" s="141">
        <v>150.495</v>
      </c>
      <c r="K357" s="383" t="s">
        <v>1525</v>
      </c>
      <c r="L357" s="131" t="s">
        <v>997</v>
      </c>
      <c r="M357" s="132" t="s">
        <v>1524</v>
      </c>
      <c r="N357" s="130">
        <v>171.393</v>
      </c>
      <c r="O357" s="130">
        <v>128.149</v>
      </c>
      <c r="P357" s="457">
        <f>O357-N357</f>
        <v>-43.244</v>
      </c>
      <c r="Q357" s="130">
        <v>0</v>
      </c>
      <c r="R357" s="133" t="s">
        <v>997</v>
      </c>
      <c r="S357" s="129" t="s">
        <v>1527</v>
      </c>
      <c r="T357" s="134"/>
      <c r="U357" s="280" t="s">
        <v>400</v>
      </c>
      <c r="V357" s="183" t="s">
        <v>1</v>
      </c>
      <c r="W357" s="202" t="s">
        <v>1772</v>
      </c>
      <c r="X357" s="279">
        <v>289</v>
      </c>
      <c r="Y357" s="138"/>
      <c r="Z357" s="139" t="s">
        <v>54</v>
      </c>
      <c r="AA357" s="139"/>
      <c r="AB357" s="140"/>
      <c r="AD357" s="2"/>
      <c r="AE357" s="2"/>
      <c r="AF357" s="2"/>
    </row>
    <row r="358" spans="1:32" ht="21.6" customHeight="1" x14ac:dyDescent="0.2">
      <c r="A358" s="92"/>
      <c r="B358" s="120" t="s">
        <v>409</v>
      </c>
      <c r="C358" s="199"/>
      <c r="D358" s="199"/>
      <c r="E358" s="94"/>
      <c r="F358" s="121"/>
      <c r="G358" s="122"/>
      <c r="H358" s="123"/>
      <c r="I358" s="123"/>
      <c r="J358" s="94"/>
      <c r="K358" s="94"/>
      <c r="L358" s="95"/>
      <c r="M358" s="96"/>
      <c r="N358" s="94"/>
      <c r="O358" s="94"/>
      <c r="P358" s="94"/>
      <c r="Q358" s="94"/>
      <c r="R358" s="97"/>
      <c r="S358" s="93"/>
      <c r="T358" s="93"/>
      <c r="U358" s="281"/>
      <c r="V358" s="98"/>
      <c r="W358" s="98"/>
      <c r="X358" s="200"/>
      <c r="Y358" s="98"/>
      <c r="Z358" s="99"/>
      <c r="AA358" s="99"/>
      <c r="AB358" s="100"/>
    </row>
    <row r="359" spans="1:32" s="111" customFormat="1" ht="115.5" customHeight="1" x14ac:dyDescent="0.2">
      <c r="A359" s="128">
        <v>276</v>
      </c>
      <c r="B359" s="240" t="s">
        <v>410</v>
      </c>
      <c r="C359" s="231" t="s">
        <v>411</v>
      </c>
      <c r="D359" s="231" t="s">
        <v>145</v>
      </c>
      <c r="E359" s="130">
        <v>160</v>
      </c>
      <c r="F359" s="425">
        <f t="shared" ref="F359:F365" si="44">E359+G359-H359</f>
        <v>160</v>
      </c>
      <c r="G359" s="130">
        <v>0</v>
      </c>
      <c r="H359" s="141">
        <v>0</v>
      </c>
      <c r="I359" s="141">
        <v>0</v>
      </c>
      <c r="J359" s="141">
        <f>F359</f>
        <v>160</v>
      </c>
      <c r="K359" s="363" t="s">
        <v>1528</v>
      </c>
      <c r="L359" s="131" t="s">
        <v>997</v>
      </c>
      <c r="M359" s="132" t="s">
        <v>1530</v>
      </c>
      <c r="N359" s="130">
        <v>160</v>
      </c>
      <c r="O359" s="130">
        <v>160</v>
      </c>
      <c r="P359" s="457">
        <f t="shared" ref="P359:P360" si="45">O359-N359</f>
        <v>0</v>
      </c>
      <c r="Q359" s="130">
        <v>0</v>
      </c>
      <c r="R359" s="133" t="s">
        <v>997</v>
      </c>
      <c r="S359" s="129" t="s">
        <v>1534</v>
      </c>
      <c r="T359" s="134"/>
      <c r="U359" s="280" t="s">
        <v>400</v>
      </c>
      <c r="V359" s="183" t="s">
        <v>1</v>
      </c>
      <c r="W359" s="285" t="s">
        <v>401</v>
      </c>
      <c r="X359" s="255">
        <v>290</v>
      </c>
      <c r="Y359" s="138"/>
      <c r="Z359" s="139"/>
      <c r="AA359" s="139" t="s">
        <v>54</v>
      </c>
      <c r="AB359" s="140"/>
      <c r="AD359" s="2"/>
      <c r="AE359" s="2"/>
      <c r="AF359" s="2"/>
    </row>
    <row r="360" spans="1:32" s="111" customFormat="1" ht="205.5" customHeight="1" x14ac:dyDescent="0.2">
      <c r="A360" s="309">
        <v>277</v>
      </c>
      <c r="B360" s="311" t="s">
        <v>412</v>
      </c>
      <c r="C360" s="389" t="s">
        <v>164</v>
      </c>
      <c r="D360" s="303" t="s">
        <v>145</v>
      </c>
      <c r="E360" s="130">
        <v>98.971000000000004</v>
      </c>
      <c r="F360" s="425">
        <f t="shared" si="44"/>
        <v>98.971000000000004</v>
      </c>
      <c r="G360" s="130">
        <v>0</v>
      </c>
      <c r="H360" s="141">
        <v>0</v>
      </c>
      <c r="I360" s="141">
        <v>0</v>
      </c>
      <c r="J360" s="141">
        <v>64.113</v>
      </c>
      <c r="K360" s="384" t="s">
        <v>1529</v>
      </c>
      <c r="L360" s="313" t="s">
        <v>1000</v>
      </c>
      <c r="M360" s="382" t="s">
        <v>1531</v>
      </c>
      <c r="N360" s="130">
        <v>252.892</v>
      </c>
      <c r="O360" s="130">
        <v>86.566999999999993</v>
      </c>
      <c r="P360" s="457">
        <f t="shared" si="45"/>
        <v>-166.32499999999999</v>
      </c>
      <c r="Q360" s="459">
        <v>0</v>
      </c>
      <c r="R360" s="400" t="s">
        <v>994</v>
      </c>
      <c r="S360" s="396" t="s">
        <v>1842</v>
      </c>
      <c r="T360" s="306"/>
      <c r="U360" s="280" t="s">
        <v>400</v>
      </c>
      <c r="V360" s="183" t="s">
        <v>1</v>
      </c>
      <c r="W360" s="285" t="s">
        <v>401</v>
      </c>
      <c r="X360" s="307">
        <v>291</v>
      </c>
      <c r="Y360" s="138"/>
      <c r="Z360" s="139" t="s">
        <v>54</v>
      </c>
      <c r="AA360" s="139"/>
      <c r="AB360" s="140"/>
      <c r="AD360" s="2"/>
      <c r="AE360" s="2"/>
      <c r="AF360" s="2"/>
    </row>
    <row r="361" spans="1:32" s="111" customFormat="1" ht="156" customHeight="1" x14ac:dyDescent="0.2">
      <c r="A361" s="310"/>
      <c r="B361" s="312"/>
      <c r="C361" s="390"/>
      <c r="D361" s="304"/>
      <c r="E361" s="130">
        <v>5.6559999999999997</v>
      </c>
      <c r="F361" s="425">
        <f t="shared" si="44"/>
        <v>5.6559999999999997</v>
      </c>
      <c r="G361" s="130">
        <v>0</v>
      </c>
      <c r="H361" s="141">
        <v>0</v>
      </c>
      <c r="I361" s="141">
        <v>0</v>
      </c>
      <c r="J361" s="141">
        <v>5.1749999999999998</v>
      </c>
      <c r="K361" s="385"/>
      <c r="L361" s="131" t="s">
        <v>997</v>
      </c>
      <c r="M361" s="386" t="s">
        <v>1532</v>
      </c>
      <c r="N361" s="130">
        <v>0</v>
      </c>
      <c r="O361" s="130">
        <v>0</v>
      </c>
      <c r="P361" s="457">
        <f>O361-N361</f>
        <v>0</v>
      </c>
      <c r="Q361" s="130">
        <v>0</v>
      </c>
      <c r="R361" s="133" t="s">
        <v>997</v>
      </c>
      <c r="S361" s="261" t="s">
        <v>1533</v>
      </c>
      <c r="T361" s="133" t="s">
        <v>1782</v>
      </c>
      <c r="U361" s="280" t="s">
        <v>400</v>
      </c>
      <c r="V361" s="183" t="s">
        <v>1</v>
      </c>
      <c r="W361" s="202" t="s">
        <v>913</v>
      </c>
      <c r="X361" s="308"/>
      <c r="Y361" s="138"/>
      <c r="Z361" s="139" t="s">
        <v>54</v>
      </c>
      <c r="AA361" s="139"/>
      <c r="AB361" s="140"/>
      <c r="AD361" s="2"/>
      <c r="AE361" s="2"/>
      <c r="AF361" s="2"/>
    </row>
    <row r="362" spans="1:32" s="111" customFormat="1" ht="43.2" x14ac:dyDescent="0.2">
      <c r="A362" s="128">
        <v>278</v>
      </c>
      <c r="B362" s="129" t="s">
        <v>413</v>
      </c>
      <c r="C362" s="231" t="s">
        <v>153</v>
      </c>
      <c r="D362" s="231" t="s">
        <v>158</v>
      </c>
      <c r="E362" s="130">
        <v>20.224</v>
      </c>
      <c r="F362" s="425">
        <f t="shared" si="44"/>
        <v>20.224</v>
      </c>
      <c r="G362" s="130">
        <v>0</v>
      </c>
      <c r="H362" s="141">
        <v>0</v>
      </c>
      <c r="I362" s="141">
        <v>0</v>
      </c>
      <c r="J362" s="141">
        <v>20.821999999999999</v>
      </c>
      <c r="K362" s="130" t="s">
        <v>1487</v>
      </c>
      <c r="L362" s="131" t="s">
        <v>1033</v>
      </c>
      <c r="M362" s="132" t="s">
        <v>1538</v>
      </c>
      <c r="N362" s="130">
        <v>0</v>
      </c>
      <c r="O362" s="130">
        <v>0</v>
      </c>
      <c r="P362" s="457">
        <f t="shared" ref="P362:P365" si="46">O362-N362</f>
        <v>0</v>
      </c>
      <c r="Q362" s="130">
        <v>0</v>
      </c>
      <c r="R362" s="133" t="s">
        <v>1041</v>
      </c>
      <c r="S362" s="261" t="s">
        <v>1535</v>
      </c>
      <c r="T362" s="134"/>
      <c r="U362" s="280" t="s">
        <v>400</v>
      </c>
      <c r="V362" s="183" t="s">
        <v>1</v>
      </c>
      <c r="W362" s="285" t="s">
        <v>401</v>
      </c>
      <c r="X362" s="255">
        <v>292</v>
      </c>
      <c r="Y362" s="138" t="s">
        <v>144</v>
      </c>
      <c r="Z362" s="139" t="s">
        <v>54</v>
      </c>
      <c r="AA362" s="139"/>
      <c r="AB362" s="140"/>
      <c r="AD362" s="2"/>
      <c r="AE362" s="2"/>
      <c r="AF362" s="2"/>
    </row>
    <row r="363" spans="1:32" s="111" customFormat="1" ht="164.25" customHeight="1" x14ac:dyDescent="0.2">
      <c r="A363" s="128">
        <v>279</v>
      </c>
      <c r="B363" s="129" t="s">
        <v>414</v>
      </c>
      <c r="C363" s="231" t="s">
        <v>163</v>
      </c>
      <c r="D363" s="231" t="s">
        <v>145</v>
      </c>
      <c r="E363" s="441">
        <v>81.777000000000001</v>
      </c>
      <c r="F363" s="425">
        <f t="shared" si="44"/>
        <v>81.777000000000001</v>
      </c>
      <c r="G363" s="130">
        <v>0</v>
      </c>
      <c r="H363" s="141">
        <v>0</v>
      </c>
      <c r="I363" s="141">
        <v>0</v>
      </c>
      <c r="J363" s="141">
        <v>81.194999999999993</v>
      </c>
      <c r="K363" s="130" t="s">
        <v>1487</v>
      </c>
      <c r="L363" s="131" t="s">
        <v>1000</v>
      </c>
      <c r="M363" s="132" t="s">
        <v>1539</v>
      </c>
      <c r="N363" s="130">
        <v>82.768000000000001</v>
      </c>
      <c r="O363" s="130">
        <v>82.647999999999996</v>
      </c>
      <c r="P363" s="457">
        <f t="shared" si="46"/>
        <v>-0.12000000000000455</v>
      </c>
      <c r="Q363" s="130">
        <v>0</v>
      </c>
      <c r="R363" s="133" t="s">
        <v>994</v>
      </c>
      <c r="S363" s="129" t="s">
        <v>1536</v>
      </c>
      <c r="T363" s="134"/>
      <c r="U363" s="280" t="s">
        <v>400</v>
      </c>
      <c r="V363" s="183" t="s">
        <v>1</v>
      </c>
      <c r="W363" s="285" t="s">
        <v>401</v>
      </c>
      <c r="X363" s="255">
        <v>293</v>
      </c>
      <c r="Y363" s="138" t="s">
        <v>144</v>
      </c>
      <c r="Z363" s="139" t="s">
        <v>54</v>
      </c>
      <c r="AA363" s="139"/>
      <c r="AB363" s="140"/>
      <c r="AD363" s="2"/>
      <c r="AE363" s="2"/>
      <c r="AF363" s="2"/>
    </row>
    <row r="364" spans="1:32" s="250" customFormat="1" ht="43.2" x14ac:dyDescent="0.2">
      <c r="A364" s="128">
        <v>280</v>
      </c>
      <c r="B364" s="231" t="s">
        <v>415</v>
      </c>
      <c r="C364" s="231" t="s">
        <v>163</v>
      </c>
      <c r="D364" s="129" t="s">
        <v>158</v>
      </c>
      <c r="E364" s="426">
        <v>182.798</v>
      </c>
      <c r="F364" s="427">
        <f t="shared" si="44"/>
        <v>182.798</v>
      </c>
      <c r="G364" s="426">
        <v>0</v>
      </c>
      <c r="H364" s="428">
        <v>0</v>
      </c>
      <c r="I364" s="428">
        <v>0</v>
      </c>
      <c r="J364" s="141">
        <v>158.095</v>
      </c>
      <c r="K364" s="272" t="s">
        <v>1541</v>
      </c>
      <c r="L364" s="238" t="s">
        <v>1033</v>
      </c>
      <c r="M364" s="132" t="s">
        <v>1540</v>
      </c>
      <c r="N364" s="426">
        <v>0</v>
      </c>
      <c r="O364" s="130">
        <v>0</v>
      </c>
      <c r="P364" s="457">
        <f t="shared" si="46"/>
        <v>0</v>
      </c>
      <c r="Q364" s="426">
        <v>0</v>
      </c>
      <c r="R364" s="236" t="s">
        <v>1041</v>
      </c>
      <c r="S364" s="231" t="s">
        <v>1831</v>
      </c>
      <c r="T364" s="240"/>
      <c r="U364" s="237" t="s">
        <v>400</v>
      </c>
      <c r="V364" s="269" t="s">
        <v>1</v>
      </c>
      <c r="W364" s="285" t="s">
        <v>401</v>
      </c>
      <c r="X364" s="298">
        <v>294</v>
      </c>
      <c r="Y364" s="230" t="s">
        <v>144</v>
      </c>
      <c r="Z364" s="243" t="s">
        <v>54</v>
      </c>
      <c r="AA364" s="243"/>
      <c r="AB364" s="244"/>
      <c r="AC364" s="111"/>
      <c r="AD364" s="2"/>
      <c r="AE364" s="2"/>
      <c r="AF364" s="2"/>
    </row>
    <row r="365" spans="1:32" s="111" customFormat="1" ht="120" customHeight="1" x14ac:dyDescent="0.2">
      <c r="A365" s="128">
        <v>281</v>
      </c>
      <c r="B365" s="129" t="s">
        <v>914</v>
      </c>
      <c r="C365" s="231" t="s">
        <v>158</v>
      </c>
      <c r="D365" s="231" t="s">
        <v>158</v>
      </c>
      <c r="E365" s="130">
        <v>106.503</v>
      </c>
      <c r="F365" s="425">
        <f t="shared" si="44"/>
        <v>106.503</v>
      </c>
      <c r="G365" s="130">
        <v>0</v>
      </c>
      <c r="H365" s="141">
        <v>0</v>
      </c>
      <c r="I365" s="141">
        <v>0</v>
      </c>
      <c r="J365" s="141">
        <v>93.605000000000004</v>
      </c>
      <c r="K365" s="276" t="s">
        <v>1542</v>
      </c>
      <c r="L365" s="131" t="s">
        <v>1033</v>
      </c>
      <c r="M365" s="132" t="s">
        <v>1543</v>
      </c>
      <c r="N365" s="130">
        <v>0</v>
      </c>
      <c r="O365" s="130">
        <v>0</v>
      </c>
      <c r="P365" s="457">
        <f t="shared" si="46"/>
        <v>0</v>
      </c>
      <c r="Q365" s="130">
        <v>0</v>
      </c>
      <c r="R365" s="133" t="s">
        <v>1041</v>
      </c>
      <c r="S365" s="129" t="s">
        <v>1537</v>
      </c>
      <c r="T365" s="134"/>
      <c r="U365" s="280" t="s">
        <v>400</v>
      </c>
      <c r="V365" s="183" t="s">
        <v>1</v>
      </c>
      <c r="W365" s="285" t="s">
        <v>401</v>
      </c>
      <c r="X365" s="263" t="s">
        <v>915</v>
      </c>
      <c r="Y365" s="138"/>
      <c r="Z365" s="139" t="s">
        <v>54</v>
      </c>
      <c r="AA365" s="139"/>
      <c r="AB365" s="140"/>
      <c r="AD365" s="2"/>
      <c r="AE365" s="2"/>
      <c r="AF365" s="2"/>
    </row>
    <row r="366" spans="1:32" ht="21.6" customHeight="1" x14ac:dyDescent="0.2">
      <c r="A366" s="92"/>
      <c r="B366" s="120" t="s">
        <v>416</v>
      </c>
      <c r="C366" s="199"/>
      <c r="D366" s="199"/>
      <c r="E366" s="94"/>
      <c r="F366" s="121"/>
      <c r="G366" s="122"/>
      <c r="H366" s="123"/>
      <c r="I366" s="123"/>
      <c r="J366" s="94"/>
      <c r="K366" s="94"/>
      <c r="L366" s="95"/>
      <c r="M366" s="96"/>
      <c r="N366" s="94"/>
      <c r="O366" s="94"/>
      <c r="P366" s="94"/>
      <c r="Q366" s="94"/>
      <c r="R366" s="97"/>
      <c r="S366" s="93"/>
      <c r="T366" s="93"/>
      <c r="U366" s="281"/>
      <c r="V366" s="98"/>
      <c r="W366" s="98"/>
      <c r="X366" s="200"/>
      <c r="Y366" s="98"/>
      <c r="Z366" s="99"/>
      <c r="AA366" s="99"/>
      <c r="AB366" s="100"/>
    </row>
    <row r="367" spans="1:32" s="111" customFormat="1" ht="129.75" customHeight="1" x14ac:dyDescent="0.2">
      <c r="A367" s="128">
        <v>282</v>
      </c>
      <c r="B367" s="129" t="s">
        <v>417</v>
      </c>
      <c r="C367" s="231" t="s">
        <v>418</v>
      </c>
      <c r="D367" s="231" t="s">
        <v>145</v>
      </c>
      <c r="E367" s="130">
        <v>29.782</v>
      </c>
      <c r="F367" s="425">
        <f>E367+G367-H367</f>
        <v>29.782</v>
      </c>
      <c r="G367" s="130">
        <v>0</v>
      </c>
      <c r="H367" s="141">
        <v>0</v>
      </c>
      <c r="I367" s="141">
        <v>0</v>
      </c>
      <c r="J367" s="141">
        <v>23.107790000000001</v>
      </c>
      <c r="K367" s="130" t="s">
        <v>1544</v>
      </c>
      <c r="L367" s="131" t="s">
        <v>997</v>
      </c>
      <c r="M367" s="129" t="s">
        <v>1546</v>
      </c>
      <c r="N367" s="130">
        <v>29.562000000000001</v>
      </c>
      <c r="O367" s="130">
        <v>29.501999999999999</v>
      </c>
      <c r="P367" s="457">
        <f>O367-N367</f>
        <v>-6.0000000000002274E-2</v>
      </c>
      <c r="Q367" s="130">
        <v>0</v>
      </c>
      <c r="R367" s="133" t="s">
        <v>997</v>
      </c>
      <c r="S367" s="129" t="s">
        <v>1551</v>
      </c>
      <c r="T367" s="134"/>
      <c r="U367" s="280" t="s">
        <v>400</v>
      </c>
      <c r="V367" s="183" t="s">
        <v>1</v>
      </c>
      <c r="W367" s="202" t="s">
        <v>419</v>
      </c>
      <c r="X367" s="137">
        <v>295</v>
      </c>
      <c r="Y367" s="138"/>
      <c r="Z367" s="139" t="s">
        <v>54</v>
      </c>
      <c r="AA367" s="139"/>
      <c r="AB367" s="140"/>
      <c r="AD367" s="2"/>
      <c r="AE367" s="2"/>
      <c r="AF367" s="2"/>
    </row>
    <row r="368" spans="1:32" s="111" customFormat="1" ht="84.75" customHeight="1" x14ac:dyDescent="0.2">
      <c r="A368" s="128">
        <v>283</v>
      </c>
      <c r="B368" s="129" t="s">
        <v>420</v>
      </c>
      <c r="C368" s="231" t="s">
        <v>317</v>
      </c>
      <c r="D368" s="231" t="s">
        <v>145</v>
      </c>
      <c r="E368" s="130">
        <v>3.0059999999999998</v>
      </c>
      <c r="F368" s="425">
        <f>E368+G368-H368</f>
        <v>3.0059999999999998</v>
      </c>
      <c r="G368" s="130">
        <v>0</v>
      </c>
      <c r="H368" s="141">
        <v>0</v>
      </c>
      <c r="I368" s="141">
        <v>0</v>
      </c>
      <c r="J368" s="141">
        <v>2.484</v>
      </c>
      <c r="K368" s="130" t="s">
        <v>1544</v>
      </c>
      <c r="L368" s="131" t="s">
        <v>1000</v>
      </c>
      <c r="M368" s="129" t="s">
        <v>1547</v>
      </c>
      <c r="N368" s="130">
        <v>3.01</v>
      </c>
      <c r="O368" s="130">
        <v>2.9649999999999999</v>
      </c>
      <c r="P368" s="457">
        <f>O368-N368</f>
        <v>-4.4999999999999929E-2</v>
      </c>
      <c r="Q368" s="130">
        <v>0</v>
      </c>
      <c r="R368" s="133" t="s">
        <v>994</v>
      </c>
      <c r="S368" s="129" t="s">
        <v>1552</v>
      </c>
      <c r="T368" s="134"/>
      <c r="U368" s="280" t="s">
        <v>400</v>
      </c>
      <c r="V368" s="183" t="s">
        <v>1</v>
      </c>
      <c r="W368" s="202" t="s">
        <v>419</v>
      </c>
      <c r="X368" s="137">
        <v>296</v>
      </c>
      <c r="Y368" s="138"/>
      <c r="Z368" s="139" t="s">
        <v>54</v>
      </c>
      <c r="AA368" s="139"/>
      <c r="AB368" s="140"/>
      <c r="AD368" s="2"/>
      <c r="AE368" s="2"/>
      <c r="AF368" s="2"/>
    </row>
    <row r="369" spans="1:32" s="111" customFormat="1" ht="173.25" customHeight="1" x14ac:dyDescent="0.2">
      <c r="A369" s="128">
        <v>284</v>
      </c>
      <c r="B369" s="129" t="s">
        <v>421</v>
      </c>
      <c r="C369" s="231" t="s">
        <v>152</v>
      </c>
      <c r="D369" s="231" t="s">
        <v>145</v>
      </c>
      <c r="E369" s="130">
        <v>10.079000000000001</v>
      </c>
      <c r="F369" s="425">
        <f>E369+G369-H369</f>
        <v>10.079000000000001</v>
      </c>
      <c r="G369" s="130">
        <v>0</v>
      </c>
      <c r="H369" s="141">
        <v>0</v>
      </c>
      <c r="I369" s="141">
        <v>0</v>
      </c>
      <c r="J369" s="141">
        <v>7.452</v>
      </c>
      <c r="K369" s="130" t="s">
        <v>1544</v>
      </c>
      <c r="L369" s="131" t="s">
        <v>1000</v>
      </c>
      <c r="M369" s="129" t="s">
        <v>1548</v>
      </c>
      <c r="N369" s="130">
        <v>11.343999999999999</v>
      </c>
      <c r="O369" s="130">
        <v>10.17</v>
      </c>
      <c r="P369" s="457">
        <f>O369-N369</f>
        <v>-1.1739999999999995</v>
      </c>
      <c r="Q369" s="130">
        <v>0</v>
      </c>
      <c r="R369" s="133" t="s">
        <v>994</v>
      </c>
      <c r="S369" s="129" t="s">
        <v>1553</v>
      </c>
      <c r="T369" s="134"/>
      <c r="U369" s="280" t="s">
        <v>400</v>
      </c>
      <c r="V369" s="183" t="s">
        <v>1</v>
      </c>
      <c r="W369" s="202" t="s">
        <v>419</v>
      </c>
      <c r="X369" s="137">
        <v>297</v>
      </c>
      <c r="Y369" s="138"/>
      <c r="Z369" s="139" t="s">
        <v>54</v>
      </c>
      <c r="AA369" s="139"/>
      <c r="AB369" s="140"/>
      <c r="AD369" s="2"/>
      <c r="AE369" s="2"/>
      <c r="AF369" s="2"/>
    </row>
    <row r="370" spans="1:32" s="111" customFormat="1" ht="156.75" customHeight="1" x14ac:dyDescent="0.2">
      <c r="A370" s="128">
        <v>285</v>
      </c>
      <c r="B370" s="129" t="s">
        <v>422</v>
      </c>
      <c r="C370" s="231" t="s">
        <v>186</v>
      </c>
      <c r="D370" s="231" t="s">
        <v>145</v>
      </c>
      <c r="E370" s="130">
        <v>21.6</v>
      </c>
      <c r="F370" s="425">
        <f>E370+G370-H370</f>
        <v>21.6</v>
      </c>
      <c r="G370" s="130">
        <v>0</v>
      </c>
      <c r="H370" s="141">
        <v>0</v>
      </c>
      <c r="I370" s="141">
        <v>0</v>
      </c>
      <c r="J370" s="141">
        <v>20.899260000000002</v>
      </c>
      <c r="K370" s="130" t="s">
        <v>1544</v>
      </c>
      <c r="L370" s="131" t="s">
        <v>1000</v>
      </c>
      <c r="M370" s="129" t="s">
        <v>1549</v>
      </c>
      <c r="N370" s="130">
        <v>22.806999999999999</v>
      </c>
      <c r="O370" s="130">
        <v>39.356999999999999</v>
      </c>
      <c r="P370" s="457">
        <f>O370-N370</f>
        <v>16.55</v>
      </c>
      <c r="Q370" s="130">
        <v>0</v>
      </c>
      <c r="R370" s="133" t="s">
        <v>994</v>
      </c>
      <c r="S370" s="231" t="s">
        <v>1554</v>
      </c>
      <c r="T370" s="134"/>
      <c r="U370" s="280" t="s">
        <v>400</v>
      </c>
      <c r="V370" s="183" t="s">
        <v>1</v>
      </c>
      <c r="W370" s="202" t="s">
        <v>419</v>
      </c>
      <c r="X370" s="137">
        <v>298</v>
      </c>
      <c r="Y370" s="138"/>
      <c r="Z370" s="139" t="s">
        <v>54</v>
      </c>
      <c r="AA370" s="139"/>
      <c r="AB370" s="140"/>
      <c r="AD370" s="2"/>
      <c r="AE370" s="2"/>
      <c r="AF370" s="2"/>
    </row>
    <row r="371" spans="1:32" s="111" customFormat="1" ht="300.75" customHeight="1" x14ac:dyDescent="0.2">
      <c r="A371" s="128">
        <v>286</v>
      </c>
      <c r="B371" s="129" t="s">
        <v>916</v>
      </c>
      <c r="C371" s="231" t="s">
        <v>158</v>
      </c>
      <c r="D371" s="231" t="s">
        <v>145</v>
      </c>
      <c r="E371" s="130">
        <v>20.571999999999999</v>
      </c>
      <c r="F371" s="425">
        <f>E371+G371-H371</f>
        <v>20.571999999999999</v>
      </c>
      <c r="G371" s="130">
        <v>0</v>
      </c>
      <c r="H371" s="141">
        <v>0</v>
      </c>
      <c r="I371" s="141">
        <v>0</v>
      </c>
      <c r="J371" s="141">
        <v>19.952999999999999</v>
      </c>
      <c r="K371" s="276" t="s">
        <v>1545</v>
      </c>
      <c r="L371" s="131" t="s">
        <v>1000</v>
      </c>
      <c r="M371" s="261" t="s">
        <v>1550</v>
      </c>
      <c r="N371" s="130">
        <v>20.803000000000001</v>
      </c>
      <c r="O371" s="130">
        <v>20.742000000000001</v>
      </c>
      <c r="P371" s="457">
        <f>O371-N371</f>
        <v>-6.0999999999999943E-2</v>
      </c>
      <c r="Q371" s="130">
        <v>0</v>
      </c>
      <c r="R371" s="133" t="s">
        <v>994</v>
      </c>
      <c r="S371" s="129" t="s">
        <v>1555</v>
      </c>
      <c r="T371" s="134"/>
      <c r="U371" s="280" t="s">
        <v>400</v>
      </c>
      <c r="V371" s="183" t="s">
        <v>1</v>
      </c>
      <c r="W371" s="202" t="s">
        <v>419</v>
      </c>
      <c r="X371" s="137" t="s">
        <v>917</v>
      </c>
      <c r="Y371" s="138"/>
      <c r="Z371" s="139" t="s">
        <v>54</v>
      </c>
      <c r="AA371" s="139"/>
      <c r="AB371" s="140"/>
      <c r="AD371" s="2"/>
      <c r="AE371" s="2"/>
      <c r="AF371" s="2"/>
    </row>
    <row r="372" spans="1:32" ht="21.6" customHeight="1" x14ac:dyDescent="0.2">
      <c r="A372" s="92"/>
      <c r="B372" s="120" t="s">
        <v>423</v>
      </c>
      <c r="C372" s="199"/>
      <c r="D372" s="199"/>
      <c r="E372" s="94"/>
      <c r="F372" s="121"/>
      <c r="G372" s="122"/>
      <c r="H372" s="123"/>
      <c r="I372" s="123"/>
      <c r="J372" s="94"/>
      <c r="K372" s="94"/>
      <c r="L372" s="95"/>
      <c r="M372" s="96"/>
      <c r="N372" s="94"/>
      <c r="O372" s="94"/>
      <c r="P372" s="94"/>
      <c r="Q372" s="94"/>
      <c r="R372" s="97"/>
      <c r="S372" s="93"/>
      <c r="T372" s="93"/>
      <c r="U372" s="281"/>
      <c r="V372" s="98"/>
      <c r="W372" s="98"/>
      <c r="X372" s="200"/>
      <c r="Y372" s="98"/>
      <c r="Z372" s="99"/>
      <c r="AA372" s="99"/>
      <c r="AB372" s="100"/>
    </row>
    <row r="373" spans="1:32" s="111" customFormat="1" ht="159" customHeight="1" x14ac:dyDescent="0.2">
      <c r="A373" s="128">
        <v>287</v>
      </c>
      <c r="B373" s="129" t="s">
        <v>424</v>
      </c>
      <c r="C373" s="231" t="s">
        <v>425</v>
      </c>
      <c r="D373" s="231" t="s">
        <v>145</v>
      </c>
      <c r="E373" s="442">
        <v>45.195999999999998</v>
      </c>
      <c r="F373" s="425">
        <f>E373+G373-H373</f>
        <v>45.195999999999998</v>
      </c>
      <c r="G373" s="130">
        <v>0</v>
      </c>
      <c r="H373" s="141">
        <v>0</v>
      </c>
      <c r="I373" s="141">
        <v>0</v>
      </c>
      <c r="J373" s="141">
        <v>51.655999999999999</v>
      </c>
      <c r="K373" s="130" t="s">
        <v>1544</v>
      </c>
      <c r="L373" s="131" t="s">
        <v>1000</v>
      </c>
      <c r="M373" s="129" t="s">
        <v>1556</v>
      </c>
      <c r="N373" s="130">
        <v>45.292000000000002</v>
      </c>
      <c r="O373" s="130">
        <v>50.73</v>
      </c>
      <c r="P373" s="457">
        <f>O373-N373</f>
        <v>5.4379999999999953</v>
      </c>
      <c r="Q373" s="130">
        <v>0</v>
      </c>
      <c r="R373" s="133" t="s">
        <v>994</v>
      </c>
      <c r="S373" s="129" t="s">
        <v>1561</v>
      </c>
      <c r="T373" s="134"/>
      <c r="U373" s="280" t="s">
        <v>400</v>
      </c>
      <c r="V373" s="183" t="s">
        <v>1</v>
      </c>
      <c r="W373" s="202" t="s">
        <v>419</v>
      </c>
      <c r="X373" s="279">
        <v>300</v>
      </c>
      <c r="Y373" s="138"/>
      <c r="Z373" s="139" t="s">
        <v>54</v>
      </c>
      <c r="AA373" s="139"/>
      <c r="AB373" s="140"/>
      <c r="AD373" s="2"/>
      <c r="AE373" s="2"/>
      <c r="AF373" s="2"/>
    </row>
    <row r="374" spans="1:32" s="111" customFormat="1" ht="159" customHeight="1" x14ac:dyDescent="0.2">
      <c r="A374" s="128">
        <v>288</v>
      </c>
      <c r="B374" s="129" t="s">
        <v>426</v>
      </c>
      <c r="C374" s="231" t="s">
        <v>425</v>
      </c>
      <c r="D374" s="231" t="s">
        <v>145</v>
      </c>
      <c r="E374" s="442">
        <v>24.577999999999999</v>
      </c>
      <c r="F374" s="425">
        <f>E374+G374-H374</f>
        <v>24.577999999999999</v>
      </c>
      <c r="G374" s="130">
        <v>0</v>
      </c>
      <c r="H374" s="141">
        <v>0</v>
      </c>
      <c r="I374" s="141">
        <v>0</v>
      </c>
      <c r="J374" s="141">
        <v>25.05</v>
      </c>
      <c r="K374" s="130" t="s">
        <v>1544</v>
      </c>
      <c r="L374" s="131" t="s">
        <v>1000</v>
      </c>
      <c r="M374" s="129" t="s">
        <v>1557</v>
      </c>
      <c r="N374" s="130">
        <v>37.822000000000003</v>
      </c>
      <c r="O374" s="130">
        <v>37.625</v>
      </c>
      <c r="P374" s="457">
        <f>O374-N374</f>
        <v>-0.19700000000000273</v>
      </c>
      <c r="Q374" s="130">
        <v>0</v>
      </c>
      <c r="R374" s="133" t="s">
        <v>994</v>
      </c>
      <c r="S374" s="129" t="s">
        <v>1562</v>
      </c>
      <c r="T374" s="134"/>
      <c r="U374" s="280" t="s">
        <v>400</v>
      </c>
      <c r="V374" s="183" t="s">
        <v>1</v>
      </c>
      <c r="W374" s="202" t="s">
        <v>918</v>
      </c>
      <c r="X374" s="279">
        <v>301</v>
      </c>
      <c r="Y374" s="138"/>
      <c r="Z374" s="179" t="s">
        <v>54</v>
      </c>
      <c r="AA374" s="179"/>
      <c r="AB374" s="140"/>
      <c r="AD374" s="2"/>
      <c r="AE374" s="2"/>
      <c r="AF374" s="2"/>
    </row>
    <row r="375" spans="1:32" s="111" customFormat="1" ht="159" customHeight="1" x14ac:dyDescent="0.2">
      <c r="A375" s="128">
        <v>289</v>
      </c>
      <c r="B375" s="129" t="s">
        <v>919</v>
      </c>
      <c r="C375" s="231" t="s">
        <v>152</v>
      </c>
      <c r="D375" s="231" t="s">
        <v>145</v>
      </c>
      <c r="E375" s="442">
        <v>65.27</v>
      </c>
      <c r="F375" s="425">
        <f>E375+G375-H375</f>
        <v>215.21499999999997</v>
      </c>
      <c r="G375" s="130">
        <v>149.94499999999999</v>
      </c>
      <c r="H375" s="141">
        <v>0</v>
      </c>
      <c r="I375" s="141">
        <v>0</v>
      </c>
      <c r="J375" s="141">
        <v>151.49199999999999</v>
      </c>
      <c r="K375" s="130" t="s">
        <v>1544</v>
      </c>
      <c r="L375" s="131" t="s">
        <v>1000</v>
      </c>
      <c r="M375" s="129" t="s">
        <v>1558</v>
      </c>
      <c r="N375" s="130">
        <v>59.881999999999998</v>
      </c>
      <c r="O375" s="130">
        <v>59.878999999999998</v>
      </c>
      <c r="P375" s="457">
        <f t="shared" ref="P375:P377" si="47">O375-N375</f>
        <v>-3.0000000000001137E-3</v>
      </c>
      <c r="Q375" s="130">
        <v>0</v>
      </c>
      <c r="R375" s="133" t="s">
        <v>994</v>
      </c>
      <c r="S375" s="129" t="s">
        <v>1563</v>
      </c>
      <c r="T375" s="134"/>
      <c r="U375" s="280" t="s">
        <v>400</v>
      </c>
      <c r="V375" s="183" t="s">
        <v>1</v>
      </c>
      <c r="W375" s="202" t="s">
        <v>918</v>
      </c>
      <c r="X375" s="279">
        <v>302</v>
      </c>
      <c r="Y375" s="138"/>
      <c r="Z375" s="179" t="s">
        <v>54</v>
      </c>
      <c r="AA375" s="179"/>
      <c r="AB375" s="140"/>
      <c r="AD375" s="2"/>
      <c r="AE375" s="2"/>
      <c r="AF375" s="2"/>
    </row>
    <row r="376" spans="1:32" s="111" customFormat="1" ht="159" customHeight="1" x14ac:dyDescent="0.2">
      <c r="A376" s="128">
        <v>290</v>
      </c>
      <c r="B376" s="129" t="s">
        <v>920</v>
      </c>
      <c r="C376" s="129" t="s">
        <v>148</v>
      </c>
      <c r="D376" s="129" t="s">
        <v>145</v>
      </c>
      <c r="E376" s="442">
        <v>20.838000000000001</v>
      </c>
      <c r="F376" s="425">
        <f>E376+G376-H376</f>
        <v>20.838000000000001</v>
      </c>
      <c r="G376" s="130">
        <v>0</v>
      </c>
      <c r="H376" s="141">
        <v>0</v>
      </c>
      <c r="I376" s="141">
        <v>0</v>
      </c>
      <c r="J376" s="141">
        <v>19.361999999999998</v>
      </c>
      <c r="K376" s="130" t="s">
        <v>1544</v>
      </c>
      <c r="L376" s="131" t="s">
        <v>997</v>
      </c>
      <c r="M376" s="129" t="s">
        <v>1559</v>
      </c>
      <c r="N376" s="130">
        <v>25.35</v>
      </c>
      <c r="O376" s="130">
        <v>27.161999999999999</v>
      </c>
      <c r="P376" s="457">
        <f t="shared" si="47"/>
        <v>1.8119999999999976</v>
      </c>
      <c r="Q376" s="130">
        <v>0</v>
      </c>
      <c r="R376" s="133" t="s">
        <v>997</v>
      </c>
      <c r="S376" s="129" t="s">
        <v>1564</v>
      </c>
      <c r="T376" s="134"/>
      <c r="U376" s="280" t="s">
        <v>400</v>
      </c>
      <c r="V376" s="183" t="s">
        <v>1</v>
      </c>
      <c r="W376" s="286" t="s">
        <v>1773</v>
      </c>
      <c r="X376" s="279">
        <v>303</v>
      </c>
      <c r="Y376" s="138"/>
      <c r="Z376" s="179" t="s">
        <v>54</v>
      </c>
      <c r="AA376" s="179"/>
      <c r="AB376" s="140"/>
      <c r="AD376" s="2"/>
      <c r="AE376" s="2"/>
      <c r="AF376" s="2"/>
    </row>
    <row r="377" spans="1:32" s="111" customFormat="1" ht="159" customHeight="1" x14ac:dyDescent="0.2">
      <c r="A377" s="128">
        <v>291</v>
      </c>
      <c r="B377" s="129" t="s">
        <v>921</v>
      </c>
      <c r="C377" s="129" t="s">
        <v>147</v>
      </c>
      <c r="D377" s="129" t="s">
        <v>145</v>
      </c>
      <c r="E377" s="442">
        <v>36.192999999999998</v>
      </c>
      <c r="F377" s="425">
        <f>E377+G377-H377</f>
        <v>36.192999999999998</v>
      </c>
      <c r="G377" s="130">
        <v>0</v>
      </c>
      <c r="H377" s="141">
        <v>0</v>
      </c>
      <c r="I377" s="141">
        <v>0</v>
      </c>
      <c r="J377" s="141">
        <v>23.623000000000001</v>
      </c>
      <c r="K377" s="130" t="s">
        <v>1544</v>
      </c>
      <c r="L377" s="131" t="s">
        <v>1000</v>
      </c>
      <c r="M377" s="129" t="s">
        <v>1560</v>
      </c>
      <c r="N377" s="130">
        <v>32.936999999999998</v>
      </c>
      <c r="O377" s="130">
        <v>40.975000000000001</v>
      </c>
      <c r="P377" s="457">
        <f t="shared" si="47"/>
        <v>8.0380000000000038</v>
      </c>
      <c r="Q377" s="130">
        <v>0</v>
      </c>
      <c r="R377" s="133" t="s">
        <v>994</v>
      </c>
      <c r="S377" s="129" t="s">
        <v>1565</v>
      </c>
      <c r="T377" s="134"/>
      <c r="U377" s="280" t="s">
        <v>400</v>
      </c>
      <c r="V377" s="183" t="s">
        <v>1</v>
      </c>
      <c r="W377" s="287" t="s">
        <v>918</v>
      </c>
      <c r="X377" s="279">
        <v>304</v>
      </c>
      <c r="Y377" s="138"/>
      <c r="Z377" s="305" t="s">
        <v>54</v>
      </c>
      <c r="AA377" s="305"/>
      <c r="AB377" s="140"/>
      <c r="AD377" s="2"/>
      <c r="AE377" s="2"/>
      <c r="AF377" s="2"/>
    </row>
    <row r="378" spans="1:32" x14ac:dyDescent="0.2">
      <c r="A378" s="92"/>
      <c r="B378" s="120" t="s">
        <v>383</v>
      </c>
      <c r="C378" s="93"/>
      <c r="D378" s="93"/>
      <c r="E378" s="94"/>
      <c r="F378" s="121"/>
      <c r="G378" s="122"/>
      <c r="H378" s="123"/>
      <c r="I378" s="123"/>
      <c r="J378" s="94"/>
      <c r="K378" s="94"/>
      <c r="L378" s="95"/>
      <c r="M378" s="96"/>
      <c r="N378" s="94"/>
      <c r="O378" s="94"/>
      <c r="P378" s="94"/>
      <c r="Q378" s="94"/>
      <c r="R378" s="97"/>
      <c r="S378" s="93"/>
      <c r="T378" s="93"/>
      <c r="U378" s="281"/>
      <c r="V378" s="98"/>
      <c r="W378" s="98"/>
      <c r="X378" s="98"/>
      <c r="Y378" s="98"/>
      <c r="Z378" s="99"/>
      <c r="AA378" s="99"/>
      <c r="AB378" s="100"/>
    </row>
    <row r="379" spans="1:32" s="111" customFormat="1" ht="51.75" customHeight="1" x14ac:dyDescent="0.2">
      <c r="A379" s="128">
        <v>292</v>
      </c>
      <c r="B379" s="129" t="s">
        <v>1860</v>
      </c>
      <c r="C379" s="231" t="s">
        <v>150</v>
      </c>
      <c r="D379" s="231" t="s">
        <v>554</v>
      </c>
      <c r="E379" s="130">
        <v>335.68400000000003</v>
      </c>
      <c r="F379" s="425">
        <f>E379+G379-H379</f>
        <v>335.68400000000003</v>
      </c>
      <c r="G379" s="130">
        <v>0</v>
      </c>
      <c r="H379" s="141">
        <v>0</v>
      </c>
      <c r="I379" s="141">
        <v>0</v>
      </c>
      <c r="J379" s="141">
        <v>288.55595</v>
      </c>
      <c r="K379" s="130" t="s">
        <v>1780</v>
      </c>
      <c r="L379" s="131" t="s">
        <v>1000</v>
      </c>
      <c r="M379" s="132" t="s">
        <v>1754</v>
      </c>
      <c r="N379" s="426">
        <v>461.20299999999997</v>
      </c>
      <c r="O379" s="130">
        <v>507.28699999999998</v>
      </c>
      <c r="P379" s="455">
        <f>O379-N379</f>
        <v>46.084000000000003</v>
      </c>
      <c r="Q379" s="130">
        <v>0</v>
      </c>
      <c r="R379" s="133" t="s">
        <v>997</v>
      </c>
      <c r="S379" s="129" t="s">
        <v>1755</v>
      </c>
      <c r="T379" s="134" t="s">
        <v>1859</v>
      </c>
      <c r="U379" s="261" t="s">
        <v>555</v>
      </c>
      <c r="V379" s="183" t="s">
        <v>1</v>
      </c>
      <c r="W379" s="136" t="s">
        <v>1775</v>
      </c>
      <c r="X379" s="232" t="s">
        <v>558</v>
      </c>
      <c r="Y379" s="230"/>
      <c r="Z379" s="139" t="s">
        <v>54</v>
      </c>
      <c r="AA379" s="139"/>
      <c r="AB379" s="140"/>
      <c r="AC379" s="2"/>
      <c r="AD379" s="2"/>
      <c r="AE379" s="2"/>
      <c r="AF379" s="2"/>
    </row>
    <row r="380" spans="1:32" s="250" customFormat="1" ht="54" customHeight="1" x14ac:dyDescent="0.2">
      <c r="A380" s="264">
        <f>+A379+1</f>
        <v>293</v>
      </c>
      <c r="B380" s="265" t="s">
        <v>384</v>
      </c>
      <c r="C380" s="231" t="s">
        <v>154</v>
      </c>
      <c r="D380" s="231" t="s">
        <v>145</v>
      </c>
      <c r="E380" s="426">
        <v>296.22399999999999</v>
      </c>
      <c r="F380" s="427">
        <f t="shared" ref="F380:F386" si="48">E380+G380-H380</f>
        <v>296.22399999999999</v>
      </c>
      <c r="G380" s="426">
        <v>0</v>
      </c>
      <c r="H380" s="428">
        <v>0</v>
      </c>
      <c r="I380" s="428">
        <v>0</v>
      </c>
      <c r="J380" s="141">
        <v>292.209</v>
      </c>
      <c r="K380" s="369" t="s">
        <v>1151</v>
      </c>
      <c r="L380" s="238" t="s">
        <v>1000</v>
      </c>
      <c r="M380" s="239" t="s">
        <v>1839</v>
      </c>
      <c r="N380" s="426">
        <v>272.83199999999999</v>
      </c>
      <c r="O380" s="426">
        <v>245.251</v>
      </c>
      <c r="P380" s="455">
        <f>O380-N380</f>
        <v>-27.580999999999989</v>
      </c>
      <c r="Q380" s="426">
        <v>-1.8029999999999999</v>
      </c>
      <c r="R380" s="236" t="s">
        <v>1004</v>
      </c>
      <c r="S380" s="129" t="s">
        <v>1275</v>
      </c>
      <c r="T380" s="240"/>
      <c r="U380" s="237" t="s">
        <v>314</v>
      </c>
      <c r="V380" s="266" t="s">
        <v>1</v>
      </c>
      <c r="W380" s="267" t="s">
        <v>385</v>
      </c>
      <c r="X380" s="268">
        <v>104</v>
      </c>
      <c r="Y380" s="230"/>
      <c r="Z380" s="246" t="s">
        <v>54</v>
      </c>
      <c r="AA380" s="246"/>
      <c r="AB380" s="247"/>
      <c r="AC380" s="111"/>
      <c r="AD380" s="2"/>
      <c r="AE380" s="2"/>
      <c r="AF380" s="2"/>
    </row>
    <row r="381" spans="1:32" s="250" customFormat="1" ht="128.25" customHeight="1" x14ac:dyDescent="0.2">
      <c r="A381" s="264">
        <f>+A380+1</f>
        <v>294</v>
      </c>
      <c r="B381" s="262" t="s">
        <v>386</v>
      </c>
      <c r="C381" s="231" t="s">
        <v>151</v>
      </c>
      <c r="D381" s="231" t="s">
        <v>145</v>
      </c>
      <c r="E381" s="426">
        <v>108.617</v>
      </c>
      <c r="F381" s="426">
        <f t="shared" si="48"/>
        <v>108.617</v>
      </c>
      <c r="G381" s="426">
        <v>0</v>
      </c>
      <c r="H381" s="426">
        <v>0</v>
      </c>
      <c r="I381" s="426">
        <v>0</v>
      </c>
      <c r="J381" s="130">
        <v>103.28400000000001</v>
      </c>
      <c r="K381" s="369" t="s">
        <v>1151</v>
      </c>
      <c r="L381" s="238" t="s">
        <v>1000</v>
      </c>
      <c r="M381" s="239" t="s">
        <v>1840</v>
      </c>
      <c r="N381" s="426">
        <v>105.7</v>
      </c>
      <c r="O381" s="426">
        <v>116.904</v>
      </c>
      <c r="P381" s="455">
        <f>O381-N381</f>
        <v>11.203999999999994</v>
      </c>
      <c r="Q381" s="426">
        <v>0</v>
      </c>
      <c r="R381" s="236" t="s">
        <v>994</v>
      </c>
      <c r="S381" s="129" t="s">
        <v>1276</v>
      </c>
      <c r="T381" s="231"/>
      <c r="U381" s="284" t="s">
        <v>314</v>
      </c>
      <c r="V381" s="269" t="s">
        <v>1</v>
      </c>
      <c r="W381" s="270" t="s">
        <v>385</v>
      </c>
      <c r="X381" s="268">
        <v>137</v>
      </c>
      <c r="Y381" s="271"/>
      <c r="Z381" s="246" t="s">
        <v>54</v>
      </c>
      <c r="AA381" s="246"/>
      <c r="AB381" s="247"/>
      <c r="AC381" s="111"/>
      <c r="AD381" s="2"/>
      <c r="AE381" s="2"/>
      <c r="AF381" s="2"/>
    </row>
    <row r="382" spans="1:32" s="250" customFormat="1" ht="74.25" customHeight="1" x14ac:dyDescent="0.2">
      <c r="A382" s="264">
        <f>+A381+1</f>
        <v>295</v>
      </c>
      <c r="B382" s="231" t="s">
        <v>427</v>
      </c>
      <c r="C382" s="231" t="s">
        <v>150</v>
      </c>
      <c r="D382" s="231" t="s">
        <v>145</v>
      </c>
      <c r="E382" s="443">
        <v>19.358000000000001</v>
      </c>
      <c r="F382" s="427">
        <f t="shared" si="48"/>
        <v>19.358000000000001</v>
      </c>
      <c r="G382" s="426">
        <v>0</v>
      </c>
      <c r="H382" s="428">
        <v>0</v>
      </c>
      <c r="I382" s="428">
        <v>0</v>
      </c>
      <c r="J382" s="141">
        <v>16.106999999999999</v>
      </c>
      <c r="K382" s="130" t="s">
        <v>1544</v>
      </c>
      <c r="L382" s="238" t="s">
        <v>1000</v>
      </c>
      <c r="M382" s="132" t="s">
        <v>1571</v>
      </c>
      <c r="N382" s="426">
        <v>17.870999999999999</v>
      </c>
      <c r="O382" s="426">
        <v>17.16</v>
      </c>
      <c r="P382" s="455">
        <f>O382-N382</f>
        <v>-0.71099999999999852</v>
      </c>
      <c r="Q382" s="426">
        <v>0</v>
      </c>
      <c r="R382" s="236" t="s">
        <v>994</v>
      </c>
      <c r="S382" s="231" t="s">
        <v>1566</v>
      </c>
      <c r="T382" s="240"/>
      <c r="U382" s="237" t="s">
        <v>400</v>
      </c>
      <c r="V382" s="269" t="s">
        <v>1</v>
      </c>
      <c r="W382" s="202" t="s">
        <v>428</v>
      </c>
      <c r="X382" s="245">
        <v>306</v>
      </c>
      <c r="Y382" s="230" t="s">
        <v>144</v>
      </c>
      <c r="Z382" s="246" t="s">
        <v>54</v>
      </c>
      <c r="AA382" s="246"/>
      <c r="AB382" s="244"/>
      <c r="AC382" s="111"/>
      <c r="AD382" s="2"/>
      <c r="AE382" s="2"/>
      <c r="AF382" s="2"/>
    </row>
    <row r="383" spans="1:32" s="250" customFormat="1" ht="127.5" customHeight="1" x14ac:dyDescent="0.2">
      <c r="A383" s="249">
        <v>296</v>
      </c>
      <c r="B383" s="231" t="s">
        <v>429</v>
      </c>
      <c r="C383" s="231" t="s">
        <v>149</v>
      </c>
      <c r="D383" s="231" t="s">
        <v>145</v>
      </c>
      <c r="E383" s="443">
        <v>199</v>
      </c>
      <c r="F383" s="427">
        <f t="shared" si="48"/>
        <v>199</v>
      </c>
      <c r="G383" s="426">
        <v>0</v>
      </c>
      <c r="H383" s="428">
        <v>0</v>
      </c>
      <c r="I383" s="428">
        <v>0</v>
      </c>
      <c r="J383" s="141">
        <v>194.03124500000001</v>
      </c>
      <c r="K383" s="383" t="s">
        <v>1576</v>
      </c>
      <c r="L383" s="238" t="s">
        <v>1000</v>
      </c>
      <c r="M383" s="132" t="s">
        <v>1572</v>
      </c>
      <c r="N383" s="426">
        <v>198.65299999999999</v>
      </c>
      <c r="O383" s="426">
        <v>208.49799999999999</v>
      </c>
      <c r="P383" s="457">
        <f t="shared" ref="P383:P386" si="49">O383-N383</f>
        <v>9.8449999999999989</v>
      </c>
      <c r="Q383" s="426">
        <v>0</v>
      </c>
      <c r="R383" s="236" t="s">
        <v>994</v>
      </c>
      <c r="S383" s="129" t="s">
        <v>1567</v>
      </c>
      <c r="T383" s="240"/>
      <c r="U383" s="237" t="s">
        <v>400</v>
      </c>
      <c r="V383" s="269" t="s">
        <v>1</v>
      </c>
      <c r="W383" s="202" t="s">
        <v>419</v>
      </c>
      <c r="X383" s="245">
        <v>307</v>
      </c>
      <c r="Y383" s="230"/>
      <c r="Z383" s="246" t="s">
        <v>54</v>
      </c>
      <c r="AA383" s="246"/>
      <c r="AB383" s="244"/>
      <c r="AC383" s="111"/>
      <c r="AD383" s="2"/>
      <c r="AE383" s="2"/>
      <c r="AF383" s="2"/>
    </row>
    <row r="384" spans="1:32" s="250" customFormat="1" ht="55.5" customHeight="1" x14ac:dyDescent="0.2">
      <c r="A384" s="249">
        <v>297</v>
      </c>
      <c r="B384" s="231" t="s">
        <v>430</v>
      </c>
      <c r="C384" s="231" t="s">
        <v>411</v>
      </c>
      <c r="D384" s="231" t="s">
        <v>145</v>
      </c>
      <c r="E384" s="444">
        <v>102.20099999999999</v>
      </c>
      <c r="F384" s="427">
        <f t="shared" si="48"/>
        <v>102.20099999999999</v>
      </c>
      <c r="G384" s="426">
        <v>0</v>
      </c>
      <c r="H384" s="428">
        <v>0</v>
      </c>
      <c r="I384" s="428">
        <v>0</v>
      </c>
      <c r="J384" s="141">
        <v>92.727000000000004</v>
      </c>
      <c r="K384" s="130" t="s">
        <v>1544</v>
      </c>
      <c r="L384" s="238" t="s">
        <v>997</v>
      </c>
      <c r="M384" s="132" t="s">
        <v>1573</v>
      </c>
      <c r="N384" s="426">
        <v>101.877</v>
      </c>
      <c r="O384" s="426">
        <v>101.971</v>
      </c>
      <c r="P384" s="457">
        <f t="shared" si="49"/>
        <v>9.4000000000008299E-2</v>
      </c>
      <c r="Q384" s="426">
        <v>0</v>
      </c>
      <c r="R384" s="236" t="s">
        <v>997</v>
      </c>
      <c r="S384" s="231" t="s">
        <v>1568</v>
      </c>
      <c r="T384" s="240"/>
      <c r="U384" s="237" t="s">
        <v>400</v>
      </c>
      <c r="V384" s="269" t="s">
        <v>1</v>
      </c>
      <c r="W384" s="202" t="s">
        <v>431</v>
      </c>
      <c r="X384" s="245">
        <v>308</v>
      </c>
      <c r="Y384" s="230"/>
      <c r="Z384" s="246" t="s">
        <v>54</v>
      </c>
      <c r="AA384" s="246"/>
      <c r="AB384" s="244"/>
      <c r="AC384" s="111"/>
      <c r="AD384" s="2"/>
      <c r="AE384" s="2"/>
      <c r="AF384" s="2"/>
    </row>
    <row r="385" spans="1:32" s="250" customFormat="1" ht="107.25" customHeight="1" x14ac:dyDescent="0.2">
      <c r="A385" s="249">
        <v>298</v>
      </c>
      <c r="B385" s="248" t="s">
        <v>432</v>
      </c>
      <c r="C385" s="231" t="s">
        <v>146</v>
      </c>
      <c r="D385" s="231" t="s">
        <v>145</v>
      </c>
      <c r="E385" s="443">
        <v>5386.86</v>
      </c>
      <c r="F385" s="427">
        <f t="shared" si="48"/>
        <v>5386.86</v>
      </c>
      <c r="G385" s="426">
        <v>0</v>
      </c>
      <c r="H385" s="428">
        <v>0</v>
      </c>
      <c r="I385" s="428">
        <v>0</v>
      </c>
      <c r="J385" s="141">
        <v>5301.4660000000003</v>
      </c>
      <c r="K385" s="130" t="s">
        <v>1577</v>
      </c>
      <c r="L385" s="238" t="s">
        <v>1000</v>
      </c>
      <c r="M385" s="132" t="s">
        <v>1574</v>
      </c>
      <c r="N385" s="130">
        <v>5300</v>
      </c>
      <c r="O385" s="130">
        <v>5602.0150000000003</v>
      </c>
      <c r="P385" s="457">
        <f t="shared" si="49"/>
        <v>302.01500000000033</v>
      </c>
      <c r="Q385" s="130">
        <v>0</v>
      </c>
      <c r="R385" s="236" t="s">
        <v>994</v>
      </c>
      <c r="S385" s="129" t="s">
        <v>1569</v>
      </c>
      <c r="T385" s="134" t="s">
        <v>1578</v>
      </c>
      <c r="U385" s="237" t="s">
        <v>400</v>
      </c>
      <c r="V385" s="269" t="s">
        <v>1</v>
      </c>
      <c r="W385" s="202" t="s">
        <v>433</v>
      </c>
      <c r="X385" s="245">
        <v>310</v>
      </c>
      <c r="Y385" s="230"/>
      <c r="Z385" s="246" t="s">
        <v>54</v>
      </c>
      <c r="AA385" s="246" t="s">
        <v>54</v>
      </c>
      <c r="AB385" s="244"/>
      <c r="AC385" s="111"/>
      <c r="AD385" s="2"/>
      <c r="AE385" s="2"/>
      <c r="AF385" s="2"/>
    </row>
    <row r="386" spans="1:32" s="250" customFormat="1" ht="48.75" customHeight="1" x14ac:dyDescent="0.2">
      <c r="A386" s="249">
        <v>299</v>
      </c>
      <c r="B386" s="231" t="s">
        <v>922</v>
      </c>
      <c r="C386" s="231" t="s">
        <v>163</v>
      </c>
      <c r="D386" s="231" t="s">
        <v>158</v>
      </c>
      <c r="E386" s="443">
        <v>10.286</v>
      </c>
      <c r="F386" s="427">
        <f t="shared" si="48"/>
        <v>10.286</v>
      </c>
      <c r="G386" s="426">
        <v>0</v>
      </c>
      <c r="H386" s="428">
        <v>0</v>
      </c>
      <c r="I386" s="428">
        <v>0</v>
      </c>
      <c r="J386" s="141">
        <v>9.99</v>
      </c>
      <c r="K386" s="130" t="s">
        <v>1544</v>
      </c>
      <c r="L386" s="238" t="s">
        <v>1033</v>
      </c>
      <c r="M386" s="132" t="s">
        <v>1575</v>
      </c>
      <c r="N386" s="426">
        <v>0</v>
      </c>
      <c r="O386" s="130">
        <v>0</v>
      </c>
      <c r="P386" s="457">
        <f t="shared" si="49"/>
        <v>0</v>
      </c>
      <c r="Q386" s="426">
        <v>0</v>
      </c>
      <c r="R386" s="236" t="s">
        <v>1041</v>
      </c>
      <c r="S386" s="231" t="s">
        <v>1570</v>
      </c>
      <c r="T386" s="240"/>
      <c r="U386" s="237" t="s">
        <v>400</v>
      </c>
      <c r="V386" s="269" t="s">
        <v>1</v>
      </c>
      <c r="W386" s="262" t="s">
        <v>1783</v>
      </c>
      <c r="X386" s="273">
        <v>311</v>
      </c>
      <c r="Y386" s="230" t="s">
        <v>144</v>
      </c>
      <c r="Z386" s="246" t="s">
        <v>54</v>
      </c>
      <c r="AA386" s="246" t="s">
        <v>47</v>
      </c>
      <c r="AB386" s="244"/>
      <c r="AC386" s="111"/>
      <c r="AD386" s="2"/>
      <c r="AE386" s="2"/>
      <c r="AF386" s="2"/>
    </row>
    <row r="387" spans="1:32" s="250" customFormat="1" ht="183.75" customHeight="1" x14ac:dyDescent="0.2">
      <c r="A387" s="249">
        <v>300</v>
      </c>
      <c r="B387" s="231" t="s">
        <v>508</v>
      </c>
      <c r="C387" s="231" t="s">
        <v>152</v>
      </c>
      <c r="D387" s="231" t="s">
        <v>509</v>
      </c>
      <c r="E387" s="426">
        <v>2952.0320000000002</v>
      </c>
      <c r="F387" s="427">
        <f t="shared" ref="F387:F397" si="50">E387+G387-H387</f>
        <v>4248.3639980000007</v>
      </c>
      <c r="G387" s="428">
        <v>1296.3319980000001</v>
      </c>
      <c r="H387" s="428">
        <v>0</v>
      </c>
      <c r="I387" s="428">
        <v>0</v>
      </c>
      <c r="J387" s="141">
        <v>3898.6770000000001</v>
      </c>
      <c r="K387" s="361" t="s">
        <v>999</v>
      </c>
      <c r="L387" s="238" t="s">
        <v>1000</v>
      </c>
      <c r="M387" s="231" t="s">
        <v>1048</v>
      </c>
      <c r="N387" s="426">
        <v>2573.9349999999999</v>
      </c>
      <c r="O387" s="426">
        <v>2506.7600000000002</v>
      </c>
      <c r="P387" s="460">
        <f t="shared" ref="P387:P398" si="51">O387-N387</f>
        <v>-67.174999999999727</v>
      </c>
      <c r="Q387" s="426">
        <v>-114.04</v>
      </c>
      <c r="R387" s="236" t="s">
        <v>1004</v>
      </c>
      <c r="S387" s="231" t="s">
        <v>1049</v>
      </c>
      <c r="T387" s="240"/>
      <c r="U387" s="237" t="s">
        <v>475</v>
      </c>
      <c r="V387" s="273" t="s">
        <v>1</v>
      </c>
      <c r="W387" s="262" t="s">
        <v>431</v>
      </c>
      <c r="X387" s="301">
        <v>250</v>
      </c>
      <c r="Y387" s="230"/>
      <c r="Z387" s="246" t="s">
        <v>54</v>
      </c>
      <c r="AA387" s="243"/>
      <c r="AB387" s="244"/>
      <c r="AC387" s="111"/>
      <c r="AD387" s="2"/>
      <c r="AE387" s="2"/>
      <c r="AF387" s="2"/>
    </row>
    <row r="388" spans="1:32" s="250" customFormat="1" ht="276.75" customHeight="1" x14ac:dyDescent="0.2">
      <c r="A388" s="249">
        <v>301</v>
      </c>
      <c r="B388" s="231" t="s">
        <v>510</v>
      </c>
      <c r="C388" s="231" t="s">
        <v>151</v>
      </c>
      <c r="D388" s="231" t="s">
        <v>145</v>
      </c>
      <c r="E388" s="426">
        <v>378.94799999999998</v>
      </c>
      <c r="F388" s="427">
        <f t="shared" si="50"/>
        <v>378.94799999999998</v>
      </c>
      <c r="G388" s="426">
        <v>0</v>
      </c>
      <c r="H388" s="428">
        <v>0</v>
      </c>
      <c r="I388" s="428">
        <v>0</v>
      </c>
      <c r="J388" s="141">
        <v>368.96899999999999</v>
      </c>
      <c r="K388" s="362" t="s">
        <v>1071</v>
      </c>
      <c r="L388" s="238" t="s">
        <v>1000</v>
      </c>
      <c r="M388" s="231" t="s">
        <v>1050</v>
      </c>
      <c r="N388" s="426">
        <v>470.58499999999998</v>
      </c>
      <c r="O388" s="426">
        <v>542.90200000000004</v>
      </c>
      <c r="P388" s="460">
        <f t="shared" si="51"/>
        <v>72.317000000000064</v>
      </c>
      <c r="Q388" s="459">
        <v>0</v>
      </c>
      <c r="R388" s="236" t="s">
        <v>994</v>
      </c>
      <c r="S388" s="231" t="s">
        <v>1051</v>
      </c>
      <c r="T388" s="240" t="s">
        <v>1052</v>
      </c>
      <c r="U388" s="237" t="s">
        <v>475</v>
      </c>
      <c r="V388" s="273" t="s">
        <v>1</v>
      </c>
      <c r="W388" s="262" t="s">
        <v>431</v>
      </c>
      <c r="X388" s="301">
        <v>251</v>
      </c>
      <c r="Y388" s="230"/>
      <c r="Z388" s="246" t="s">
        <v>54</v>
      </c>
      <c r="AA388" s="243"/>
      <c r="AB388" s="244"/>
      <c r="AC388" s="111"/>
      <c r="AD388" s="2"/>
      <c r="AE388" s="2"/>
      <c r="AF388" s="2"/>
    </row>
    <row r="389" spans="1:32" s="250" customFormat="1" ht="77.25" customHeight="1" x14ac:dyDescent="0.2">
      <c r="A389" s="249">
        <v>302</v>
      </c>
      <c r="B389" s="248" t="s">
        <v>511</v>
      </c>
      <c r="C389" s="231" t="s">
        <v>155</v>
      </c>
      <c r="D389" s="231" t="s">
        <v>145</v>
      </c>
      <c r="E389" s="426">
        <f>321.263-22.67</f>
        <v>298.59299999999996</v>
      </c>
      <c r="F389" s="427">
        <f t="shared" si="50"/>
        <v>298.59299999999996</v>
      </c>
      <c r="G389" s="426">
        <v>0</v>
      </c>
      <c r="H389" s="428">
        <v>0</v>
      </c>
      <c r="I389" s="428">
        <v>0</v>
      </c>
      <c r="J389" s="141">
        <v>274.63099999999997</v>
      </c>
      <c r="K389" s="361" t="s">
        <v>999</v>
      </c>
      <c r="L389" s="238" t="s">
        <v>997</v>
      </c>
      <c r="M389" s="248" t="s">
        <v>1053</v>
      </c>
      <c r="N389" s="426">
        <v>319.36799999999999</v>
      </c>
      <c r="O389" s="426">
        <v>319.35899999999998</v>
      </c>
      <c r="P389" s="460">
        <f t="shared" si="51"/>
        <v>-9.0000000000145519E-3</v>
      </c>
      <c r="Q389" s="426">
        <v>0</v>
      </c>
      <c r="R389" s="236" t="s">
        <v>997</v>
      </c>
      <c r="S389" s="248" t="s">
        <v>1054</v>
      </c>
      <c r="T389" s="240"/>
      <c r="U389" s="237" t="s">
        <v>475</v>
      </c>
      <c r="V389" s="273" t="s">
        <v>1</v>
      </c>
      <c r="W389" s="262" t="s">
        <v>431</v>
      </c>
      <c r="X389" s="301">
        <v>252</v>
      </c>
      <c r="Y389" s="274" t="s">
        <v>58</v>
      </c>
      <c r="Z389" s="300" t="s">
        <v>54</v>
      </c>
      <c r="AA389" s="243"/>
      <c r="AB389" s="244"/>
      <c r="AC389" s="111"/>
      <c r="AD389" s="2"/>
      <c r="AE389" s="2"/>
      <c r="AF389" s="2"/>
    </row>
    <row r="390" spans="1:32" s="250" customFormat="1" ht="106.5" customHeight="1" x14ac:dyDescent="0.2">
      <c r="A390" s="249">
        <v>303</v>
      </c>
      <c r="B390" s="240" t="s">
        <v>512</v>
      </c>
      <c r="C390" s="231" t="s">
        <v>161</v>
      </c>
      <c r="D390" s="231" t="s">
        <v>145</v>
      </c>
      <c r="E390" s="426">
        <v>104.958</v>
      </c>
      <c r="F390" s="427">
        <f t="shared" si="50"/>
        <v>104.958</v>
      </c>
      <c r="G390" s="426">
        <v>0</v>
      </c>
      <c r="H390" s="428">
        <v>0</v>
      </c>
      <c r="I390" s="428">
        <v>0</v>
      </c>
      <c r="J390" s="141">
        <v>93.366</v>
      </c>
      <c r="K390" s="362" t="s">
        <v>1072</v>
      </c>
      <c r="L390" s="238" t="s">
        <v>1000</v>
      </c>
      <c r="M390" s="231" t="s">
        <v>1055</v>
      </c>
      <c r="N390" s="426">
        <v>104.958</v>
      </c>
      <c r="O390" s="426">
        <v>94.094999999999999</v>
      </c>
      <c r="P390" s="460">
        <f t="shared" si="51"/>
        <v>-10.863</v>
      </c>
      <c r="Q390" s="426">
        <v>-10.863</v>
      </c>
      <c r="R390" s="236" t="s">
        <v>1004</v>
      </c>
      <c r="S390" s="231" t="s">
        <v>1056</v>
      </c>
      <c r="T390" s="240"/>
      <c r="U390" s="237" t="s">
        <v>475</v>
      </c>
      <c r="V390" s="273" t="s">
        <v>1</v>
      </c>
      <c r="W390" s="262" t="s">
        <v>431</v>
      </c>
      <c r="X390" s="273">
        <v>254</v>
      </c>
      <c r="Y390" s="230"/>
      <c r="Z390" s="243" t="s">
        <v>440</v>
      </c>
      <c r="AA390" s="243"/>
      <c r="AB390" s="244"/>
      <c r="AC390" s="111"/>
      <c r="AD390" s="2"/>
      <c r="AE390" s="2"/>
      <c r="AF390" s="2"/>
    </row>
    <row r="391" spans="1:32" s="250" customFormat="1" ht="82.5" customHeight="1" x14ac:dyDescent="0.2">
      <c r="A391" s="249">
        <v>304</v>
      </c>
      <c r="B391" s="231" t="s">
        <v>513</v>
      </c>
      <c r="C391" s="231" t="s">
        <v>435</v>
      </c>
      <c r="D391" s="231" t="s">
        <v>145</v>
      </c>
      <c r="E391" s="426">
        <v>35.715000000000003</v>
      </c>
      <c r="F391" s="427">
        <f t="shared" si="50"/>
        <v>35.715000000000003</v>
      </c>
      <c r="G391" s="426">
        <v>0</v>
      </c>
      <c r="H391" s="428">
        <v>0</v>
      </c>
      <c r="I391" s="428">
        <v>0</v>
      </c>
      <c r="J391" s="141">
        <v>27.324000000000002</v>
      </c>
      <c r="K391" s="361" t="s">
        <v>999</v>
      </c>
      <c r="L391" s="238" t="s">
        <v>1000</v>
      </c>
      <c r="M391" s="231" t="s">
        <v>1057</v>
      </c>
      <c r="N391" s="426">
        <v>36.520000000000003</v>
      </c>
      <c r="O391" s="426">
        <v>39.652000000000001</v>
      </c>
      <c r="P391" s="460">
        <f t="shared" si="51"/>
        <v>3.1319999999999979</v>
      </c>
      <c r="Q391" s="426">
        <v>0</v>
      </c>
      <c r="R391" s="236" t="s">
        <v>994</v>
      </c>
      <c r="S391" s="231" t="s">
        <v>1058</v>
      </c>
      <c r="T391" s="240"/>
      <c r="U391" s="237" t="s">
        <v>475</v>
      </c>
      <c r="V391" s="273" t="s">
        <v>1</v>
      </c>
      <c r="W391" s="262" t="s">
        <v>431</v>
      </c>
      <c r="X391" s="273">
        <v>272</v>
      </c>
      <c r="Y391" s="230" t="s">
        <v>144</v>
      </c>
      <c r="Z391" s="243" t="s">
        <v>54</v>
      </c>
      <c r="AA391" s="243"/>
      <c r="AB391" s="244"/>
      <c r="AC391" s="111"/>
      <c r="AD391" s="2"/>
      <c r="AE391" s="2"/>
      <c r="AF391" s="2"/>
    </row>
    <row r="392" spans="1:32" s="250" customFormat="1" ht="142.5" customHeight="1" x14ac:dyDescent="0.2">
      <c r="A392" s="249">
        <v>305</v>
      </c>
      <c r="B392" s="231" t="s">
        <v>514</v>
      </c>
      <c r="C392" s="231" t="s">
        <v>324</v>
      </c>
      <c r="D392" s="231" t="s">
        <v>145</v>
      </c>
      <c r="E392" s="426">
        <v>499.31099999999998</v>
      </c>
      <c r="F392" s="427">
        <f>E392+G392-H392</f>
        <v>371.86889999999994</v>
      </c>
      <c r="G392" s="426">
        <v>27.817900000000002</v>
      </c>
      <c r="H392" s="428">
        <v>155.26</v>
      </c>
      <c r="I392" s="428">
        <v>0</v>
      </c>
      <c r="J392" s="141">
        <v>353.36</v>
      </c>
      <c r="K392" s="361" t="s">
        <v>999</v>
      </c>
      <c r="L392" s="238" t="s">
        <v>997</v>
      </c>
      <c r="M392" s="231" t="s">
        <v>1059</v>
      </c>
      <c r="N392" s="426">
        <v>503.62200000000001</v>
      </c>
      <c r="O392" s="426">
        <v>605.02800000000002</v>
      </c>
      <c r="P392" s="460">
        <f t="shared" si="51"/>
        <v>101.40600000000001</v>
      </c>
      <c r="Q392" s="426">
        <v>0</v>
      </c>
      <c r="R392" s="236" t="s">
        <v>997</v>
      </c>
      <c r="S392" s="231" t="s">
        <v>1060</v>
      </c>
      <c r="T392" s="240"/>
      <c r="U392" s="237" t="s">
        <v>475</v>
      </c>
      <c r="V392" s="273" t="s">
        <v>1</v>
      </c>
      <c r="W392" s="262" t="s">
        <v>515</v>
      </c>
      <c r="X392" s="273">
        <v>273</v>
      </c>
      <c r="Y392" s="230"/>
      <c r="Z392" s="243" t="s">
        <v>54</v>
      </c>
      <c r="AA392" s="243"/>
      <c r="AB392" s="244"/>
      <c r="AC392" s="111"/>
      <c r="AD392" s="2"/>
      <c r="AE392" s="2"/>
      <c r="AF392" s="2"/>
    </row>
    <row r="393" spans="1:32" s="250" customFormat="1" ht="48" customHeight="1" x14ac:dyDescent="0.2">
      <c r="A393" s="249">
        <v>306</v>
      </c>
      <c r="B393" s="231" t="s">
        <v>516</v>
      </c>
      <c r="C393" s="231" t="s">
        <v>146</v>
      </c>
      <c r="D393" s="231" t="s">
        <v>145</v>
      </c>
      <c r="E393" s="426">
        <v>34.223999999999997</v>
      </c>
      <c r="F393" s="427">
        <f t="shared" si="50"/>
        <v>34.223999999999997</v>
      </c>
      <c r="G393" s="426">
        <v>0</v>
      </c>
      <c r="H393" s="428">
        <v>0</v>
      </c>
      <c r="I393" s="428">
        <v>0</v>
      </c>
      <c r="J393" s="141">
        <v>34.213999999999999</v>
      </c>
      <c r="K393" s="361" t="s">
        <v>999</v>
      </c>
      <c r="L393" s="238" t="s">
        <v>997</v>
      </c>
      <c r="M393" s="231" t="s">
        <v>1061</v>
      </c>
      <c r="N393" s="426">
        <v>34.354999999999997</v>
      </c>
      <c r="O393" s="426">
        <v>34.442</v>
      </c>
      <c r="P393" s="460">
        <f t="shared" si="51"/>
        <v>8.7000000000003297E-2</v>
      </c>
      <c r="Q393" s="426">
        <v>0</v>
      </c>
      <c r="R393" s="236" t="s">
        <v>997</v>
      </c>
      <c r="S393" s="231" t="s">
        <v>1062</v>
      </c>
      <c r="T393" s="240"/>
      <c r="U393" s="237" t="s">
        <v>475</v>
      </c>
      <c r="V393" s="273" t="s">
        <v>1</v>
      </c>
      <c r="W393" s="262" t="s">
        <v>431</v>
      </c>
      <c r="X393" s="273">
        <v>268</v>
      </c>
      <c r="Y393" s="230"/>
      <c r="Z393" s="243" t="s">
        <v>54</v>
      </c>
      <c r="AA393" s="243"/>
      <c r="AB393" s="244"/>
      <c r="AC393" s="111"/>
      <c r="AD393" s="2"/>
      <c r="AE393" s="2"/>
      <c r="AF393" s="2"/>
    </row>
    <row r="394" spans="1:32" s="250" customFormat="1" ht="51.75" customHeight="1" x14ac:dyDescent="0.2">
      <c r="A394" s="249">
        <v>307</v>
      </c>
      <c r="B394" s="231" t="s">
        <v>517</v>
      </c>
      <c r="C394" s="231" t="s">
        <v>319</v>
      </c>
      <c r="D394" s="231" t="s">
        <v>145</v>
      </c>
      <c r="E394" s="426">
        <v>34.89</v>
      </c>
      <c r="F394" s="427">
        <f t="shared" si="50"/>
        <v>34.89</v>
      </c>
      <c r="G394" s="426">
        <v>0</v>
      </c>
      <c r="H394" s="428">
        <v>0</v>
      </c>
      <c r="I394" s="428">
        <v>0</v>
      </c>
      <c r="J394" s="141">
        <v>27.097000000000001</v>
      </c>
      <c r="K394" s="361" t="s">
        <v>999</v>
      </c>
      <c r="L394" s="238" t="s">
        <v>1000</v>
      </c>
      <c r="M394" s="231" t="s">
        <v>1063</v>
      </c>
      <c r="N394" s="426">
        <v>43.921999999999997</v>
      </c>
      <c r="O394" s="426">
        <v>42.247999999999998</v>
      </c>
      <c r="P394" s="460">
        <f t="shared" si="51"/>
        <v>-1.6739999999999995</v>
      </c>
      <c r="Q394" s="426">
        <v>-1.73</v>
      </c>
      <c r="R394" s="236" t="s">
        <v>1004</v>
      </c>
      <c r="S394" s="231" t="s">
        <v>1064</v>
      </c>
      <c r="T394" s="240"/>
      <c r="U394" s="237" t="s">
        <v>475</v>
      </c>
      <c r="V394" s="273" t="s">
        <v>1</v>
      </c>
      <c r="W394" s="262" t="s">
        <v>431</v>
      </c>
      <c r="X394" s="273">
        <v>269</v>
      </c>
      <c r="Y394" s="230" t="s">
        <v>144</v>
      </c>
      <c r="Z394" s="243" t="s">
        <v>54</v>
      </c>
      <c r="AA394" s="243"/>
      <c r="AB394" s="244"/>
      <c r="AC394" s="111"/>
      <c r="AD394" s="2"/>
      <c r="AE394" s="2"/>
      <c r="AF394" s="2"/>
    </row>
    <row r="395" spans="1:32" s="250" customFormat="1" ht="127.5" customHeight="1" x14ac:dyDescent="0.2">
      <c r="A395" s="249">
        <v>308</v>
      </c>
      <c r="B395" s="231" t="s">
        <v>518</v>
      </c>
      <c r="C395" s="231" t="s">
        <v>150</v>
      </c>
      <c r="D395" s="231" t="s">
        <v>145</v>
      </c>
      <c r="E395" s="443">
        <v>1.496</v>
      </c>
      <c r="F395" s="427">
        <f t="shared" si="50"/>
        <v>1.496</v>
      </c>
      <c r="G395" s="426">
        <v>0</v>
      </c>
      <c r="H395" s="428">
        <v>0</v>
      </c>
      <c r="I395" s="428">
        <v>0</v>
      </c>
      <c r="J395" s="141">
        <v>2.57</v>
      </c>
      <c r="K395" s="361" t="s">
        <v>999</v>
      </c>
      <c r="L395" s="238" t="s">
        <v>1000</v>
      </c>
      <c r="M395" s="231" t="s">
        <v>1065</v>
      </c>
      <c r="N395" s="426">
        <v>1.496</v>
      </c>
      <c r="O395" s="130">
        <v>0</v>
      </c>
      <c r="P395" s="460">
        <f t="shared" si="51"/>
        <v>-1.496</v>
      </c>
      <c r="Q395" s="426">
        <v>-1.0329999999999999</v>
      </c>
      <c r="R395" s="236" t="s">
        <v>1004</v>
      </c>
      <c r="S395" s="231" t="s">
        <v>1066</v>
      </c>
      <c r="T395" s="240" t="s">
        <v>1067</v>
      </c>
      <c r="U395" s="237" t="s">
        <v>475</v>
      </c>
      <c r="V395" s="273" t="s">
        <v>1</v>
      </c>
      <c r="W395" s="262" t="s">
        <v>431</v>
      </c>
      <c r="X395" s="273">
        <v>278</v>
      </c>
      <c r="Y395" s="230"/>
      <c r="Z395" s="243" t="s">
        <v>54</v>
      </c>
      <c r="AA395" s="243"/>
      <c r="AB395" s="244"/>
      <c r="AC395" s="111"/>
      <c r="AD395" s="2"/>
      <c r="AE395" s="2"/>
      <c r="AF395" s="2"/>
    </row>
    <row r="396" spans="1:32" s="250" customFormat="1" ht="142.5" customHeight="1" x14ac:dyDescent="0.2">
      <c r="A396" s="249">
        <v>309</v>
      </c>
      <c r="B396" s="231" t="s">
        <v>519</v>
      </c>
      <c r="C396" s="231" t="s">
        <v>153</v>
      </c>
      <c r="D396" s="231" t="s">
        <v>145</v>
      </c>
      <c r="E396" s="443">
        <v>44.814999999999998</v>
      </c>
      <c r="F396" s="427">
        <f t="shared" si="50"/>
        <v>44.814999999999998</v>
      </c>
      <c r="G396" s="426">
        <v>0</v>
      </c>
      <c r="H396" s="428">
        <v>0</v>
      </c>
      <c r="I396" s="428">
        <v>0</v>
      </c>
      <c r="J396" s="141">
        <v>37.753999999999998</v>
      </c>
      <c r="K396" s="361" t="s">
        <v>999</v>
      </c>
      <c r="L396" s="238" t="s">
        <v>1000</v>
      </c>
      <c r="M396" s="231" t="s">
        <v>1068</v>
      </c>
      <c r="N396" s="426">
        <v>44.77</v>
      </c>
      <c r="O396" s="426">
        <v>98.521000000000001</v>
      </c>
      <c r="P396" s="460">
        <f t="shared" si="51"/>
        <v>53.750999999999998</v>
      </c>
      <c r="Q396" s="426">
        <v>0</v>
      </c>
      <c r="R396" s="236" t="s">
        <v>994</v>
      </c>
      <c r="S396" s="231" t="s">
        <v>1069</v>
      </c>
      <c r="T396" s="240" t="s">
        <v>1070</v>
      </c>
      <c r="U396" s="237" t="s">
        <v>475</v>
      </c>
      <c r="V396" s="273" t="s">
        <v>1</v>
      </c>
      <c r="W396" s="262" t="s">
        <v>431</v>
      </c>
      <c r="X396" s="273">
        <v>312</v>
      </c>
      <c r="Y396" s="230" t="s">
        <v>58</v>
      </c>
      <c r="Z396" s="243" t="s">
        <v>54</v>
      </c>
      <c r="AA396" s="243"/>
      <c r="AB396" s="244"/>
      <c r="AC396" s="111"/>
      <c r="AD396" s="2"/>
      <c r="AE396" s="2"/>
      <c r="AF396" s="2"/>
    </row>
    <row r="397" spans="1:32" s="250" customFormat="1" ht="48.75" customHeight="1" x14ac:dyDescent="0.2">
      <c r="A397" s="249">
        <v>310</v>
      </c>
      <c r="B397" s="231" t="s">
        <v>726</v>
      </c>
      <c r="C397" s="231" t="s">
        <v>153</v>
      </c>
      <c r="D397" s="231" t="s">
        <v>168</v>
      </c>
      <c r="E397" s="426">
        <v>1123.5909999999999</v>
      </c>
      <c r="F397" s="427">
        <f t="shared" si="50"/>
        <v>4097.1630000000005</v>
      </c>
      <c r="G397" s="426">
        <v>3883.5720000000001</v>
      </c>
      <c r="H397" s="428">
        <v>910</v>
      </c>
      <c r="I397" s="428">
        <v>0</v>
      </c>
      <c r="J397" s="141">
        <v>4058.2575149999998</v>
      </c>
      <c r="K397" s="130" t="s">
        <v>1780</v>
      </c>
      <c r="L397" s="238" t="s">
        <v>997</v>
      </c>
      <c r="M397" s="239" t="s">
        <v>1756</v>
      </c>
      <c r="N397" s="426">
        <v>23.591000000000001</v>
      </c>
      <c r="O397" s="426">
        <v>233.65199999999999</v>
      </c>
      <c r="P397" s="455">
        <f t="shared" si="51"/>
        <v>210.06099999999998</v>
      </c>
      <c r="Q397" s="426">
        <v>0</v>
      </c>
      <c r="R397" s="236" t="s">
        <v>997</v>
      </c>
      <c r="S397" s="231" t="s">
        <v>1758</v>
      </c>
      <c r="T397" s="240" t="s">
        <v>1861</v>
      </c>
      <c r="U397" s="237" t="s">
        <v>555</v>
      </c>
      <c r="V397" s="273" t="s">
        <v>1</v>
      </c>
      <c r="W397" s="241" t="s">
        <v>1775</v>
      </c>
      <c r="X397" s="273">
        <v>313</v>
      </c>
      <c r="Y397" s="230" t="s">
        <v>144</v>
      </c>
      <c r="Z397" s="243" t="s">
        <v>54</v>
      </c>
      <c r="AA397" s="243"/>
      <c r="AB397" s="244"/>
      <c r="AC397" s="2"/>
      <c r="AD397" s="2"/>
      <c r="AE397" s="2"/>
      <c r="AF397" s="2"/>
    </row>
    <row r="398" spans="1:32" s="250" customFormat="1" ht="44.25" customHeight="1" x14ac:dyDescent="0.2">
      <c r="A398" s="249">
        <v>311</v>
      </c>
      <c r="B398" s="231" t="s">
        <v>721</v>
      </c>
      <c r="C398" s="231" t="s">
        <v>150</v>
      </c>
      <c r="D398" s="231" t="s">
        <v>609</v>
      </c>
      <c r="E398" s="426">
        <v>112.075</v>
      </c>
      <c r="F398" s="427">
        <f>E398+G398-H398</f>
        <v>112.075</v>
      </c>
      <c r="G398" s="426">
        <v>0</v>
      </c>
      <c r="H398" s="428">
        <v>0</v>
      </c>
      <c r="I398" s="428">
        <v>0</v>
      </c>
      <c r="J398" s="141">
        <v>110</v>
      </c>
      <c r="K398" s="130" t="s">
        <v>1780</v>
      </c>
      <c r="L398" s="238" t="s">
        <v>997</v>
      </c>
      <c r="M398" s="239" t="s">
        <v>1757</v>
      </c>
      <c r="N398" s="426">
        <v>102.76900000000001</v>
      </c>
      <c r="O398" s="426">
        <v>97.326999999999998</v>
      </c>
      <c r="P398" s="455">
        <f t="shared" si="51"/>
        <v>-5.4420000000000073</v>
      </c>
      <c r="Q398" s="426">
        <v>0</v>
      </c>
      <c r="R398" s="236" t="s">
        <v>997</v>
      </c>
      <c r="S398" s="231" t="s">
        <v>1759</v>
      </c>
      <c r="T398" s="240"/>
      <c r="U398" s="237" t="s">
        <v>570</v>
      </c>
      <c r="V398" s="273" t="s">
        <v>1</v>
      </c>
      <c r="W398" s="241" t="s">
        <v>722</v>
      </c>
      <c r="X398" s="242" t="s">
        <v>723</v>
      </c>
      <c r="Y398" s="230" t="s">
        <v>144</v>
      </c>
      <c r="Z398" s="243" t="s">
        <v>586</v>
      </c>
      <c r="AA398" s="243"/>
      <c r="AB398" s="244"/>
      <c r="AC398" s="2"/>
      <c r="AD398" s="2"/>
      <c r="AE398" s="2"/>
      <c r="AF398" s="2"/>
    </row>
    <row r="399" spans="1:32" ht="21.6" customHeight="1" x14ac:dyDescent="0.2">
      <c r="A399" s="92"/>
      <c r="B399" s="120" t="s">
        <v>184</v>
      </c>
      <c r="C399" s="93"/>
      <c r="D399" s="93"/>
      <c r="E399" s="94"/>
      <c r="F399" s="121"/>
      <c r="G399" s="122"/>
      <c r="H399" s="123"/>
      <c r="I399" s="123"/>
      <c r="J399" s="94"/>
      <c r="K399" s="94"/>
      <c r="L399" s="95"/>
      <c r="M399" s="96"/>
      <c r="N399" s="94"/>
      <c r="O399" s="94"/>
      <c r="P399" s="94"/>
      <c r="Q399" s="94"/>
      <c r="R399" s="97"/>
      <c r="S399" s="93"/>
      <c r="T399" s="93"/>
      <c r="U399" s="281"/>
      <c r="V399" s="98"/>
      <c r="W399" s="98"/>
      <c r="X399" s="98"/>
      <c r="Y399" s="98"/>
      <c r="Z399" s="99"/>
      <c r="AA399" s="99"/>
      <c r="AB399" s="100"/>
    </row>
    <row r="400" spans="1:32" ht="131.25" customHeight="1" x14ac:dyDescent="0.2">
      <c r="A400" s="81">
        <v>312</v>
      </c>
      <c r="B400" s="82" t="s">
        <v>185</v>
      </c>
      <c r="C400" s="82" t="s">
        <v>186</v>
      </c>
      <c r="D400" s="82" t="s">
        <v>145</v>
      </c>
      <c r="E400" s="423">
        <v>1286.162</v>
      </c>
      <c r="F400" s="424">
        <f>E400+G400-H400</f>
        <v>1286.162</v>
      </c>
      <c r="G400" s="130">
        <v>0</v>
      </c>
      <c r="H400" s="141">
        <v>0</v>
      </c>
      <c r="I400" s="141">
        <v>0</v>
      </c>
      <c r="J400" s="141">
        <v>1147.5419999999999</v>
      </c>
      <c r="K400" s="83" t="s">
        <v>1469</v>
      </c>
      <c r="L400" s="84" t="s">
        <v>1364</v>
      </c>
      <c r="M400" s="85" t="s">
        <v>1470</v>
      </c>
      <c r="N400" s="423">
        <f>1296.656+19.506</f>
        <v>1316.162</v>
      </c>
      <c r="O400" s="83">
        <v>2760.6030000000001</v>
      </c>
      <c r="P400" s="455">
        <f>O400-N400</f>
        <v>1444.441</v>
      </c>
      <c r="Q400" s="83">
        <v>-56.244</v>
      </c>
      <c r="R400" s="86" t="s">
        <v>1004</v>
      </c>
      <c r="S400" s="87" t="s">
        <v>1471</v>
      </c>
      <c r="T400" s="88" t="s">
        <v>1858</v>
      </c>
      <c r="U400" s="278" t="s">
        <v>187</v>
      </c>
      <c r="V400" s="89" t="s">
        <v>1</v>
      </c>
      <c r="W400" s="90" t="s">
        <v>1770</v>
      </c>
      <c r="X400" s="89">
        <v>314</v>
      </c>
      <c r="Y400" s="91" t="s">
        <v>1335</v>
      </c>
      <c r="Z400" s="79" t="s">
        <v>54</v>
      </c>
      <c r="AA400" s="79"/>
      <c r="AB400" s="80"/>
    </row>
    <row r="401" spans="1:32" ht="215.25" customHeight="1" x14ac:dyDescent="0.2">
      <c r="A401" s="317">
        <v>313</v>
      </c>
      <c r="B401" s="82" t="s">
        <v>188</v>
      </c>
      <c r="C401" s="82" t="s">
        <v>160</v>
      </c>
      <c r="D401" s="82" t="s">
        <v>145</v>
      </c>
      <c r="E401" s="423">
        <v>81.460999999999999</v>
      </c>
      <c r="F401" s="424">
        <f>E401+G401-H401</f>
        <v>81.460999999999999</v>
      </c>
      <c r="G401" s="130">
        <v>0</v>
      </c>
      <c r="H401" s="141">
        <v>0</v>
      </c>
      <c r="I401" s="141">
        <v>0</v>
      </c>
      <c r="J401" s="141">
        <v>76.123999999999995</v>
      </c>
      <c r="K401" s="363" t="s">
        <v>1472</v>
      </c>
      <c r="L401" s="131" t="s">
        <v>1000</v>
      </c>
      <c r="M401" s="239" t="s">
        <v>1473</v>
      </c>
      <c r="N401" s="130">
        <v>81.061999999999998</v>
      </c>
      <c r="O401" s="130">
        <v>79.932000000000002</v>
      </c>
      <c r="P401" s="457">
        <f>O401-N401</f>
        <v>-1.1299999999999955</v>
      </c>
      <c r="Q401" s="130">
        <v>0</v>
      </c>
      <c r="R401" s="86" t="s">
        <v>994</v>
      </c>
      <c r="S401" s="380" t="s">
        <v>1474</v>
      </c>
      <c r="T401" s="88"/>
      <c r="U401" s="278" t="s">
        <v>189</v>
      </c>
      <c r="V401" s="89" t="s">
        <v>1</v>
      </c>
      <c r="W401" s="90" t="s">
        <v>190</v>
      </c>
      <c r="X401" s="89">
        <v>316</v>
      </c>
      <c r="Y401" s="91" t="s">
        <v>1335</v>
      </c>
      <c r="Z401" s="79" t="s">
        <v>54</v>
      </c>
      <c r="AA401" s="79"/>
      <c r="AB401" s="80"/>
    </row>
    <row r="402" spans="1:32" s="111" customFormat="1" ht="32.4" x14ac:dyDescent="0.2">
      <c r="A402" s="128">
        <v>314</v>
      </c>
      <c r="B402" s="129" t="s">
        <v>434</v>
      </c>
      <c r="C402" s="231" t="s">
        <v>435</v>
      </c>
      <c r="D402" s="231" t="s">
        <v>145</v>
      </c>
      <c r="E402" s="130">
        <v>86.215000000000003</v>
      </c>
      <c r="F402" s="425">
        <f>E402+G402-H402</f>
        <v>86.215000000000003</v>
      </c>
      <c r="G402" s="130">
        <v>0</v>
      </c>
      <c r="H402" s="141">
        <v>0</v>
      </c>
      <c r="I402" s="141">
        <v>0</v>
      </c>
      <c r="J402" s="141">
        <v>80.668000000000006</v>
      </c>
      <c r="K402" s="130" t="s">
        <v>1581</v>
      </c>
      <c r="L402" s="131" t="s">
        <v>997</v>
      </c>
      <c r="M402" s="132" t="s">
        <v>1580</v>
      </c>
      <c r="N402" s="130">
        <v>85.581000000000003</v>
      </c>
      <c r="O402" s="130">
        <v>101.18600000000001</v>
      </c>
      <c r="P402" s="457">
        <f t="shared" ref="P402" si="52">O402-N402</f>
        <v>15.605000000000004</v>
      </c>
      <c r="Q402" s="130">
        <v>0</v>
      </c>
      <c r="R402" s="133" t="s">
        <v>997</v>
      </c>
      <c r="S402" s="129" t="s">
        <v>1579</v>
      </c>
      <c r="T402" s="134"/>
      <c r="U402" s="280" t="s">
        <v>436</v>
      </c>
      <c r="V402" s="183" t="s">
        <v>1</v>
      </c>
      <c r="W402" s="286" t="s">
        <v>437</v>
      </c>
      <c r="X402" s="137">
        <v>318</v>
      </c>
      <c r="Y402" s="138" t="s">
        <v>144</v>
      </c>
      <c r="Z402" s="139" t="s">
        <v>54</v>
      </c>
      <c r="AA402" s="139"/>
      <c r="AB402" s="140"/>
      <c r="AD402" s="2"/>
      <c r="AE402" s="2"/>
      <c r="AF402" s="2"/>
    </row>
    <row r="403" spans="1:32" ht="46.5" customHeight="1" x14ac:dyDescent="0.2">
      <c r="A403" s="81">
        <v>315</v>
      </c>
      <c r="B403" s="82" t="s">
        <v>191</v>
      </c>
      <c r="C403" s="82" t="s">
        <v>147</v>
      </c>
      <c r="D403" s="82" t="s">
        <v>145</v>
      </c>
      <c r="E403" s="423">
        <v>4.5990000000000002</v>
      </c>
      <c r="F403" s="424">
        <f>E403+G403-H403</f>
        <v>4.5990000000000002</v>
      </c>
      <c r="G403" s="130"/>
      <c r="H403" s="141"/>
      <c r="I403" s="141"/>
      <c r="J403" s="141">
        <v>4.32</v>
      </c>
      <c r="K403" s="130" t="s">
        <v>1487</v>
      </c>
      <c r="L403" s="84" t="s">
        <v>1000</v>
      </c>
      <c r="M403" s="85" t="s">
        <v>1475</v>
      </c>
      <c r="N403" s="423">
        <v>4.6849999999999996</v>
      </c>
      <c r="O403" s="83">
        <v>4.3949999999999996</v>
      </c>
      <c r="P403" s="455">
        <f>O403-N403</f>
        <v>-0.29000000000000004</v>
      </c>
      <c r="Q403" s="83">
        <v>-0.28999999999999998</v>
      </c>
      <c r="R403" s="86" t="s">
        <v>1004</v>
      </c>
      <c r="S403" s="381" t="s">
        <v>1476</v>
      </c>
      <c r="T403" s="88"/>
      <c r="U403" s="278" t="s">
        <v>189</v>
      </c>
      <c r="V403" s="89" t="s">
        <v>1</v>
      </c>
      <c r="W403" s="90" t="s">
        <v>190</v>
      </c>
      <c r="X403" s="89">
        <v>317</v>
      </c>
      <c r="Y403" s="91" t="s">
        <v>144</v>
      </c>
      <c r="Z403" s="79" t="s">
        <v>54</v>
      </c>
      <c r="AA403" s="79"/>
      <c r="AB403" s="80"/>
    </row>
    <row r="404" spans="1:32" ht="21.6" customHeight="1" x14ac:dyDescent="0.2">
      <c r="A404" s="92"/>
      <c r="B404" s="120" t="s">
        <v>520</v>
      </c>
      <c r="C404" s="199"/>
      <c r="D404" s="199"/>
      <c r="E404" s="94"/>
      <c r="F404" s="121"/>
      <c r="G404" s="122"/>
      <c r="H404" s="123"/>
      <c r="I404" s="123"/>
      <c r="J404" s="94"/>
      <c r="K404" s="94"/>
      <c r="L404" s="95"/>
      <c r="M404" s="96"/>
      <c r="N404" s="94"/>
      <c r="O404" s="94"/>
      <c r="P404" s="94"/>
      <c r="Q404" s="94"/>
      <c r="R404" s="97"/>
      <c r="S404" s="93"/>
      <c r="T404" s="93"/>
      <c r="U404" s="281"/>
      <c r="V404" s="98"/>
      <c r="W404" s="98"/>
      <c r="X404" s="200"/>
      <c r="Y404" s="98"/>
      <c r="Z404" s="99"/>
      <c r="AA404" s="99"/>
      <c r="AB404" s="100"/>
    </row>
    <row r="405" spans="1:32" s="111" customFormat="1" ht="55.5" customHeight="1" x14ac:dyDescent="0.2">
      <c r="A405" s="128">
        <v>316</v>
      </c>
      <c r="B405" s="129" t="s">
        <v>521</v>
      </c>
      <c r="C405" s="231" t="s">
        <v>522</v>
      </c>
      <c r="D405" s="231" t="s">
        <v>145</v>
      </c>
      <c r="E405" s="130">
        <v>0.23100000000000001</v>
      </c>
      <c r="F405" s="425">
        <f>E405+G405-H405</f>
        <v>0.23100000000000001</v>
      </c>
      <c r="G405" s="130"/>
      <c r="H405" s="141"/>
      <c r="I405" s="141"/>
      <c r="J405" s="141">
        <v>9.9000000000000005E-2</v>
      </c>
      <c r="K405" s="275" t="s">
        <v>999</v>
      </c>
      <c r="L405" s="131" t="s">
        <v>1000</v>
      </c>
      <c r="M405" s="129" t="s">
        <v>1074</v>
      </c>
      <c r="N405" s="130">
        <v>0.23100000000000001</v>
      </c>
      <c r="O405" s="130">
        <v>0.23100000000000001</v>
      </c>
      <c r="P405" s="457">
        <f>O405-N405</f>
        <v>0</v>
      </c>
      <c r="Q405" s="130">
        <v>0</v>
      </c>
      <c r="R405" s="133" t="s">
        <v>994</v>
      </c>
      <c r="S405" s="129" t="s">
        <v>1075</v>
      </c>
      <c r="T405" s="134"/>
      <c r="U405" s="280" t="s">
        <v>475</v>
      </c>
      <c r="V405" s="183" t="s">
        <v>523</v>
      </c>
      <c r="W405" s="182" t="s">
        <v>524</v>
      </c>
      <c r="X405" s="137">
        <v>321</v>
      </c>
      <c r="Y405" s="138"/>
      <c r="Z405" s="139" t="s">
        <v>54</v>
      </c>
      <c r="AA405" s="139"/>
      <c r="AB405" s="140"/>
    </row>
    <row r="406" spans="1:32" s="111" customFormat="1" ht="103.5" customHeight="1" x14ac:dyDescent="0.2">
      <c r="A406" s="128">
        <v>317</v>
      </c>
      <c r="B406" s="129" t="s">
        <v>525</v>
      </c>
      <c r="C406" s="231" t="s">
        <v>147</v>
      </c>
      <c r="D406" s="231" t="s">
        <v>145</v>
      </c>
      <c r="E406" s="130">
        <v>2308.6439999999998</v>
      </c>
      <c r="F406" s="425">
        <f>E406+G406-H406</f>
        <v>2308.6439999999998</v>
      </c>
      <c r="G406" s="130"/>
      <c r="H406" s="141"/>
      <c r="I406" s="141"/>
      <c r="J406" s="141">
        <v>1330.8989999999999</v>
      </c>
      <c r="K406" s="276" t="s">
        <v>1073</v>
      </c>
      <c r="L406" s="131" t="s">
        <v>1000</v>
      </c>
      <c r="M406" s="129" t="s">
        <v>1076</v>
      </c>
      <c r="N406" s="130">
        <v>2255.4250000000002</v>
      </c>
      <c r="O406" s="130">
        <v>2150.8040000000001</v>
      </c>
      <c r="P406" s="457">
        <f>O406-N406</f>
        <v>-104.62100000000009</v>
      </c>
      <c r="Q406" s="130">
        <v>-296.36099999999999</v>
      </c>
      <c r="R406" s="133" t="s">
        <v>1004</v>
      </c>
      <c r="S406" s="129" t="s">
        <v>1077</v>
      </c>
      <c r="T406" s="134"/>
      <c r="U406" s="280" t="s">
        <v>475</v>
      </c>
      <c r="V406" s="183" t="s">
        <v>523</v>
      </c>
      <c r="W406" s="182" t="s">
        <v>524</v>
      </c>
      <c r="X406" s="137">
        <v>322</v>
      </c>
      <c r="Y406" s="138"/>
      <c r="Z406" s="139" t="s">
        <v>54</v>
      </c>
      <c r="AA406" s="139" t="s">
        <v>54</v>
      </c>
      <c r="AB406" s="140"/>
    </row>
    <row r="407" spans="1:32" ht="21.6" customHeight="1" x14ac:dyDescent="0.2">
      <c r="A407" s="92"/>
      <c r="B407" s="93" t="s">
        <v>192</v>
      </c>
      <c r="C407" s="93"/>
      <c r="D407" s="93"/>
      <c r="E407" s="94"/>
      <c r="F407" s="121"/>
      <c r="G407" s="122"/>
      <c r="H407" s="123"/>
      <c r="I407" s="123"/>
      <c r="J407" s="94"/>
      <c r="K407" s="94"/>
      <c r="L407" s="95"/>
      <c r="M407" s="96"/>
      <c r="N407" s="94"/>
      <c r="O407" s="94"/>
      <c r="P407" s="94"/>
      <c r="Q407" s="94"/>
      <c r="R407" s="97"/>
      <c r="S407" s="93"/>
      <c r="T407" s="93"/>
      <c r="U407" s="281"/>
      <c r="V407" s="98"/>
      <c r="W407" s="98"/>
      <c r="X407" s="98"/>
      <c r="Y407" s="98"/>
      <c r="Z407" s="99"/>
      <c r="AA407" s="99"/>
      <c r="AB407" s="100"/>
    </row>
    <row r="408" spans="1:32" ht="32.4" x14ac:dyDescent="0.2">
      <c r="A408" s="81">
        <v>318</v>
      </c>
      <c r="B408" s="82" t="s">
        <v>936</v>
      </c>
      <c r="C408" s="82" t="s">
        <v>153</v>
      </c>
      <c r="D408" s="82" t="s">
        <v>195</v>
      </c>
      <c r="E408" s="423">
        <v>37.527999999999999</v>
      </c>
      <c r="F408" s="424">
        <f>E408+G408-H408</f>
        <v>39.239806999999999</v>
      </c>
      <c r="G408" s="130">
        <v>37.530054999999997</v>
      </c>
      <c r="H408" s="141">
        <v>35.818247999999997</v>
      </c>
      <c r="I408" s="141">
        <v>0</v>
      </c>
      <c r="J408" s="141">
        <v>39.177287</v>
      </c>
      <c r="K408" s="363" t="s">
        <v>1477</v>
      </c>
      <c r="L408" s="131" t="s">
        <v>997</v>
      </c>
      <c r="M408" s="239" t="s">
        <v>1478</v>
      </c>
      <c r="N408" s="130">
        <v>79.325000000000003</v>
      </c>
      <c r="O408" s="130">
        <v>47.466000000000001</v>
      </c>
      <c r="P408" s="457">
        <f>O408-N408</f>
        <v>-31.859000000000002</v>
      </c>
      <c r="Q408" s="130">
        <v>0</v>
      </c>
      <c r="R408" s="133" t="s">
        <v>997</v>
      </c>
      <c r="S408" s="87" t="s">
        <v>1479</v>
      </c>
      <c r="T408" s="88"/>
      <c r="U408" s="278" t="s">
        <v>193</v>
      </c>
      <c r="V408" s="89" t="s">
        <v>1</v>
      </c>
      <c r="W408" s="90" t="s">
        <v>1769</v>
      </c>
      <c r="X408" s="89">
        <v>325</v>
      </c>
      <c r="Y408" s="91" t="s">
        <v>58</v>
      </c>
      <c r="Z408" s="79" t="s">
        <v>54</v>
      </c>
      <c r="AA408" s="79"/>
      <c r="AB408" s="80"/>
    </row>
    <row r="409" spans="1:32" ht="42.75" customHeight="1" x14ac:dyDescent="0.2">
      <c r="A409" s="606">
        <v>319</v>
      </c>
      <c r="B409" s="669" t="s">
        <v>196</v>
      </c>
      <c r="C409" s="671" t="s">
        <v>150</v>
      </c>
      <c r="D409" s="671" t="s">
        <v>197</v>
      </c>
      <c r="E409" s="423">
        <v>0</v>
      </c>
      <c r="F409" s="424">
        <f t="shared" ref="F409:F413" si="53">E409+G409-H409</f>
        <v>0</v>
      </c>
      <c r="G409" s="83">
        <v>0</v>
      </c>
      <c r="H409" s="429">
        <v>0</v>
      </c>
      <c r="I409" s="429">
        <v>0</v>
      </c>
      <c r="J409" s="429">
        <v>0</v>
      </c>
      <c r="K409" s="673" t="s">
        <v>1780</v>
      </c>
      <c r="L409" s="675" t="s">
        <v>997</v>
      </c>
      <c r="M409" s="495" t="s">
        <v>1332</v>
      </c>
      <c r="N409" s="437">
        <f>1.575+0.361+95.779</f>
        <v>97.715000000000003</v>
      </c>
      <c r="O409" s="83">
        <v>71.58</v>
      </c>
      <c r="P409" s="455">
        <f t="shared" ref="P409:P413" si="54">O409-N409</f>
        <v>-26.135000000000005</v>
      </c>
      <c r="Q409" s="83">
        <v>0</v>
      </c>
      <c r="R409" s="542" t="s">
        <v>997</v>
      </c>
      <c r="S409" s="544" t="s">
        <v>1331</v>
      </c>
      <c r="T409" s="546"/>
      <c r="U409" s="485" t="s">
        <v>198</v>
      </c>
      <c r="V409" s="183" t="s">
        <v>1</v>
      </c>
      <c r="W409" s="90" t="s">
        <v>199</v>
      </c>
      <c r="X409" s="667">
        <v>333</v>
      </c>
      <c r="Y409" s="667"/>
      <c r="Z409" s="79" t="s">
        <v>54</v>
      </c>
      <c r="AA409" s="79"/>
      <c r="AB409" s="80"/>
    </row>
    <row r="410" spans="1:32" ht="42.75" customHeight="1" x14ac:dyDescent="0.2">
      <c r="A410" s="607"/>
      <c r="B410" s="670"/>
      <c r="C410" s="672"/>
      <c r="D410" s="672"/>
      <c r="E410" s="423">
        <f>2.028+31.4</f>
        <v>33.427999999999997</v>
      </c>
      <c r="F410" s="424">
        <f t="shared" si="53"/>
        <v>33.427999999999997</v>
      </c>
      <c r="G410" s="83">
        <v>0</v>
      </c>
      <c r="H410" s="429">
        <v>0</v>
      </c>
      <c r="I410" s="429">
        <v>0</v>
      </c>
      <c r="J410" s="429">
        <v>32.612000000000002</v>
      </c>
      <c r="K410" s="674"/>
      <c r="L410" s="676"/>
      <c r="M410" s="496"/>
      <c r="N410" s="437">
        <f>2.614+11.029</f>
        <v>13.643000000000001</v>
      </c>
      <c r="O410" s="83">
        <v>14.645</v>
      </c>
      <c r="P410" s="455">
        <f t="shared" si="54"/>
        <v>1.0019999999999989</v>
      </c>
      <c r="Q410" s="83">
        <v>0</v>
      </c>
      <c r="R410" s="543"/>
      <c r="S410" s="545"/>
      <c r="T410" s="547"/>
      <c r="U410" s="486"/>
      <c r="V410" s="183" t="s">
        <v>813</v>
      </c>
      <c r="W410" s="90" t="s">
        <v>200</v>
      </c>
      <c r="X410" s="668"/>
      <c r="Y410" s="668"/>
      <c r="Z410" s="79" t="s">
        <v>54</v>
      </c>
      <c r="AA410" s="79"/>
      <c r="AB410" s="80"/>
    </row>
    <row r="411" spans="1:32" s="111" customFormat="1" ht="69" customHeight="1" x14ac:dyDescent="0.2">
      <c r="A411" s="128">
        <v>320</v>
      </c>
      <c r="B411" s="129" t="s">
        <v>438</v>
      </c>
      <c r="C411" s="231" t="s">
        <v>162</v>
      </c>
      <c r="D411" s="231" t="s">
        <v>145</v>
      </c>
      <c r="E411" s="130">
        <v>1688.691</v>
      </c>
      <c r="F411" s="425">
        <f t="shared" si="53"/>
        <v>1688.691</v>
      </c>
      <c r="G411" s="130">
        <v>0</v>
      </c>
      <c r="H411" s="141">
        <v>0</v>
      </c>
      <c r="I411" s="141">
        <v>0</v>
      </c>
      <c r="J411" s="141">
        <v>1688.691</v>
      </c>
      <c r="K411" s="130" t="s">
        <v>1582</v>
      </c>
      <c r="L411" s="131" t="s">
        <v>997</v>
      </c>
      <c r="M411" s="129" t="s">
        <v>1584</v>
      </c>
      <c r="N411" s="130">
        <v>1685.902</v>
      </c>
      <c r="O411" s="130">
        <v>1763.1</v>
      </c>
      <c r="P411" s="457">
        <f t="shared" si="54"/>
        <v>77.197999999999865</v>
      </c>
      <c r="Q411" s="130">
        <v>0</v>
      </c>
      <c r="R411" s="133" t="s">
        <v>997</v>
      </c>
      <c r="S411" s="129" t="s">
        <v>1587</v>
      </c>
      <c r="T411" s="134"/>
      <c r="U411" s="280" t="s">
        <v>400</v>
      </c>
      <c r="V411" s="183" t="s">
        <v>1</v>
      </c>
      <c r="W411" s="288" t="s">
        <v>439</v>
      </c>
      <c r="X411" s="279">
        <v>329</v>
      </c>
      <c r="Y411" s="138"/>
      <c r="Z411" s="179"/>
      <c r="AA411" s="179" t="s">
        <v>883</v>
      </c>
      <c r="AB411" s="140"/>
      <c r="AD411" s="2"/>
      <c r="AE411" s="2"/>
      <c r="AF411" s="2"/>
    </row>
    <row r="412" spans="1:32" s="111" customFormat="1" ht="54" x14ac:dyDescent="0.2">
      <c r="A412" s="128">
        <f>+A411+1</f>
        <v>321</v>
      </c>
      <c r="B412" s="129" t="s">
        <v>441</v>
      </c>
      <c r="C412" s="231" t="s">
        <v>146</v>
      </c>
      <c r="D412" s="231" t="s">
        <v>145</v>
      </c>
      <c r="E412" s="130">
        <v>11829.63</v>
      </c>
      <c r="F412" s="425">
        <f t="shared" si="53"/>
        <v>11829.63</v>
      </c>
      <c r="G412" s="130">
        <v>0</v>
      </c>
      <c r="H412" s="130">
        <v>0</v>
      </c>
      <c r="I412" s="130">
        <v>0</v>
      </c>
      <c r="J412" s="141">
        <f>F412</f>
        <v>11829.63</v>
      </c>
      <c r="K412" s="130" t="s">
        <v>1583</v>
      </c>
      <c r="L412" s="131" t="s">
        <v>1000</v>
      </c>
      <c r="M412" s="261" t="s">
        <v>1585</v>
      </c>
      <c r="N412" s="130">
        <v>11098.305</v>
      </c>
      <c r="O412" s="130">
        <v>13007.735000000001</v>
      </c>
      <c r="P412" s="457">
        <f t="shared" si="54"/>
        <v>1909.4300000000003</v>
      </c>
      <c r="Q412" s="130">
        <v>0</v>
      </c>
      <c r="R412" s="133" t="s">
        <v>994</v>
      </c>
      <c r="S412" s="129" t="s">
        <v>1588</v>
      </c>
      <c r="T412" s="134" t="s">
        <v>1590</v>
      </c>
      <c r="U412" s="280" t="s">
        <v>400</v>
      </c>
      <c r="V412" s="183" t="s">
        <v>1</v>
      </c>
      <c r="W412" s="202" t="s">
        <v>442</v>
      </c>
      <c r="X412" s="279">
        <v>330</v>
      </c>
      <c r="Y412" s="138"/>
      <c r="Z412" s="179"/>
      <c r="AA412" s="179" t="s">
        <v>54</v>
      </c>
      <c r="AB412" s="140"/>
      <c r="AD412" s="2"/>
      <c r="AE412" s="2"/>
      <c r="AF412" s="2"/>
    </row>
    <row r="413" spans="1:32" s="111" customFormat="1" ht="54.6" thickBot="1" x14ac:dyDescent="0.25">
      <c r="A413" s="128">
        <v>322</v>
      </c>
      <c r="B413" s="129" t="s">
        <v>443</v>
      </c>
      <c r="C413" s="231" t="s">
        <v>146</v>
      </c>
      <c r="D413" s="231" t="s">
        <v>145</v>
      </c>
      <c r="E413" s="130">
        <v>564.88400000000001</v>
      </c>
      <c r="F413" s="425">
        <f t="shared" si="53"/>
        <v>1815.1489999999999</v>
      </c>
      <c r="G413" s="130">
        <v>1815.1489999999999</v>
      </c>
      <c r="H413" s="130">
        <v>564.88400000000001</v>
      </c>
      <c r="I413" s="130">
        <v>0</v>
      </c>
      <c r="J413" s="141">
        <v>1702.1559999999999</v>
      </c>
      <c r="K413" s="130" t="s">
        <v>1582</v>
      </c>
      <c r="L413" s="131" t="s">
        <v>1000</v>
      </c>
      <c r="M413" s="129" t="s">
        <v>1586</v>
      </c>
      <c r="N413" s="130">
        <v>329.892</v>
      </c>
      <c r="O413" s="130">
        <v>453.93</v>
      </c>
      <c r="P413" s="457">
        <f t="shared" si="54"/>
        <v>124.03800000000001</v>
      </c>
      <c r="Q413" s="130">
        <v>0</v>
      </c>
      <c r="R413" s="133" t="s">
        <v>994</v>
      </c>
      <c r="S413" s="129" t="s">
        <v>1589</v>
      </c>
      <c r="T413" s="134"/>
      <c r="U413" s="280" t="s">
        <v>400</v>
      </c>
      <c r="V413" s="183" t="s">
        <v>1</v>
      </c>
      <c r="W413" s="202" t="s">
        <v>444</v>
      </c>
      <c r="X413" s="137">
        <v>331</v>
      </c>
      <c r="Y413" s="138"/>
      <c r="Z413" s="179"/>
      <c r="AA413" s="179" t="s">
        <v>883</v>
      </c>
      <c r="AB413" s="140"/>
      <c r="AD413" s="2"/>
      <c r="AE413" s="2"/>
      <c r="AF413" s="2"/>
    </row>
    <row r="414" spans="1:32" ht="13.8" thickTop="1" x14ac:dyDescent="0.2">
      <c r="A414" s="600" t="s">
        <v>25</v>
      </c>
      <c r="B414" s="601"/>
      <c r="C414" s="142"/>
      <c r="D414" s="142"/>
      <c r="E414" s="445">
        <f>SUMIF(V10:V413,"一般会計",E10:E413)</f>
        <v>195098.95799999993</v>
      </c>
      <c r="F414" s="446">
        <f>SUMIF(V10:V413,"一般会計",F10:F413)</f>
        <v>208946.82356099997</v>
      </c>
      <c r="G414" s="445">
        <f>SUMIF(AD10:AD413,"一般会計",G10:G413)</f>
        <v>0</v>
      </c>
      <c r="H414" s="445">
        <f>SUMIF(AD10:AD413,"一般会計",H10:H413)</f>
        <v>0</v>
      </c>
      <c r="I414" s="445">
        <f>SUMIF(W10:W413,"一般会計",I10:I413)</f>
        <v>0</v>
      </c>
      <c r="J414" s="445">
        <f>SUMIF(V10:V413,"一般会計",J10:J413)</f>
        <v>198571.21728999991</v>
      </c>
      <c r="K414" s="143"/>
      <c r="L414" s="548" t="s">
        <v>1</v>
      </c>
      <c r="M414" s="549"/>
      <c r="N414" s="445">
        <f>SUMIF(V10:V413,"一般会計",N10:N413)+'27新規事業'!C42</f>
        <v>130537.659</v>
      </c>
      <c r="O414" s="445">
        <f>SUMIF(V10:V413,"一般会計",O10:O413)+'27新規事業'!E42+'28新規要求事業'!D48</f>
        <v>175871.288</v>
      </c>
      <c r="P414" s="461">
        <f>O414-N414</f>
        <v>45333.629000000001</v>
      </c>
      <c r="Q414" s="445">
        <f>SUMIF(V10:V413,"一般会計",Q10:Q413)</f>
        <v>-577.65030000000002</v>
      </c>
      <c r="R414" s="578"/>
      <c r="S414" s="578"/>
      <c r="T414" s="585"/>
      <c r="U414" s="585"/>
      <c r="V414" s="564"/>
      <c r="W414" s="569"/>
      <c r="X414" s="564"/>
      <c r="Y414" s="569"/>
      <c r="Z414" s="564"/>
      <c r="AA414" s="564"/>
      <c r="AB414" s="572"/>
    </row>
    <row r="415" spans="1:32" x14ac:dyDescent="0.2">
      <c r="A415" s="596"/>
      <c r="B415" s="597"/>
      <c r="C415" s="144"/>
      <c r="D415" s="144"/>
      <c r="E415" s="447">
        <f>SUMIF(V10:V413,"ｴﾈﾙｷﾞｰ対策特別会計ｴﾈﾙｷﾞｰ需給勘定",E10:E413)</f>
        <v>111264.38899999998</v>
      </c>
      <c r="F415" s="447">
        <f>SUMIF(V10:V413,"ｴﾈﾙｷﾞｰ対策特別会計ｴﾈﾙｷﾞｰ需給勘定",F10:F413)</f>
        <v>112894.61442899998</v>
      </c>
      <c r="G415" s="447">
        <f>SUMIF(V10:V413,"ｴﾈﾙｷﾞｰ対策特別会計ｴﾈﾙｷﾞｰ需給勘定",G10:G413)</f>
        <v>6868.067</v>
      </c>
      <c r="H415" s="447">
        <f>SUMIF(V10:V413,"ｴﾈﾙｷﾞｰ対策特別会計ｴﾈﾙｷﾞｰ需給勘定",H10:H413)</f>
        <v>5237.8415710000008</v>
      </c>
      <c r="I415" s="447">
        <f>SUMIF(W10:W413,"ｴﾈﾙｷﾞｰ対策特別会計ｴﾈﾙｷﾞｰ需給勘定",I10:I413)</f>
        <v>0</v>
      </c>
      <c r="J415" s="447">
        <f>SUMIF(V10:V413,"ｴﾈﾙｷﾞｰ対策特別会計ｴﾈﾙｷﾞｰ需給勘定",J10:J413)</f>
        <v>100698.15498000001</v>
      </c>
      <c r="K415" s="141"/>
      <c r="L415" s="567" t="s">
        <v>805</v>
      </c>
      <c r="M415" s="568"/>
      <c r="N415" s="130">
        <f>SUMIF(V10:V413,"ｴﾈﾙｷﾞｰ対策特別会計ｴﾈﾙｷﾞｰ需給勘定",N10:N413)+'27新規事業'!C43</f>
        <v>112041.50900000001</v>
      </c>
      <c r="O415" s="130">
        <f>SUMIF(V10:V413,"ｴﾈﾙｷﾞｰ対策特別会計ｴﾈﾙｷﾞｰ需給勘定",O10:O413)+'27新規事業'!E43+'28新規要求事業'!D49</f>
        <v>182945.48800000001</v>
      </c>
      <c r="P415" s="130">
        <f t="shared" ref="P415:P421" si="55">O415-N415</f>
        <v>70903.979000000007</v>
      </c>
      <c r="Q415" s="130">
        <f>SUMIF(V10:V413,"ｴﾈﾙｷﾞｰ対策特別会計ｴﾈﾙｷﾞｰ需給勘定",Q10:Q413)</f>
        <v>-9157.3329999999987</v>
      </c>
      <c r="R415" s="554"/>
      <c r="S415" s="554"/>
      <c r="T415" s="576"/>
      <c r="U415" s="576"/>
      <c r="V415" s="565"/>
      <c r="W415" s="570"/>
      <c r="X415" s="565"/>
      <c r="Y415" s="570"/>
      <c r="Z415" s="580"/>
      <c r="AA415" s="580"/>
      <c r="AB415" s="573"/>
    </row>
    <row r="416" spans="1:32" ht="13.8" thickBot="1" x14ac:dyDescent="0.25">
      <c r="A416" s="602"/>
      <c r="B416" s="603"/>
      <c r="C416" s="145"/>
      <c r="D416" s="145"/>
      <c r="E416" s="448">
        <f>SUMIF(V10:V413,"エネルギー対策特別会計電源開発促進勘定",E10:E413)</f>
        <v>2308.875</v>
      </c>
      <c r="F416" s="449">
        <f>SUMIF(V10:V413,"エネルギー対策特別会計電源開発促進勘定",F10:F413)</f>
        <v>2308.875</v>
      </c>
      <c r="G416" s="448">
        <f>SUMIF(V10:V413,"エネルギー対策特別会計電源開発促進勘定",G10:G413)</f>
        <v>0</v>
      </c>
      <c r="H416" s="146">
        <f>SUMIF(V10:V413,"エネルギー対策特別会計電源開発促進勘定",H10:H413)</f>
        <v>0</v>
      </c>
      <c r="I416" s="146">
        <f>SUMIF(W10:W413,"エネルギー対策特別会計電源開発促進勘定",I10:I413)</f>
        <v>0</v>
      </c>
      <c r="J416" s="448">
        <f>SUMIF(V10:V413,"エネルギー対策特別会計電源開発促進勘定",J10:J413)</f>
        <v>1330.9979999999998</v>
      </c>
      <c r="K416" s="146"/>
      <c r="L416" s="630" t="s">
        <v>806</v>
      </c>
      <c r="M416" s="631"/>
      <c r="N416" s="448">
        <f>SUMIF(V10:V413,"エネルギー対策特別会計電源開発促進勘定",N10:N413)+'27新規事業'!C44</f>
        <v>2255.6560000000004</v>
      </c>
      <c r="O416" s="448">
        <f>SUMIF(V10:V413,"エネルギー対策特別会計電源開発促進勘定",O10:O413)+'27新規事業'!E44+'28新規要求事業'!D50</f>
        <v>2151.0350000000003</v>
      </c>
      <c r="P416" s="448">
        <f t="shared" si="55"/>
        <v>-104.62100000000009</v>
      </c>
      <c r="Q416" s="448">
        <f>SUMIF(V10:V413,"エネルギー対策特別会計電源開発促進勘定",Q10:Q413)</f>
        <v>-296.36099999999999</v>
      </c>
      <c r="R416" s="579"/>
      <c r="S416" s="579"/>
      <c r="T416" s="586"/>
      <c r="U416" s="586"/>
      <c r="V416" s="566"/>
      <c r="W416" s="571"/>
      <c r="X416" s="566"/>
      <c r="Y416" s="571"/>
      <c r="Z416" s="581"/>
      <c r="AA416" s="581"/>
      <c r="AB416" s="574"/>
    </row>
    <row r="417" spans="1:28" x14ac:dyDescent="0.2">
      <c r="A417" s="596" t="s">
        <v>26</v>
      </c>
      <c r="B417" s="597"/>
      <c r="C417" s="144"/>
      <c r="D417" s="144"/>
      <c r="E417" s="450">
        <f>対象外リスト!E43</f>
        <v>119448.387</v>
      </c>
      <c r="F417" s="451">
        <f>対象外リスト!F43</f>
        <v>114832.398</v>
      </c>
      <c r="G417" s="450">
        <v>0</v>
      </c>
      <c r="H417" s="436">
        <v>0</v>
      </c>
      <c r="I417" s="436">
        <v>0</v>
      </c>
      <c r="J417" s="450">
        <f>対象外リスト!G43</f>
        <v>118143.953161</v>
      </c>
      <c r="K417" s="147"/>
      <c r="L417" s="640" t="s">
        <v>1</v>
      </c>
      <c r="M417" s="641"/>
      <c r="N417" s="450">
        <f>対象外リスト!H43</f>
        <v>120535.451</v>
      </c>
      <c r="O417" s="450">
        <f>対象外リスト!I43</f>
        <v>190762.11600000001</v>
      </c>
      <c r="P417" s="462">
        <f t="shared" si="55"/>
        <v>70226.665000000008</v>
      </c>
      <c r="Q417" s="550"/>
      <c r="R417" s="553"/>
      <c r="S417" s="553"/>
      <c r="T417" s="575"/>
      <c r="U417" s="575"/>
      <c r="V417" s="582"/>
      <c r="W417" s="587"/>
      <c r="X417" s="582"/>
      <c r="Y417" s="587"/>
      <c r="Z417" s="582"/>
      <c r="AA417" s="582"/>
      <c r="AB417" s="632"/>
    </row>
    <row r="418" spans="1:28" x14ac:dyDescent="0.2">
      <c r="A418" s="596"/>
      <c r="B418" s="597"/>
      <c r="C418" s="144"/>
      <c r="D418" s="144"/>
      <c r="E418" s="130">
        <f>対象外リスト!E45</f>
        <v>367.863</v>
      </c>
      <c r="F418" s="425">
        <f>対象外リスト!F45</f>
        <v>367.863</v>
      </c>
      <c r="G418" s="130">
        <v>0</v>
      </c>
      <c r="H418" s="141">
        <v>0</v>
      </c>
      <c r="I418" s="141">
        <v>0</v>
      </c>
      <c r="J418" s="130">
        <f>対象外リスト!G45</f>
        <v>0</v>
      </c>
      <c r="K418" s="141"/>
      <c r="L418" s="567" t="s">
        <v>805</v>
      </c>
      <c r="M418" s="568"/>
      <c r="N418" s="130">
        <f>対象外リスト!H45</f>
        <v>440.79600000000005</v>
      </c>
      <c r="O418" s="130">
        <f>対象外リスト!I45</f>
        <v>652.90100000000007</v>
      </c>
      <c r="P418" s="440">
        <f t="shared" si="55"/>
        <v>212.10500000000002</v>
      </c>
      <c r="Q418" s="551"/>
      <c r="R418" s="554"/>
      <c r="S418" s="554"/>
      <c r="T418" s="576"/>
      <c r="U418" s="576"/>
      <c r="V418" s="565"/>
      <c r="W418" s="570"/>
      <c r="X418" s="565"/>
      <c r="Y418" s="570"/>
      <c r="Z418" s="580"/>
      <c r="AA418" s="580"/>
      <c r="AB418" s="573"/>
    </row>
    <row r="419" spans="1:28" ht="13.8" thickBot="1" x14ac:dyDescent="0.25">
      <c r="A419" s="598"/>
      <c r="B419" s="599"/>
      <c r="C419" s="148"/>
      <c r="D419" s="148"/>
      <c r="E419" s="452">
        <f>対象外リスト!E46</f>
        <v>20.603000000000002</v>
      </c>
      <c r="F419" s="453">
        <f>対象外リスト!F46</f>
        <v>20.603000000000002</v>
      </c>
      <c r="G419" s="452">
        <v>0</v>
      </c>
      <c r="H419" s="149">
        <v>0</v>
      </c>
      <c r="I419" s="149">
        <v>0</v>
      </c>
      <c r="J419" s="452">
        <f>対象外リスト!G46</f>
        <v>5.0289999999999999</v>
      </c>
      <c r="K419" s="149"/>
      <c r="L419" s="638" t="s">
        <v>806</v>
      </c>
      <c r="M419" s="639"/>
      <c r="N419" s="452">
        <f>対象外リスト!H46</f>
        <v>26.332000000000001</v>
      </c>
      <c r="O419" s="452">
        <f>対象外リスト!I46</f>
        <v>26.279</v>
      </c>
      <c r="P419" s="452">
        <f t="shared" si="55"/>
        <v>-5.3000000000000824E-2</v>
      </c>
      <c r="Q419" s="552"/>
      <c r="R419" s="555"/>
      <c r="S419" s="555"/>
      <c r="T419" s="577"/>
      <c r="U419" s="577"/>
      <c r="V419" s="584"/>
      <c r="W419" s="588"/>
      <c r="X419" s="584"/>
      <c r="Y419" s="588"/>
      <c r="Z419" s="583"/>
      <c r="AA419" s="583"/>
      <c r="AB419" s="633"/>
    </row>
    <row r="420" spans="1:28" ht="13.8" thickTop="1" x14ac:dyDescent="0.2">
      <c r="A420" s="600" t="s">
        <v>7</v>
      </c>
      <c r="B420" s="601"/>
      <c r="C420" s="144"/>
      <c r="D420" s="144"/>
      <c r="E420" s="450">
        <f>E414+E417</f>
        <v>314547.34499999991</v>
      </c>
      <c r="F420" s="451">
        <f>F414+F417</f>
        <v>323779.22156099998</v>
      </c>
      <c r="G420" s="450">
        <f t="shared" ref="F420:J421" si="56">G414+G417</f>
        <v>0</v>
      </c>
      <c r="H420" s="450">
        <f t="shared" si="56"/>
        <v>0</v>
      </c>
      <c r="I420" s="450">
        <f t="shared" ref="I420" si="57">I414+I417</f>
        <v>0</v>
      </c>
      <c r="J420" s="450">
        <f t="shared" si="56"/>
        <v>316715.17045099993</v>
      </c>
      <c r="K420" s="147"/>
      <c r="L420" s="548" t="s">
        <v>1</v>
      </c>
      <c r="M420" s="549"/>
      <c r="N420" s="450">
        <f>N414+N417</f>
        <v>251073.11</v>
      </c>
      <c r="O420" s="450">
        <f t="shared" ref="N420:O422" si="58">O414+O417</f>
        <v>366633.40399999998</v>
      </c>
      <c r="P420" s="463">
        <f t="shared" si="55"/>
        <v>115560.29399999999</v>
      </c>
      <c r="Q420" s="626"/>
      <c r="R420" s="578"/>
      <c r="S420" s="578"/>
      <c r="T420" s="585"/>
      <c r="U420" s="585"/>
      <c r="V420" s="564"/>
      <c r="W420" s="569"/>
      <c r="X420" s="564"/>
      <c r="Y420" s="569"/>
      <c r="Z420" s="564"/>
      <c r="AA420" s="564"/>
      <c r="AB420" s="572"/>
    </row>
    <row r="421" spans="1:28" x14ac:dyDescent="0.2">
      <c r="A421" s="596"/>
      <c r="B421" s="597"/>
      <c r="C421" s="144"/>
      <c r="D421" s="144"/>
      <c r="E421" s="130">
        <f>E415+E418</f>
        <v>111632.25199999998</v>
      </c>
      <c r="F421" s="130">
        <f t="shared" si="56"/>
        <v>113262.47742899998</v>
      </c>
      <c r="G421" s="130">
        <f t="shared" si="56"/>
        <v>6868.067</v>
      </c>
      <c r="H421" s="130">
        <f t="shared" si="56"/>
        <v>5237.8415710000008</v>
      </c>
      <c r="I421" s="130">
        <f t="shared" ref="I421" si="59">I415+I418</f>
        <v>0</v>
      </c>
      <c r="J421" s="130">
        <f t="shared" si="56"/>
        <v>100698.15498000001</v>
      </c>
      <c r="K421" s="141"/>
      <c r="L421" s="567" t="s">
        <v>805</v>
      </c>
      <c r="M421" s="568"/>
      <c r="N421" s="130">
        <f t="shared" si="58"/>
        <v>112482.30500000001</v>
      </c>
      <c r="O421" s="130">
        <f t="shared" si="58"/>
        <v>183598.38900000002</v>
      </c>
      <c r="P421" s="463">
        <f t="shared" si="55"/>
        <v>71116.084000000017</v>
      </c>
      <c r="Q421" s="551"/>
      <c r="R421" s="554"/>
      <c r="S421" s="554"/>
      <c r="T421" s="576"/>
      <c r="U421" s="576"/>
      <c r="V421" s="565"/>
      <c r="W421" s="570"/>
      <c r="X421" s="565"/>
      <c r="Y421" s="570"/>
      <c r="Z421" s="580"/>
      <c r="AA421" s="580"/>
      <c r="AB421" s="573"/>
    </row>
    <row r="422" spans="1:28" ht="13.8" thickBot="1" x14ac:dyDescent="0.25">
      <c r="A422" s="602"/>
      <c r="B422" s="603"/>
      <c r="C422" s="145"/>
      <c r="D422" s="145"/>
      <c r="E422" s="454">
        <f>E416+E419</f>
        <v>2329.4780000000001</v>
      </c>
      <c r="F422" s="454">
        <f>F416+F419</f>
        <v>2329.4780000000001</v>
      </c>
      <c r="G422" s="454">
        <f>G416+G419</f>
        <v>0</v>
      </c>
      <c r="H422" s="454">
        <f>H416+H419</f>
        <v>0</v>
      </c>
      <c r="I422" s="454">
        <f>I416+I419</f>
        <v>0</v>
      </c>
      <c r="J422" s="454">
        <f>J416+J419</f>
        <v>1336.0269999999998</v>
      </c>
      <c r="K422" s="150"/>
      <c r="L422" s="630" t="s">
        <v>806</v>
      </c>
      <c r="M422" s="631"/>
      <c r="N422" s="454">
        <f t="shared" si="58"/>
        <v>2281.9880000000003</v>
      </c>
      <c r="O422" s="454">
        <f t="shared" si="58"/>
        <v>2177.3140000000003</v>
      </c>
      <c r="P422" s="464">
        <f>P416+P419</f>
        <v>-104.67400000000009</v>
      </c>
      <c r="Q422" s="627"/>
      <c r="R422" s="579"/>
      <c r="S422" s="579"/>
      <c r="T422" s="586"/>
      <c r="U422" s="586"/>
      <c r="V422" s="566"/>
      <c r="W422" s="571"/>
      <c r="X422" s="566"/>
      <c r="Y422" s="571"/>
      <c r="Z422" s="581"/>
      <c r="AA422" s="581"/>
      <c r="AB422" s="574"/>
    </row>
    <row r="423" spans="1:28" ht="17.7" customHeight="1" x14ac:dyDescent="0.2">
      <c r="A423" s="66" t="s">
        <v>59</v>
      </c>
      <c r="B423" s="61"/>
      <c r="C423" s="61"/>
      <c r="D423" s="61"/>
      <c r="E423" s="62"/>
      <c r="F423" s="27"/>
      <c r="G423" s="27"/>
      <c r="H423" s="27"/>
      <c r="I423" s="27"/>
      <c r="J423" s="293"/>
      <c r="K423" s="293"/>
      <c r="L423" s="62"/>
      <c r="M423" s="27"/>
      <c r="N423" s="27"/>
      <c r="O423" s="63"/>
      <c r="P423" s="64"/>
      <c r="Q423" s="64"/>
      <c r="R423" s="65"/>
      <c r="S423" s="65"/>
      <c r="T423" s="56"/>
      <c r="U423" s="56"/>
      <c r="V423" s="56"/>
      <c r="W423" s="56"/>
      <c r="Z423" s="60"/>
    </row>
    <row r="424" spans="1:28" ht="18" customHeight="1" x14ac:dyDescent="0.2">
      <c r="A424" s="18" t="s">
        <v>55</v>
      </c>
      <c r="F424" s="29"/>
      <c r="G424" s="29"/>
      <c r="H424" s="29"/>
      <c r="I424" s="29"/>
      <c r="J424" s="29"/>
      <c r="K424" s="29"/>
      <c r="Q424" s="2"/>
    </row>
    <row r="425" spans="1:28" ht="18" customHeight="1" x14ac:dyDescent="0.2">
      <c r="A425" s="19" t="s">
        <v>824</v>
      </c>
      <c r="Q425" s="2"/>
    </row>
    <row r="426" spans="1:28" ht="18" customHeight="1" x14ac:dyDescent="0.2">
      <c r="A426" s="31" t="s">
        <v>52</v>
      </c>
      <c r="B426" s="110"/>
      <c r="C426" s="30"/>
      <c r="D426" s="30"/>
      <c r="Q426" s="2"/>
    </row>
    <row r="427" spans="1:28" ht="18" customHeight="1" x14ac:dyDescent="0.2">
      <c r="A427" s="19" t="s">
        <v>825</v>
      </c>
      <c r="B427" s="110"/>
      <c r="C427" s="30"/>
      <c r="D427" s="30"/>
      <c r="Q427" s="2"/>
    </row>
    <row r="428" spans="1:28" ht="18" customHeight="1" x14ac:dyDescent="0.2">
      <c r="A428" s="18" t="s">
        <v>827</v>
      </c>
      <c r="B428" s="109"/>
      <c r="C428" s="18"/>
      <c r="D428" s="18"/>
      <c r="E428" s="8"/>
      <c r="F428" s="8"/>
      <c r="G428" s="8"/>
      <c r="H428" s="8"/>
      <c r="I428" s="8"/>
      <c r="J428" s="8"/>
      <c r="K428" s="8"/>
      <c r="L428" s="8"/>
      <c r="M428" s="8"/>
      <c r="N428" s="8"/>
      <c r="O428" s="8"/>
      <c r="P428" s="8"/>
      <c r="Q428" s="8"/>
      <c r="R428" s="8"/>
      <c r="S428" s="8"/>
      <c r="T428" s="7"/>
      <c r="U428" s="7"/>
      <c r="V428" s="7"/>
      <c r="W428" s="7"/>
    </row>
    <row r="429" spans="1:28" ht="18" customHeight="1" x14ac:dyDescent="0.2">
      <c r="A429" s="18" t="s">
        <v>829</v>
      </c>
      <c r="B429" s="109"/>
      <c r="C429" s="18"/>
      <c r="D429" s="18"/>
      <c r="Q429" s="2"/>
    </row>
    <row r="430" spans="1:28" ht="18" customHeight="1" x14ac:dyDescent="0.2">
      <c r="A430" s="18" t="s">
        <v>831</v>
      </c>
      <c r="B430" s="111"/>
      <c r="Q430" s="2"/>
    </row>
    <row r="431" spans="1:28" ht="18" customHeight="1" x14ac:dyDescent="0.2">
      <c r="A431" s="18" t="s">
        <v>57</v>
      </c>
      <c r="Q431" s="2"/>
    </row>
    <row r="432" spans="1:28" ht="32.85" customHeight="1" x14ac:dyDescent="0.2">
      <c r="A432" s="665" t="s">
        <v>832</v>
      </c>
      <c r="B432" s="666"/>
      <c r="C432" s="666"/>
      <c r="D432" s="666"/>
      <c r="E432" s="666"/>
      <c r="F432" s="666"/>
      <c r="G432" s="666"/>
      <c r="H432" s="666"/>
      <c r="I432" s="666"/>
      <c r="J432" s="666"/>
      <c r="K432" s="666"/>
      <c r="L432" s="666"/>
      <c r="M432" s="666"/>
      <c r="N432" s="666"/>
      <c r="O432" s="666"/>
      <c r="P432" s="666"/>
      <c r="Q432" s="666"/>
      <c r="R432" s="666"/>
      <c r="S432" s="666"/>
      <c r="T432" s="666"/>
      <c r="U432" s="666"/>
      <c r="V432" s="666"/>
      <c r="W432" s="666"/>
      <c r="X432" s="666"/>
      <c r="Y432" s="666"/>
      <c r="Z432" s="666"/>
    </row>
    <row r="433" spans="1:17" ht="18" customHeight="1" x14ac:dyDescent="0.2">
      <c r="A433" s="2" t="s">
        <v>44</v>
      </c>
      <c r="Q433" s="2"/>
    </row>
    <row r="434" spans="1:17" ht="18" customHeight="1" x14ac:dyDescent="0.2">
      <c r="A434" s="2" t="s">
        <v>833</v>
      </c>
      <c r="Q434" s="2"/>
    </row>
    <row r="435" spans="1:17" ht="18" customHeight="1" x14ac:dyDescent="0.2">
      <c r="A435" s="2" t="s">
        <v>834</v>
      </c>
      <c r="Q435" s="2"/>
    </row>
    <row r="436" spans="1:17" ht="18" customHeight="1" x14ac:dyDescent="0.2">
      <c r="A436" s="2" t="s">
        <v>835</v>
      </c>
      <c r="Q436" s="2"/>
    </row>
    <row r="437" spans="1:17" ht="17.7" customHeight="1" x14ac:dyDescent="0.2">
      <c r="A437" s="17" t="s">
        <v>51</v>
      </c>
      <c r="Q437" s="2"/>
    </row>
    <row r="438" spans="1:17" hidden="1" x14ac:dyDescent="0.2"/>
    <row r="439" spans="1:17" hidden="1" x14ac:dyDescent="0.2">
      <c r="M439" s="26" t="s">
        <v>1762</v>
      </c>
      <c r="N439" s="397">
        <f>SUMIF(AD10:AD413,"一般会計",N10:N413)</f>
        <v>0</v>
      </c>
      <c r="O439" s="397">
        <f>SUMIF(AD10:AD413,"一般会計",O10:O413)</f>
        <v>0</v>
      </c>
      <c r="P439" s="2" t="s">
        <v>1767</v>
      </c>
    </row>
    <row r="440" spans="1:17" hidden="1" x14ac:dyDescent="0.2">
      <c r="M440" s="26" t="s">
        <v>1763</v>
      </c>
      <c r="N440" s="397">
        <f>対象外リスト!H43</f>
        <v>120535.451</v>
      </c>
      <c r="O440" s="397">
        <f>対象外リスト!I43</f>
        <v>190762.11600000001</v>
      </c>
      <c r="P440" s="2" t="s">
        <v>1767</v>
      </c>
      <c r="Q440" s="398">
        <f>SUBTOTAL(9,A408:Z439)</f>
        <v>4878346.9680810003</v>
      </c>
    </row>
    <row r="441" spans="1:17" hidden="1" x14ac:dyDescent="0.2">
      <c r="M441" s="26" t="s">
        <v>1764</v>
      </c>
      <c r="N441" s="397">
        <f>+'27新規事業'!C42</f>
        <v>710.20699999999999</v>
      </c>
      <c r="O441" s="397">
        <f>+'27新規事業'!E42</f>
        <v>647.35299999999995</v>
      </c>
      <c r="P441" s="2" t="s">
        <v>1767</v>
      </c>
    </row>
    <row r="442" spans="1:17" hidden="1" x14ac:dyDescent="0.2">
      <c r="M442" s="26" t="s">
        <v>1765</v>
      </c>
      <c r="N442" s="397" t="s">
        <v>1766</v>
      </c>
      <c r="O442" s="397">
        <f>+'28新規要求事業'!D48</f>
        <v>2416.5639999999999</v>
      </c>
      <c r="P442" s="2" t="s">
        <v>1767</v>
      </c>
    </row>
    <row r="443" spans="1:17" hidden="1" x14ac:dyDescent="0.2">
      <c r="M443" s="26" t="s">
        <v>1768</v>
      </c>
      <c r="N443" s="397">
        <f>+SUM(N439:N442)</f>
        <v>121245.658</v>
      </c>
      <c r="O443" s="397">
        <f t="shared" ref="O443" si="60">+SUM(O439:O442)</f>
        <v>193826.03300000002</v>
      </c>
      <c r="P443" s="2" t="s">
        <v>1767</v>
      </c>
    </row>
    <row r="454" spans="6:9" x14ac:dyDescent="0.2">
      <c r="F454" s="22"/>
      <c r="G454" s="22"/>
      <c r="H454" s="22"/>
      <c r="I454" s="22"/>
    </row>
  </sheetData>
  <autoFilter ref="A9:AF437"/>
  <customSheetViews>
    <customSheetView guid="{DC64D74E-EA11-40EC-9021-180B017810B0}" scale="85" showPageBreaks="1" showGridLines="0" fitToPage="1" printArea="1" showAutoFilter="1" hiddenColumns="1">
      <pane xSplit="14" ySplit="7" topLeftCell="P98" activePane="bottomRight" state="frozen"/>
      <selection pane="bottomRight" activeCell="R100" sqref="R100"/>
      <rowBreaks count="1" manualBreakCount="1">
        <brk id="202" max="26" man="1"/>
      </rowBreaks>
      <pageMargins left="0.39370078740157483" right="0.39370078740157483" top="0.78740157480314965" bottom="0.59055118110236227" header="0.51181102362204722" footer="0.39370078740157483"/>
      <printOptions horizontalCentered="1"/>
      <pageSetup paperSize="8" scale="70" fitToHeight="0" orientation="landscape" cellComments="asDisplayed" horizontalDpi="300" verticalDpi="300" r:id="rId1"/>
      <headerFooter alignWithMargins="0">
        <oddHeader>&amp;L&amp;28様式１&amp;R&amp;26別添１</oddHeader>
        <oddFooter>&amp;C&amp;P/&amp;N</oddFooter>
      </headerFooter>
      <autoFilter ref="A5:AB436">
        <filterColumn colId="5" showButton="0"/>
        <filterColumn colId="6" showButton="0"/>
        <filterColumn colId="7" showButton="0"/>
        <filterColumn colId="8" showButton="0"/>
        <filterColumn colId="11" showButton="0"/>
        <filterColumn colId="16" showButton="0"/>
        <filterColumn colId="17" showButton="0"/>
      </autoFilter>
    </customSheetView>
    <customSheetView guid="{704BCAC6-A675-4673-90DF-9A26ABAB914C}" scale="85" showGridLines="0" fitToPage="1" showAutoFilter="1">
      <pane xSplit="2" ySplit="7" topLeftCell="V8" activePane="bottomRight" state="frozen"/>
      <selection pane="bottomRight" activeCell="W251" sqref="W251"/>
      <rowBreaks count="1" manualBreakCount="1">
        <brk id="202" max="26" man="1"/>
      </rowBreaks>
      <pageMargins left="0.39370078740157483" right="0.39370078740157483" top="0.78740157480314965" bottom="0.59055118110236227" header="0.51181102362204722" footer="0.39370078740157483"/>
      <printOptions horizontalCentered="1"/>
      <pageSetup paperSize="8" scale="44" fitToHeight="0" orientation="landscape" cellComments="asDisplayed" horizontalDpi="300" verticalDpi="300" r:id="rId2"/>
      <headerFooter alignWithMargins="0">
        <oddHeader>&amp;L&amp;28様式１&amp;R&amp;26別添１</oddHeader>
        <oddFooter>&amp;C&amp;P/&amp;N</oddFooter>
      </headerFooter>
      <autoFilter ref="A8:AF436"/>
    </customSheetView>
    <customSheetView guid="{85B44A47-77F3-42EB-8B9C-EF2D10CBE015}" scale="85" showPageBreaks="1" showGridLines="0" fitToPage="1" printArea="1" showAutoFilter="1">
      <pane xSplit="2" ySplit="7" topLeftCell="I186" activePane="bottomRight" state="frozen"/>
      <selection pane="bottomRight" activeCell="M187" sqref="M187"/>
      <rowBreaks count="1" manualBreakCount="1">
        <brk id="202" max="26" man="1"/>
      </rowBreaks>
      <pageMargins left="0.39370078740157483" right="0.39370078740157483" top="0.78740157480314965" bottom="0.59055118110236227" header="0.51181102362204722" footer="0.39370078740157483"/>
      <printOptions horizontalCentered="1"/>
      <pageSetup paperSize="8" scale="48" fitToHeight="0" orientation="landscape" cellComments="asDisplayed" horizontalDpi="300" verticalDpi="300" r:id="rId3"/>
      <headerFooter alignWithMargins="0">
        <oddHeader>&amp;L&amp;28様式１&amp;R&amp;26別添１</oddHeader>
        <oddFooter>&amp;C&amp;P/&amp;N</oddFooter>
      </headerFooter>
      <autoFilter ref="A5:AB436">
        <filterColumn colId="5" showButton="0"/>
        <filterColumn colId="6" showButton="0"/>
        <filterColumn colId="7" showButton="0"/>
        <filterColumn colId="8" showButton="0"/>
        <filterColumn colId="11" showButton="0"/>
        <filterColumn colId="16" showButton="0"/>
        <filterColumn colId="17" showButton="0"/>
      </autoFilter>
    </customSheetView>
    <customSheetView guid="{98507349-6533-4B98-BD21-1C7B3DEADC6B}" scale="85" showGridLines="0" fitToPage="1" showAutoFilter="1">
      <pane xSplit="2" ySplit="7" topLeftCell="C373" activePane="bottomRight" state="frozen"/>
      <selection pane="bottomRight" activeCell="J379" sqref="J379"/>
      <rowBreaks count="1" manualBreakCount="1">
        <brk id="202" max="26" man="1"/>
      </rowBreaks>
      <pageMargins left="0.39370078740157483" right="0.39370078740157483" top="0.78740157480314965" bottom="0.59055118110236227" header="0.51181102362204722" footer="0.39370078740157483"/>
      <printOptions horizontalCentered="1"/>
      <pageSetup paperSize="8" scale="48" fitToHeight="0" orientation="landscape" cellComments="asDisplayed" horizontalDpi="300" verticalDpi="300" r:id="rId4"/>
      <headerFooter alignWithMargins="0">
        <oddHeader>&amp;L&amp;28様式１&amp;R&amp;26別添１</oddHeader>
        <oddFooter>&amp;C&amp;P/&amp;N</oddFooter>
      </headerFooter>
      <autoFilter ref="A5:AA437">
        <filterColumn colId="5" showButton="0"/>
        <filterColumn colId="6" showButton="0"/>
        <filterColumn colId="7" showButton="0"/>
        <filterColumn colId="10" showButton="0"/>
        <filterColumn colId="15" showButton="0"/>
        <filterColumn colId="16" showButton="0"/>
      </autoFilter>
    </customSheetView>
    <customSheetView guid="{6795304B-7E75-45F3-AC11-C01F84EAD10E}" scale="85" showGridLines="0" fitToPage="1" filter="1" showAutoFilter="1">
      <pane xSplit="2" ySplit="7" topLeftCell="L437" activePane="bottomRight" state="frozen"/>
      <selection pane="bottomRight" activeCell="O442" sqref="O442"/>
      <rowBreaks count="1" manualBreakCount="1">
        <brk id="202" max="26" man="1"/>
      </rowBreaks>
      <pageMargins left="0.39370078740157483" right="0.39370078740157483" top="0.78740157480314965" bottom="0.59055118110236227" header="0.51181102362204722" footer="0.39370078740157483"/>
      <printOptions horizontalCentered="1"/>
      <pageSetup paperSize="8" fitToHeight="0" orientation="landscape" cellComments="asDisplayed" horizontalDpi="300" verticalDpi="300" r:id="rId5"/>
      <headerFooter alignWithMargins="0">
        <oddHeader>&amp;L&amp;28様式１&amp;R&amp;26別添１</oddHeader>
        <oddFooter>&amp;C&amp;P/&amp;N</oddFooter>
      </headerFooter>
      <autoFilter ref="A8:AF436">
        <filterColumn colId="28">
          <customFilters>
            <customFilter operator="notEqual" val=" "/>
          </customFilters>
        </filterColumn>
        <filterColumn colId="30">
          <customFilters>
            <customFilter operator="notEqual" val=" "/>
          </customFilters>
        </filterColumn>
      </autoFilter>
    </customSheetView>
    <customSheetView guid="{B53CE47E-DB07-4339-AECD-E366918454B1}" scale="85" showPageBreaks="1" showGridLines="0" fitToPage="1" printArea="1" showAutoFilter="1">
      <pane xSplit="2" ySplit="7" topLeftCell="L359" activePane="bottomRight" state="frozen"/>
      <selection pane="bottomRight" activeCell="A232" sqref="A232"/>
      <rowBreaks count="1" manualBreakCount="1">
        <brk id="202" max="26" man="1"/>
      </rowBreaks>
      <pageMargins left="0.39370078740157483" right="0.39370078740157483" top="0.78740157480314965" bottom="0.59055118110236227" header="0.51181102362204722" footer="0.39370078740157483"/>
      <printOptions horizontalCentered="1"/>
      <pageSetup paperSize="8" scale="44" fitToHeight="0" orientation="landscape" cellComments="asDisplayed" horizontalDpi="300" verticalDpi="300" r:id="rId6"/>
      <headerFooter alignWithMargins="0">
        <oddHeader>&amp;L&amp;28様式１&amp;R&amp;26別添１</oddHeader>
        <oddFooter>&amp;C&amp;P/&amp;N</oddFooter>
      </headerFooter>
      <autoFilter ref="A5:AB436">
        <filterColumn colId="5" showButton="0"/>
        <filterColumn colId="6" showButton="0"/>
        <filterColumn colId="7" showButton="0"/>
        <filterColumn colId="8" showButton="0"/>
        <filterColumn colId="11" showButton="0"/>
        <filterColumn colId="16" showButton="0"/>
        <filterColumn colId="17" showButton="0"/>
      </autoFilter>
    </customSheetView>
  </customSheetViews>
  <mergeCells count="270">
    <mergeCell ref="A432:Z432"/>
    <mergeCell ref="S94:S95"/>
    <mergeCell ref="T94:T95"/>
    <mergeCell ref="Y94:Y95"/>
    <mergeCell ref="Z94:Z95"/>
    <mergeCell ref="AA94:AA95"/>
    <mergeCell ref="R94:R95"/>
    <mergeCell ref="Z96:Z97"/>
    <mergeCell ref="AA96:AA97"/>
    <mergeCell ref="Z130:Z131"/>
    <mergeCell ref="AA130:AA131"/>
    <mergeCell ref="U409:U410"/>
    <mergeCell ref="X409:X410"/>
    <mergeCell ref="Y409:Y410"/>
    <mergeCell ref="M409:M410"/>
    <mergeCell ref="C276:C277"/>
    <mergeCell ref="D276:D277"/>
    <mergeCell ref="X276:X277"/>
    <mergeCell ref="A409:A410"/>
    <mergeCell ref="B409:B410"/>
    <mergeCell ref="C409:C410"/>
    <mergeCell ref="D409:D410"/>
    <mergeCell ref="K409:K410"/>
    <mergeCell ref="L409:L410"/>
    <mergeCell ref="AB96:AB97"/>
    <mergeCell ref="A96:A97"/>
    <mergeCell ref="B96:B97"/>
    <mergeCell ref="C96:C97"/>
    <mergeCell ref="D96:D97"/>
    <mergeCell ref="U96:U97"/>
    <mergeCell ref="Y96:Y97"/>
    <mergeCell ref="AA35:AA36"/>
    <mergeCell ref="AB35:AB36"/>
    <mergeCell ref="A90:A91"/>
    <mergeCell ref="B90:B91"/>
    <mergeCell ref="C90:C91"/>
    <mergeCell ref="D90:D91"/>
    <mergeCell ref="B37:B38"/>
    <mergeCell ref="C37:C38"/>
    <mergeCell ref="D37:D38"/>
    <mergeCell ref="X37:X38"/>
    <mergeCell ref="AA37:AA38"/>
    <mergeCell ref="AB37:AB38"/>
    <mergeCell ref="U37:U38"/>
    <mergeCell ref="AB94:AB95"/>
    <mergeCell ref="B94:B95"/>
    <mergeCell ref="A94:A95"/>
    <mergeCell ref="C94:C95"/>
    <mergeCell ref="AB14:AB15"/>
    <mergeCell ref="A33:A34"/>
    <mergeCell ref="B33:B34"/>
    <mergeCell ref="C33:C34"/>
    <mergeCell ref="D33:D34"/>
    <mergeCell ref="U33:U34"/>
    <mergeCell ref="Y33:Y34"/>
    <mergeCell ref="M14:M15"/>
    <mergeCell ref="R14:R15"/>
    <mergeCell ref="S14:S15"/>
    <mergeCell ref="T14:T15"/>
    <mergeCell ref="U14:U15"/>
    <mergeCell ref="X14:X15"/>
    <mergeCell ref="A14:A15"/>
    <mergeCell ref="B14:B15"/>
    <mergeCell ref="C14:C15"/>
    <mergeCell ref="D14:D15"/>
    <mergeCell ref="K14:K15"/>
    <mergeCell ref="L14:L15"/>
    <mergeCell ref="Z33:Z34"/>
    <mergeCell ref="AA33:AA34"/>
    <mergeCell ref="AB33:AB34"/>
    <mergeCell ref="R33:R34"/>
    <mergeCell ref="Y35:Y36"/>
    <mergeCell ref="Z35:Z36"/>
    <mergeCell ref="D94:D95"/>
    <mergeCell ref="U94:U95"/>
    <mergeCell ref="X94:X95"/>
    <mergeCell ref="K94:K95"/>
    <mergeCell ref="L94:L95"/>
    <mergeCell ref="M94:M95"/>
    <mergeCell ref="Y37:Y38"/>
    <mergeCell ref="Z37:Z38"/>
    <mergeCell ref="L35:L36"/>
    <mergeCell ref="M35:M36"/>
    <mergeCell ref="K35:K36"/>
    <mergeCell ref="R35:R36"/>
    <mergeCell ref="S35:S36"/>
    <mergeCell ref="K37:K38"/>
    <mergeCell ref="L37:L38"/>
    <mergeCell ref="M37:M38"/>
    <mergeCell ref="R37:R38"/>
    <mergeCell ref="X236:X237"/>
    <mergeCell ref="Y236:Y237"/>
    <mergeCell ref="A255:A256"/>
    <mergeCell ref="B255:B256"/>
    <mergeCell ref="U255:U256"/>
    <mergeCell ref="T255:T256"/>
    <mergeCell ref="S255:S256"/>
    <mergeCell ref="R255:R256"/>
    <mergeCell ref="M255:M256"/>
    <mergeCell ref="L255:L256"/>
    <mergeCell ref="D236:D237"/>
    <mergeCell ref="U236:U237"/>
    <mergeCell ref="L236:L237"/>
    <mergeCell ref="A420:B422"/>
    <mergeCell ref="L420:M420"/>
    <mergeCell ref="Q420:Q422"/>
    <mergeCell ref="R420:R422"/>
    <mergeCell ref="Y5:AB5"/>
    <mergeCell ref="AB414:AB416"/>
    <mergeCell ref="S417:S419"/>
    <mergeCell ref="L422:M422"/>
    <mergeCell ref="AB417:AB419"/>
    <mergeCell ref="Z414:Z416"/>
    <mergeCell ref="X6:X8"/>
    <mergeCell ref="Y6:Y8"/>
    <mergeCell ref="L416:M416"/>
    <mergeCell ref="T414:T416"/>
    <mergeCell ref="AA414:AA416"/>
    <mergeCell ref="T417:T419"/>
    <mergeCell ref="L419:M419"/>
    <mergeCell ref="L417:M417"/>
    <mergeCell ref="L415:M415"/>
    <mergeCell ref="V417:V419"/>
    <mergeCell ref="L421:M421"/>
    <mergeCell ref="L6:M6"/>
    <mergeCell ref="A276:A277"/>
    <mergeCell ref="A295:A296"/>
    <mergeCell ref="AB6:AB8"/>
    <mergeCell ref="M7:M8"/>
    <mergeCell ref="R7:S8"/>
    <mergeCell ref="W417:W419"/>
    <mergeCell ref="A37:A38"/>
    <mergeCell ref="A220:A221"/>
    <mergeCell ref="B220:B221"/>
    <mergeCell ref="AB130:AB131"/>
    <mergeCell ref="A130:A131"/>
    <mergeCell ref="B130:B131"/>
    <mergeCell ref="C130:C131"/>
    <mergeCell ref="D130:D131"/>
    <mergeCell ref="X130:X131"/>
    <mergeCell ref="Y130:Y131"/>
    <mergeCell ref="B295:B296"/>
    <mergeCell ref="C295:C296"/>
    <mergeCell ref="C255:C256"/>
    <mergeCell ref="D255:D256"/>
    <mergeCell ref="X255:X256"/>
    <mergeCell ref="Y255:Y256"/>
    <mergeCell ref="B276:B277"/>
    <mergeCell ref="Y276:Y277"/>
    <mergeCell ref="R276:R277"/>
    <mergeCell ref="A236:A237"/>
    <mergeCell ref="V6:V8"/>
    <mergeCell ref="W6:W8"/>
    <mergeCell ref="Q7:Q8"/>
    <mergeCell ref="U6:U8"/>
    <mergeCell ref="A417:B419"/>
    <mergeCell ref="A414:B416"/>
    <mergeCell ref="U414:U416"/>
    <mergeCell ref="R414:R416"/>
    <mergeCell ref="V414:V416"/>
    <mergeCell ref="K220:K221"/>
    <mergeCell ref="M220:M221"/>
    <mergeCell ref="L220:L221"/>
    <mergeCell ref="B236:B237"/>
    <mergeCell ref="A35:A36"/>
    <mergeCell ref="B35:B36"/>
    <mergeCell ref="C35:C36"/>
    <mergeCell ref="D35:D36"/>
    <mergeCell ref="U35:U36"/>
    <mergeCell ref="A6:A8"/>
    <mergeCell ref="B6:B8"/>
    <mergeCell ref="E6:E8"/>
    <mergeCell ref="F6:J6"/>
    <mergeCell ref="C6:C8"/>
    <mergeCell ref="D6:D8"/>
    <mergeCell ref="G7:G8"/>
    <mergeCell ref="K6:K8"/>
    <mergeCell ref="L7:L8"/>
    <mergeCell ref="J7:J8"/>
    <mergeCell ref="X414:X416"/>
    <mergeCell ref="L418:M418"/>
    <mergeCell ref="W414:W416"/>
    <mergeCell ref="AB420:AB422"/>
    <mergeCell ref="W420:W422"/>
    <mergeCell ref="U417:U419"/>
    <mergeCell ref="S420:S422"/>
    <mergeCell ref="AA420:AA422"/>
    <mergeCell ref="Z417:Z419"/>
    <mergeCell ref="Z420:Z422"/>
    <mergeCell ref="X417:X419"/>
    <mergeCell ref="X420:X422"/>
    <mergeCell ref="AA417:AA419"/>
    <mergeCell ref="T420:T422"/>
    <mergeCell ref="S414:S416"/>
    <mergeCell ref="U420:U422"/>
    <mergeCell ref="V420:V422"/>
    <mergeCell ref="Y420:Y422"/>
    <mergeCell ref="Y414:Y416"/>
    <mergeCell ref="Y417:Y419"/>
    <mergeCell ref="R409:R410"/>
    <mergeCell ref="S409:S410"/>
    <mergeCell ref="T409:T410"/>
    <mergeCell ref="L414:M414"/>
    <mergeCell ref="Q417:Q419"/>
    <mergeCell ref="R417:R419"/>
    <mergeCell ref="S33:S34"/>
    <mergeCell ref="K33:K34"/>
    <mergeCell ref="L33:L34"/>
    <mergeCell ref="M33:M34"/>
    <mergeCell ref="K96:K97"/>
    <mergeCell ref="M96:M97"/>
    <mergeCell ref="L96:L97"/>
    <mergeCell ref="R96:R97"/>
    <mergeCell ref="S96:S97"/>
    <mergeCell ref="M236:M237"/>
    <mergeCell ref="R236:R237"/>
    <mergeCell ref="S236:S237"/>
    <mergeCell ref="T236:T237"/>
    <mergeCell ref="M276:M277"/>
    <mergeCell ref="L276:L277"/>
    <mergeCell ref="K276:K277"/>
    <mergeCell ref="K130:K131"/>
    <mergeCell ref="Z295:Z296"/>
    <mergeCell ref="X295:X296"/>
    <mergeCell ref="Y295:Y296"/>
    <mergeCell ref="Y14:Y15"/>
    <mergeCell ref="AA6:AA8"/>
    <mergeCell ref="F7:F8"/>
    <mergeCell ref="P6:P7"/>
    <mergeCell ref="T6:T8"/>
    <mergeCell ref="Q6:S6"/>
    <mergeCell ref="H7:H8"/>
    <mergeCell ref="Z14:Z15"/>
    <mergeCell ref="AA14:AA15"/>
    <mergeCell ref="S37:S38"/>
    <mergeCell ref="L90:L91"/>
    <mergeCell ref="M90:M91"/>
    <mergeCell ref="R90:R91"/>
    <mergeCell ref="S90:S91"/>
    <mergeCell ref="AA236:AA237"/>
    <mergeCell ref="Z236:Z237"/>
    <mergeCell ref="K255:K256"/>
    <mergeCell ref="X35:X36"/>
    <mergeCell ref="X90:X91"/>
    <mergeCell ref="Z6:Z8"/>
    <mergeCell ref="K236:K237"/>
    <mergeCell ref="A4:T4"/>
    <mergeCell ref="AB236:AB237"/>
    <mergeCell ref="U276:U277"/>
    <mergeCell ref="T276:T277"/>
    <mergeCell ref="S276:S277"/>
    <mergeCell ref="D295:D296"/>
    <mergeCell ref="AB255:AB256"/>
    <mergeCell ref="AA255:AA256"/>
    <mergeCell ref="Z255:Z256"/>
    <mergeCell ref="S220:S221"/>
    <mergeCell ref="T220:T221"/>
    <mergeCell ref="R220:R221"/>
    <mergeCell ref="AB276:AB277"/>
    <mergeCell ref="AA276:AA277"/>
    <mergeCell ref="Z276:Z277"/>
    <mergeCell ref="M295:M296"/>
    <mergeCell ref="L295:L296"/>
    <mergeCell ref="K295:K296"/>
    <mergeCell ref="U295:U296"/>
    <mergeCell ref="T295:T296"/>
    <mergeCell ref="S295:S296"/>
    <mergeCell ref="R295:R296"/>
    <mergeCell ref="AB295:AB296"/>
    <mergeCell ref="AA295:AA296"/>
  </mergeCells>
  <phoneticPr fontId="0"/>
  <dataValidations count="9">
    <dataValidation type="list" allowBlank="1" showInputMessage="1" showErrorMessage="1" sqref="F117">
      <formula1>"廃止,事業全体の抜本的改善,事業内容の改善,現状通り"</formula1>
    </dataValidation>
    <dataValidation type="list" allowBlank="1" showInputMessage="1" showErrorMessage="1" sqref="T117">
      <formula1>"前年度新規,最終実施年度 ,その他"</formula1>
    </dataValidation>
    <dataValidation type="list" allowBlank="1" showInputMessage="1" showErrorMessage="1" sqref="Y227 Y217 Y204 Y196 Y186 Y233 Y399 Y407 Y299 Y293 Y249 Y272 Y176 Y347 Y355 Y336 Y358 Y366 Y372 Y319 Y309 Y317 Y313 Y306 Y327 Y332 Y334 Y389 Y404 Y9 Y111 Y86 Y88 Y102 Y104 Y17">
      <formula1>"前年度新規,最終実施年度 ,行革推進会議,その他,平成２５年対象"</formula1>
    </dataValidation>
    <dataValidation type="list" allowBlank="1" showInputMessage="1" showErrorMessage="1" sqref="Y197:Y203 Y411:Y413 Y328:Y331 Y408:Y409 Y218:Y226 Y238:Y248 Y118:Y130 Y228:Y232 Y294:Y295 Y297:Y298 Y234:Y236 Y373:Y388 Y356:Y357 Y337:Y346 Y348:Y354 Y359:Y365 Y367:Y371 Y273:Y276 Y318 Y320:Y326 Y307:Y308 Y333 Y335 Y310:Y312 Y314:Y316 Y405:Y406 Y35 Y87 Y177:Y185 Y105:Y110 Y400:Y403 Y37 Y10:Y14 Y89:Y94 Y96 Y112:Y116 Y39 Y103 Y16 Y205:Y216 Y18:Y33 Y132:Y175 Y187:Y195 Y390:Y398 Y250:Y255 Y257:Y271 Y278:Y292 Y300:Y305 Y41:Y85 Y98:Y101">
      <formula1>"前年度新規,最終実施年度 ,行革推進会議,その他,平成２５年対象,平成２６年対象"</formula1>
    </dataValidation>
    <dataValidation type="list" allowBlank="1" showInputMessage="1" showErrorMessage="1" sqref="R411:R413 R9:R14 R92:R94 R362:R409 R297:R360 R118:R220 R222:R236 R238:R255 R257:R276 R278:R295 R16:R33 R35 R39:R90 R98:R116 R96">
      <formula1>"廃止, 縮減, 執行等改善,予定通り終了,現状通り"</formula1>
    </dataValidation>
    <dataValidation type="list" allowBlank="1" showInputMessage="1" showErrorMessage="1" sqref="L411:L413 L9:L14 L92:L94 L96 L297:L360 L118:L220 L222:L236 L238:L255 L257:L276 L278:L295 L16:L33 L35 L37 L39:L90 L98:L116 L362:L379 L382:L409">
      <formula1>"廃止,事業全体の抜本的な改善,事業内容の一部改善,終了予定,現状通り"</formula1>
    </dataValidation>
    <dataValidation type="list" allowBlank="1" showInputMessage="1" showErrorMessage="1" sqref="U117:W117 Z37:AB37 Z40:AA40 Z9:AB14 Z96:AB96 Z39:AB39 Z98:AB116 Z16:AB33 Z41:AB94 Z132:AB236 Z238:AB255 Z257:AB276 Z278:AB295 Z297:AB413 Z118:AB130">
      <formula1>"○, 　,"</formula1>
    </dataValidation>
    <dataValidation type="list" allowBlank="1" showInputMessage="1" showErrorMessage="1" sqref="R37">
      <formula1>"廃止, 段階的廃止, 縮減, 執行等改善,現状通り,予定通り終了"</formula1>
    </dataValidation>
    <dataValidation type="list" allowBlank="1" showInputMessage="1" showErrorMessage="1" sqref="L380:L381">
      <formula1>"廃止,事業全体の抜本的な改善,事業内容の一部改善,現状通り"</formula1>
    </dataValidation>
  </dataValidations>
  <printOptions horizontalCentered="1"/>
  <pageMargins left="0.39370078740157483" right="0.39370078740157483" top="0.78740157480314965" bottom="0.59055118110236227" header="0.51181102362204722" footer="0.39370078740157483"/>
  <pageSetup paperSize="8" scale="48" fitToHeight="0" orientation="landscape" cellComments="asDisplayed" horizontalDpi="300" verticalDpi="300" r:id="rId7"/>
  <headerFooter alignWithMargins="0">
    <oddHeader>&amp;L&amp;28様式１&amp;R&amp;26別添１</oddHeader>
    <oddFooter>&amp;C&amp;P/&amp;N</oddFooter>
  </headerFooter>
  <rowBreaks count="1" manualBreakCount="1">
    <brk id="20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44"/>
  <sheetViews>
    <sheetView showGridLines="0" view="pageBreakPreview" zoomScale="40" zoomScaleNormal="50" zoomScaleSheetLayoutView="40" zoomScalePageLayoutView="50" workbookViewId="0">
      <pane xSplit="3" ySplit="7" topLeftCell="D8" activePane="bottomRight" state="frozen"/>
      <selection pane="topRight" activeCell="D1" sqref="D1"/>
      <selection pane="bottomLeft" activeCell="A8" sqref="A8"/>
      <selection pane="bottomRight" activeCell="L9" sqref="L9"/>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48.6640625" style="2" customWidth="1"/>
    <col min="8" max="8" width="67.6640625" style="2" customWidth="1"/>
    <col min="9" max="12" width="21.77734375" style="2" customWidth="1"/>
    <col min="13" max="13" width="20.77734375" style="2" customWidth="1"/>
    <col min="14" max="14" width="133.21875" style="2" customWidth="1"/>
    <col min="15" max="15" width="25.77734375" style="2" customWidth="1"/>
    <col min="16" max="17" width="11.44140625" style="2" bestFit="1" customWidth="1"/>
    <col min="18" max="16384" width="9" style="2"/>
  </cols>
  <sheetData>
    <row r="2" spans="1:15" ht="33" x14ac:dyDescent="0.4">
      <c r="A2" s="34" t="s">
        <v>790</v>
      </c>
      <c r="B2" s="34"/>
    </row>
    <row r="3" spans="1:15" ht="41.4" x14ac:dyDescent="0.45">
      <c r="A3" s="677" t="s">
        <v>73</v>
      </c>
      <c r="B3" s="677"/>
      <c r="C3" s="677"/>
      <c r="D3" s="677"/>
      <c r="E3" s="677"/>
      <c r="F3" s="677"/>
      <c r="G3" s="677"/>
      <c r="H3" s="677"/>
      <c r="I3" s="677"/>
      <c r="J3" s="677"/>
      <c r="K3" s="677"/>
      <c r="L3" s="677"/>
      <c r="M3" s="677"/>
      <c r="N3" s="677"/>
      <c r="O3" s="677"/>
    </row>
    <row r="4" spans="1:15" ht="39.9" customHeight="1" thickBot="1" x14ac:dyDescent="0.25">
      <c r="A4" s="12"/>
      <c r="B4" s="12"/>
      <c r="C4" s="3"/>
      <c r="D4" s="3"/>
      <c r="E4" s="3"/>
      <c r="F4" s="1"/>
      <c r="G4" s="1"/>
      <c r="H4" s="1"/>
      <c r="I4" s="1"/>
      <c r="J4" s="1"/>
      <c r="K4" s="1"/>
      <c r="L4" s="1"/>
      <c r="M4" s="1"/>
      <c r="N4" s="698" t="s">
        <v>36</v>
      </c>
      <c r="O4" s="699"/>
    </row>
    <row r="5" spans="1:15" ht="30" customHeight="1" x14ac:dyDescent="0.2">
      <c r="A5" s="678" t="s">
        <v>28</v>
      </c>
      <c r="B5" s="700" t="s">
        <v>31</v>
      </c>
      <c r="C5" s="701"/>
      <c r="D5" s="681" t="s">
        <v>67</v>
      </c>
      <c r="E5" s="684" t="s">
        <v>38</v>
      </c>
      <c r="F5" s="685"/>
      <c r="G5" s="690" t="s">
        <v>42</v>
      </c>
      <c r="H5" s="685"/>
      <c r="I5" s="44" t="s">
        <v>49</v>
      </c>
      <c r="J5" s="44" t="s">
        <v>68</v>
      </c>
      <c r="K5" s="686" t="s">
        <v>12</v>
      </c>
      <c r="L5" s="690" t="s">
        <v>50</v>
      </c>
      <c r="M5" s="691"/>
      <c r="N5" s="692"/>
      <c r="O5" s="712" t="s">
        <v>33</v>
      </c>
    </row>
    <row r="6" spans="1:15" ht="30" customHeight="1" x14ac:dyDescent="0.2">
      <c r="A6" s="679"/>
      <c r="B6" s="702"/>
      <c r="C6" s="703"/>
      <c r="D6" s="682"/>
      <c r="E6" s="687" t="s">
        <v>30</v>
      </c>
      <c r="F6" s="697" t="s">
        <v>20</v>
      </c>
      <c r="G6" s="688" t="s">
        <v>22</v>
      </c>
      <c r="H6" s="688" t="s">
        <v>41</v>
      </c>
      <c r="I6" s="45" t="s">
        <v>10</v>
      </c>
      <c r="J6" s="45" t="s">
        <v>11</v>
      </c>
      <c r="K6" s="687"/>
      <c r="L6" s="697" t="s">
        <v>35</v>
      </c>
      <c r="M6" s="715" t="s">
        <v>34</v>
      </c>
      <c r="N6" s="716"/>
      <c r="O6" s="713"/>
    </row>
    <row r="7" spans="1:15" ht="30" customHeight="1" thickBot="1" x14ac:dyDescent="0.25">
      <c r="A7" s="680"/>
      <c r="B7" s="704"/>
      <c r="C7" s="705"/>
      <c r="D7" s="683"/>
      <c r="E7" s="696"/>
      <c r="F7" s="689"/>
      <c r="G7" s="689"/>
      <c r="H7" s="689"/>
      <c r="I7" s="46" t="s">
        <v>14</v>
      </c>
      <c r="J7" s="46" t="s">
        <v>15</v>
      </c>
      <c r="K7" s="47" t="s">
        <v>16</v>
      </c>
      <c r="L7" s="689"/>
      <c r="M7" s="717"/>
      <c r="N7" s="718"/>
      <c r="O7" s="714"/>
    </row>
    <row r="8" spans="1:15" ht="402.75" customHeight="1" x14ac:dyDescent="0.2">
      <c r="A8" s="37">
        <v>68</v>
      </c>
      <c r="B8" s="706" t="s">
        <v>843</v>
      </c>
      <c r="C8" s="707"/>
      <c r="D8" s="411">
        <v>121.914</v>
      </c>
      <c r="E8" s="412">
        <v>121.914</v>
      </c>
      <c r="F8" s="411">
        <v>105.810011</v>
      </c>
      <c r="G8" s="413" t="s">
        <v>1838</v>
      </c>
      <c r="H8" s="414" t="s">
        <v>1482</v>
      </c>
      <c r="I8" s="421">
        <v>121.786</v>
      </c>
      <c r="J8" s="421">
        <v>81</v>
      </c>
      <c r="K8" s="422">
        <f>J8-I8</f>
        <v>-40.786000000000001</v>
      </c>
      <c r="L8" s="421">
        <v>0</v>
      </c>
      <c r="M8" s="415" t="s">
        <v>994</v>
      </c>
      <c r="N8" s="416" t="s">
        <v>1483</v>
      </c>
      <c r="O8" s="39"/>
    </row>
    <row r="9" spans="1:15" ht="408.75" customHeight="1" x14ac:dyDescent="0.2">
      <c r="A9" s="35">
        <v>150</v>
      </c>
      <c r="B9" s="708" t="s">
        <v>841</v>
      </c>
      <c r="C9" s="709"/>
      <c r="D9" s="417">
        <v>212.00800000000001</v>
      </c>
      <c r="E9" s="418">
        <v>212.00800000000001</v>
      </c>
      <c r="F9" s="417">
        <v>134.859399</v>
      </c>
      <c r="G9" s="419" t="s">
        <v>1147</v>
      </c>
      <c r="H9" s="419" t="s">
        <v>1148</v>
      </c>
      <c r="I9" s="421">
        <v>159.602</v>
      </c>
      <c r="J9" s="421">
        <v>103.596</v>
      </c>
      <c r="K9" s="422">
        <f t="shared" ref="K9" si="0">J9-I9</f>
        <v>-56.006</v>
      </c>
      <c r="L9" s="421">
        <v>-29</v>
      </c>
      <c r="M9" s="415" t="s">
        <v>1004</v>
      </c>
      <c r="N9" s="420" t="s">
        <v>1294</v>
      </c>
      <c r="O9" s="40"/>
    </row>
    <row r="10" spans="1:15" ht="289.5" customHeight="1" thickBot="1" x14ac:dyDescent="0.25">
      <c r="A10" s="36">
        <v>250</v>
      </c>
      <c r="B10" s="710" t="s">
        <v>842</v>
      </c>
      <c r="C10" s="711"/>
      <c r="D10" s="421">
        <v>192.45099999999999</v>
      </c>
      <c r="E10" s="422">
        <v>192.45099999999999</v>
      </c>
      <c r="F10" s="421">
        <v>177.52</v>
      </c>
      <c r="G10" s="419" t="s">
        <v>1088</v>
      </c>
      <c r="H10" s="419" t="s">
        <v>1089</v>
      </c>
      <c r="I10" s="421">
        <v>218.096</v>
      </c>
      <c r="J10" s="421">
        <v>223.196</v>
      </c>
      <c r="K10" s="422">
        <f>J10-I10</f>
        <v>5.0999999999999943</v>
      </c>
      <c r="L10" s="421">
        <v>0</v>
      </c>
      <c r="M10" s="415" t="s">
        <v>994</v>
      </c>
      <c r="N10" s="420" t="s">
        <v>1090</v>
      </c>
      <c r="O10" s="40"/>
    </row>
    <row r="11" spans="1:15" ht="43.2" customHeight="1" thickTop="1" thickBot="1" x14ac:dyDescent="0.25">
      <c r="A11" s="693" t="s">
        <v>37</v>
      </c>
      <c r="B11" s="694"/>
      <c r="C11" s="695"/>
      <c r="D11" s="302">
        <f>SUM(D8:D10)</f>
        <v>526.37300000000005</v>
      </c>
      <c r="E11" s="302">
        <f>SUM(E8:E10)</f>
        <v>526.37300000000005</v>
      </c>
      <c r="F11" s="302">
        <f>SUM(F8:F10)</f>
        <v>418.18941000000001</v>
      </c>
      <c r="G11" s="49"/>
      <c r="H11" s="48"/>
      <c r="I11" s="302">
        <f>SUM(I8:I10)</f>
        <v>499.48400000000004</v>
      </c>
      <c r="J11" s="302">
        <f>SUM(J8:J10)</f>
        <v>407.79200000000003</v>
      </c>
      <c r="K11" s="302">
        <f>SUM(K8:K10)</f>
        <v>-91.692000000000007</v>
      </c>
      <c r="L11" s="302">
        <f>SUM(L8:L10)</f>
        <v>-29</v>
      </c>
      <c r="M11" s="38"/>
      <c r="N11" s="38"/>
      <c r="O11" s="41"/>
    </row>
    <row r="12" spans="1:15" ht="19.649999999999999" customHeight="1" x14ac:dyDescent="0.2">
      <c r="A12" s="66" t="s">
        <v>60</v>
      </c>
      <c r="B12" s="67"/>
      <c r="C12" s="67"/>
      <c r="D12" s="62"/>
      <c r="E12" s="27"/>
      <c r="F12" s="27"/>
      <c r="G12" s="27"/>
      <c r="H12" s="68"/>
      <c r="I12" s="62"/>
      <c r="J12" s="27"/>
      <c r="K12" s="27"/>
      <c r="L12" s="63"/>
      <c r="M12" s="64"/>
      <c r="N12" s="64"/>
      <c r="O12" s="65"/>
    </row>
    <row r="13" spans="1:15" ht="20.100000000000001" customHeight="1" x14ac:dyDescent="0.2">
      <c r="A13" s="18" t="s">
        <v>55</v>
      </c>
      <c r="E13" s="29"/>
      <c r="F13" s="29"/>
      <c r="G13" s="29"/>
      <c r="H13" s="29"/>
    </row>
    <row r="14" spans="1:15" ht="20.100000000000001" customHeight="1" x14ac:dyDescent="0.2">
      <c r="A14" s="19" t="s">
        <v>824</v>
      </c>
    </row>
    <row r="15" spans="1:15" ht="20.100000000000001" customHeight="1" x14ac:dyDescent="0.2">
      <c r="A15" s="31" t="s">
        <v>52</v>
      </c>
      <c r="B15" s="110"/>
      <c r="C15" s="30"/>
      <c r="D15" s="30"/>
    </row>
    <row r="16" spans="1:15" ht="20.100000000000001" customHeight="1" x14ac:dyDescent="0.2">
      <c r="A16" s="19" t="s">
        <v>826</v>
      </c>
      <c r="B16" s="110"/>
      <c r="C16" s="30"/>
      <c r="D16" s="30"/>
    </row>
    <row r="17" spans="1:15" ht="20.100000000000001" customHeight="1" x14ac:dyDescent="0.2">
      <c r="A17" s="18" t="s">
        <v>828</v>
      </c>
      <c r="B17" s="109"/>
      <c r="C17" s="18"/>
      <c r="D17" s="18"/>
      <c r="E17" s="8"/>
      <c r="F17" s="8"/>
      <c r="G17" s="8"/>
      <c r="H17" s="8"/>
      <c r="I17" s="8"/>
      <c r="J17" s="8"/>
      <c r="K17" s="8"/>
      <c r="L17" s="8"/>
      <c r="M17" s="8"/>
      <c r="N17" s="8"/>
      <c r="O17" s="8"/>
    </row>
    <row r="18" spans="1:15" ht="20.100000000000001" customHeight="1" x14ac:dyDescent="0.2">
      <c r="A18" s="18" t="s">
        <v>830</v>
      </c>
      <c r="B18" s="109"/>
      <c r="C18" s="18"/>
      <c r="D18" s="18"/>
    </row>
    <row r="19" spans="1:15" ht="20.100000000000001" customHeight="1" x14ac:dyDescent="0.2">
      <c r="A19" s="18" t="s">
        <v>831</v>
      </c>
      <c r="B19" s="111"/>
    </row>
    <row r="44" spans="5:5" x14ac:dyDescent="0.2">
      <c r="E44" s="22"/>
    </row>
  </sheetData>
  <customSheetViews>
    <customSheetView guid="{DC64D74E-EA11-40EC-9021-180B017810B0}" scale="55" showPageBreaks="1" showGridLines="0" printArea="1">
      <pane xSplit="3" ySplit="7" topLeftCell="D11" activePane="bottomRight" state="frozen"/>
      <selection pane="bottomRight" activeCell="B10" sqref="B10:C10"/>
      <pageMargins left="0.39370078740157483" right="0.39370078740157483" top="0.78740157480314965" bottom="0.59055118110236227" header="0.51181102362204722" footer="0.39370078740157483"/>
      <printOptions horizontalCentered="1"/>
      <pageSetup paperSize="8" scale="45" orientation="landscape" cellComments="asDisplayed" r:id="rId1"/>
      <headerFooter alignWithMargins="0">
        <oddHeader xml:space="preserve">&amp;L&amp;24様式４&amp;18
</oddHeader>
        <oddFooter>&amp;C&amp;P/&amp;N</oddFooter>
      </headerFooter>
    </customSheetView>
    <customSheetView guid="{704BCAC6-A675-4673-90DF-9A26ABAB914C}" scale="25" showPageBreaks="1" showGridLines="0" printArea="1" view="pageBreakPreview">
      <pane xSplit="3" ySplit="7" topLeftCell="I8" activePane="bottomRight" state="frozen"/>
      <selection pane="bottomRight" activeCell="L11" sqref="L11"/>
      <pageMargins left="0.39370078740157483" right="0.39370078740157483" top="0.78740157480314965" bottom="0.59055118110236227" header="0.51181102362204722" footer="0.39370078740157483"/>
      <printOptions horizontalCentered="1"/>
      <pageSetup paperSize="8" scale="39" orientation="landscape" cellComments="asDisplayed" r:id="rId2"/>
      <headerFooter alignWithMargins="0">
        <oddHeader xml:space="preserve">&amp;L&amp;24様式４&amp;18
</oddHeader>
        <oddFooter>&amp;C&amp;P/&amp;N</oddFooter>
      </headerFooter>
    </customSheetView>
    <customSheetView guid="{85B44A47-77F3-42EB-8B9C-EF2D10CBE015}" scale="55" showPageBreaks="1" showGridLines="0" printArea="1">
      <pane xSplit="3" ySplit="7" topLeftCell="F8" activePane="bottomRight" state="frozen"/>
      <selection pane="bottomRight" activeCell="L10" sqref="L10"/>
      <pageMargins left="0.39370078740157483" right="0.39370078740157483" top="0.78740157480314965" bottom="0.59055118110236227" header="0.51181102362204722" footer="0.39370078740157483"/>
      <printOptions horizontalCentered="1"/>
      <pageSetup paperSize="8" scale="45" orientation="landscape" cellComments="asDisplayed" r:id="rId3"/>
      <headerFooter alignWithMargins="0">
        <oddHeader xml:space="preserve">&amp;L&amp;24様式４&amp;18
</oddHeader>
        <oddFooter>&amp;C&amp;P/&amp;N</oddFooter>
      </headerFooter>
    </customSheetView>
    <customSheetView guid="{98507349-6533-4B98-BD21-1C7B3DEADC6B}" scale="55" showGridLines="0">
      <pane xSplit="3" ySplit="7" topLeftCell="D8" activePane="bottomRight" state="frozen"/>
      <selection pane="bottomRight" activeCell="I9" sqref="I9"/>
      <pageMargins left="0.39370078740157483" right="0.39370078740157483" top="0.78740157480314965" bottom="0.59055118110236227" header="0.51181102362204722" footer="0.39370078740157483"/>
      <printOptions horizontalCentered="1"/>
      <pageSetup paperSize="8" scale="45" orientation="landscape" cellComments="asDisplayed" r:id="rId4"/>
      <headerFooter alignWithMargins="0">
        <oddHeader xml:space="preserve">&amp;L&amp;24様式４&amp;18
</oddHeader>
        <oddFooter>&amp;C&amp;P/&amp;N</oddFooter>
      </headerFooter>
    </customSheetView>
    <customSheetView guid="{6795304B-7E75-45F3-AC11-C01F84EAD10E}" scale="55" showGridLines="0">
      <pane xSplit="3" ySplit="7" topLeftCell="D8" activePane="bottomRight" state="frozen"/>
      <selection pane="bottomRight" activeCell="B10" sqref="B10:C10"/>
      <pageMargins left="0.39370078740157483" right="0.39370078740157483" top="0.78740157480314965" bottom="0.59055118110236227" header="0.51181102362204722" footer="0.39370078740157483"/>
      <printOptions horizontalCentered="1"/>
      <pageSetup paperSize="8" scale="45" orientation="landscape" cellComments="asDisplayed" r:id="rId5"/>
      <headerFooter alignWithMargins="0">
        <oddHeader xml:space="preserve">&amp;L&amp;24様式４&amp;18
</oddHeader>
        <oddFooter>&amp;C&amp;P/&amp;N</oddFooter>
      </headerFooter>
    </customSheetView>
    <customSheetView guid="{B53CE47E-DB07-4339-AECD-E366918454B1}" scale="55" showPageBreaks="1" showGridLines="0" printArea="1">
      <pane xSplit="3" ySplit="7" topLeftCell="D8" activePane="bottomRight" state="frozen"/>
      <selection pane="bottomRight" activeCell="A8" sqref="A8"/>
      <pageMargins left="0.39370078740157483" right="0.39370078740157483" top="0.78740157480314965" bottom="0.59055118110236227" header="0.51181102362204722" footer="0.39370078740157483"/>
      <printOptions horizontalCentered="1"/>
      <pageSetup paperSize="8" scale="45" orientation="landscape" cellComments="asDisplayed" r:id="rId6"/>
      <headerFooter alignWithMargins="0">
        <oddHeader xml:space="preserve">&amp;L&amp;24様式４&amp;18
</oddHeader>
        <oddFooter>&amp;C&amp;P/&amp;N</oddFooter>
      </headerFooter>
    </customSheetView>
  </customSheetViews>
  <mergeCells count="20">
    <mergeCell ref="A11:C11"/>
    <mergeCell ref="E6:E7"/>
    <mergeCell ref="F6:F7"/>
    <mergeCell ref="N4:O4"/>
    <mergeCell ref="B5:C7"/>
    <mergeCell ref="B8:C8"/>
    <mergeCell ref="B9:C9"/>
    <mergeCell ref="B10:C10"/>
    <mergeCell ref="O5:O7"/>
    <mergeCell ref="G5:H5"/>
    <mergeCell ref="L6:L7"/>
    <mergeCell ref="M6:N7"/>
    <mergeCell ref="A3:O3"/>
    <mergeCell ref="A5:A7"/>
    <mergeCell ref="D5:D7"/>
    <mergeCell ref="E5:F5"/>
    <mergeCell ref="K5:K6"/>
    <mergeCell ref="H6:H7"/>
    <mergeCell ref="G6:G7"/>
    <mergeCell ref="L5:N5"/>
  </mergeCells>
  <phoneticPr fontId="2"/>
  <dataValidations count="1">
    <dataValidation type="list" allowBlank="1" showInputMessage="1" showErrorMessage="1" sqref="M8:M10">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9" orientation="landscape" cellComments="asDisplayed" r:id="rId7"/>
  <headerFooter alignWithMargins="0">
    <oddHeader xml:space="preserve">&amp;L&amp;24様式４&amp;18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2:N51"/>
  <sheetViews>
    <sheetView showGridLines="0" zoomScale="70" zoomScaleNormal="70" zoomScaleSheetLayoutView="85" zoomScalePageLayoutView="50" workbookViewId="0">
      <pane xSplit="4" ySplit="7" topLeftCell="E38" activePane="bottomRight" state="frozen"/>
      <selection pane="topRight" activeCell="E1" sqref="E1"/>
      <selection pane="bottomLeft" activeCell="A8" sqref="A8"/>
      <selection pane="bottomRight" activeCell="E39" sqref="E39"/>
    </sheetView>
  </sheetViews>
  <sheetFormatPr defaultColWidth="9" defaultRowHeight="13.2" x14ac:dyDescent="0.2"/>
  <cols>
    <col min="1" max="1" width="6.6640625" style="9" customWidth="1"/>
    <col min="2" max="2" width="15.33203125" style="112" customWidth="1"/>
    <col min="3" max="3" width="40.109375" style="112" customWidth="1"/>
    <col min="4" max="4" width="53.88671875" style="112" customWidth="1"/>
    <col min="5" max="6" width="15" style="9" bestFit="1" customWidth="1"/>
    <col min="7" max="7" width="15" style="9" customWidth="1"/>
    <col min="8" max="8" width="15" style="9" bestFit="1" customWidth="1"/>
    <col min="9" max="9" width="15" style="9" customWidth="1"/>
    <col min="10" max="10" width="55.77734375" style="9" customWidth="1"/>
    <col min="11" max="11" width="10.77734375" style="9" customWidth="1"/>
    <col min="12" max="12" width="17.77734375" style="9" customWidth="1"/>
    <col min="13" max="13" width="10.77734375" style="9" customWidth="1"/>
    <col min="14" max="14" width="28.88671875" style="9" customWidth="1"/>
    <col min="15" max="16384" width="9" style="9"/>
  </cols>
  <sheetData>
    <row r="2" spans="1:14" ht="16.2" x14ac:dyDescent="0.2">
      <c r="A2" s="16" t="s">
        <v>812</v>
      </c>
      <c r="K2" s="13"/>
      <c r="L2" s="13"/>
      <c r="M2" s="13"/>
      <c r="N2" s="13"/>
    </row>
    <row r="3" spans="1:14" ht="19.2" x14ac:dyDescent="0.2">
      <c r="A3" s="744" t="s">
        <v>75</v>
      </c>
      <c r="B3" s="744"/>
      <c r="C3" s="744"/>
      <c r="D3" s="744"/>
      <c r="E3" s="744"/>
      <c r="F3" s="744"/>
      <c r="G3" s="744"/>
      <c r="H3" s="744"/>
      <c r="I3" s="744"/>
      <c r="J3" s="744"/>
      <c r="K3" s="744"/>
      <c r="L3" s="744"/>
      <c r="M3" s="744"/>
      <c r="N3" s="744"/>
    </row>
    <row r="4" spans="1:14" ht="13.8" thickBot="1" x14ac:dyDescent="0.25">
      <c r="A4" s="13"/>
      <c r="J4" s="10"/>
      <c r="K4" s="13"/>
      <c r="L4" s="13"/>
      <c r="M4" s="13"/>
      <c r="N4" s="10" t="s">
        <v>13</v>
      </c>
    </row>
    <row r="5" spans="1:14" ht="13.65" customHeight="1" x14ac:dyDescent="0.2">
      <c r="A5" s="756" t="s">
        <v>28</v>
      </c>
      <c r="B5" s="753" t="s">
        <v>2</v>
      </c>
      <c r="C5" s="753" t="s">
        <v>3</v>
      </c>
      <c r="D5" s="753" t="s">
        <v>31</v>
      </c>
      <c r="E5" s="761" t="s">
        <v>74</v>
      </c>
      <c r="F5" s="745" t="s">
        <v>38</v>
      </c>
      <c r="G5" s="746"/>
      <c r="H5" s="761" t="s">
        <v>78</v>
      </c>
      <c r="I5" s="761" t="s">
        <v>823</v>
      </c>
      <c r="J5" s="747" t="s">
        <v>4</v>
      </c>
      <c r="K5" s="750" t="s">
        <v>27</v>
      </c>
      <c r="L5" s="750" t="s">
        <v>23</v>
      </c>
      <c r="M5" s="768" t="s">
        <v>18</v>
      </c>
      <c r="N5" s="769"/>
    </row>
    <row r="6" spans="1:14" ht="41.4" customHeight="1" x14ac:dyDescent="0.2">
      <c r="A6" s="757"/>
      <c r="B6" s="754"/>
      <c r="C6" s="754"/>
      <c r="D6" s="754"/>
      <c r="E6" s="759"/>
      <c r="F6" s="759" t="s">
        <v>29</v>
      </c>
      <c r="G6" s="759" t="s">
        <v>20</v>
      </c>
      <c r="H6" s="759"/>
      <c r="I6" s="759"/>
      <c r="J6" s="748"/>
      <c r="K6" s="751"/>
      <c r="L6" s="766"/>
      <c r="M6" s="775" t="s">
        <v>21</v>
      </c>
      <c r="N6" s="773" t="s">
        <v>19</v>
      </c>
    </row>
    <row r="7" spans="1:14" ht="13.8" thickBot="1" x14ac:dyDescent="0.25">
      <c r="A7" s="758"/>
      <c r="B7" s="755"/>
      <c r="C7" s="755"/>
      <c r="D7" s="755"/>
      <c r="E7" s="760"/>
      <c r="F7" s="760"/>
      <c r="G7" s="760"/>
      <c r="H7" s="762"/>
      <c r="I7" s="760"/>
      <c r="J7" s="749"/>
      <c r="K7" s="752"/>
      <c r="L7" s="767"/>
      <c r="M7" s="776"/>
      <c r="N7" s="774"/>
    </row>
    <row r="8" spans="1:14" ht="66" x14ac:dyDescent="0.2">
      <c r="A8" s="4">
        <v>1</v>
      </c>
      <c r="B8" s="119" t="s">
        <v>124</v>
      </c>
      <c r="C8" s="119" t="s">
        <v>172</v>
      </c>
      <c r="D8" s="113" t="s">
        <v>128</v>
      </c>
      <c r="E8" s="130">
        <f>11095.57+78.591+973.067+46.264</f>
        <v>12193.491999999998</v>
      </c>
      <c r="F8" s="130">
        <v>12193.492</v>
      </c>
      <c r="G8" s="130">
        <v>12193.491999999998</v>
      </c>
      <c r="H8" s="130">
        <v>13028.547</v>
      </c>
      <c r="I8" s="457">
        <v>13023.681</v>
      </c>
      <c r="J8" s="294" t="s">
        <v>6</v>
      </c>
      <c r="K8" s="23"/>
      <c r="L8" s="20" t="s">
        <v>181</v>
      </c>
      <c r="M8" s="24" t="s">
        <v>173</v>
      </c>
      <c r="N8" s="25" t="s">
        <v>174</v>
      </c>
    </row>
    <row r="9" spans="1:14" ht="35.25" customHeight="1" x14ac:dyDescent="0.2">
      <c r="A9" s="4">
        <v>2</v>
      </c>
      <c r="B9" s="119" t="s">
        <v>124</v>
      </c>
      <c r="C9" s="119" t="s">
        <v>175</v>
      </c>
      <c r="D9" s="113" t="s">
        <v>128</v>
      </c>
      <c r="E9" s="130">
        <v>117.56</v>
      </c>
      <c r="F9" s="130">
        <v>117.56</v>
      </c>
      <c r="G9" s="130">
        <v>117.56</v>
      </c>
      <c r="H9" s="130">
        <v>112.646</v>
      </c>
      <c r="I9" s="457">
        <v>111.61199999999999</v>
      </c>
      <c r="J9" s="291" t="s">
        <v>176</v>
      </c>
      <c r="K9" s="23"/>
      <c r="L9" s="20" t="s">
        <v>177</v>
      </c>
      <c r="M9" s="24" t="s">
        <v>173</v>
      </c>
      <c r="N9" s="25" t="s">
        <v>174</v>
      </c>
    </row>
    <row r="10" spans="1:14" ht="48" customHeight="1" x14ac:dyDescent="0.2">
      <c r="A10" s="4">
        <v>3</v>
      </c>
      <c r="B10" s="119" t="s">
        <v>124</v>
      </c>
      <c r="C10" s="119" t="s">
        <v>178</v>
      </c>
      <c r="D10" s="113" t="s">
        <v>179</v>
      </c>
      <c r="E10" s="130">
        <f>14.752+48.987</f>
        <v>63.739000000000004</v>
      </c>
      <c r="F10" s="130">
        <v>63.738999999999997</v>
      </c>
      <c r="G10" s="130">
        <v>63.738999999999997</v>
      </c>
      <c r="H10" s="130">
        <f>11.394+14.752+142.249</f>
        <v>168.39499999999998</v>
      </c>
      <c r="I10" s="457">
        <v>77.673000000000002</v>
      </c>
      <c r="J10" s="291" t="s">
        <v>182</v>
      </c>
      <c r="K10" s="23"/>
      <c r="L10" s="20" t="s">
        <v>180</v>
      </c>
      <c r="M10" s="24" t="s">
        <v>173</v>
      </c>
      <c r="N10" s="25" t="s">
        <v>174</v>
      </c>
    </row>
    <row r="11" spans="1:14" ht="48" customHeight="1" x14ac:dyDescent="0.2">
      <c r="A11" s="4">
        <v>4</v>
      </c>
      <c r="B11" s="119" t="s">
        <v>124</v>
      </c>
      <c r="C11" s="119" t="s">
        <v>178</v>
      </c>
      <c r="D11" s="113" t="s">
        <v>458</v>
      </c>
      <c r="E11" s="130">
        <v>0</v>
      </c>
      <c r="F11" s="130">
        <v>0</v>
      </c>
      <c r="G11" s="130">
        <v>0</v>
      </c>
      <c r="H11" s="130">
        <v>3.919</v>
      </c>
      <c r="I11" s="457">
        <v>1.8169999999999999</v>
      </c>
      <c r="J11" s="291" t="s">
        <v>873</v>
      </c>
      <c r="K11" s="23"/>
      <c r="L11" s="20" t="s">
        <v>400</v>
      </c>
      <c r="M11" s="24" t="s">
        <v>173</v>
      </c>
      <c r="N11" s="25" t="s">
        <v>174</v>
      </c>
    </row>
    <row r="12" spans="1:14" ht="39.6" x14ac:dyDescent="0.2">
      <c r="A12" s="4">
        <v>5</v>
      </c>
      <c r="B12" s="189" t="s">
        <v>124</v>
      </c>
      <c r="C12" s="190" t="s">
        <v>394</v>
      </c>
      <c r="D12" s="191" t="s">
        <v>395</v>
      </c>
      <c r="E12" s="130">
        <v>172.01499999999999</v>
      </c>
      <c r="F12" s="130">
        <v>172.01499999999999</v>
      </c>
      <c r="G12" s="130">
        <v>0</v>
      </c>
      <c r="H12" s="130">
        <v>171.607</v>
      </c>
      <c r="I12" s="457">
        <v>171.55500000000001</v>
      </c>
      <c r="J12" s="291" t="s">
        <v>814</v>
      </c>
      <c r="K12" s="192"/>
      <c r="L12" s="193" t="s">
        <v>396</v>
      </c>
      <c r="M12" s="194">
        <v>3</v>
      </c>
      <c r="N12" s="195" t="s">
        <v>397</v>
      </c>
    </row>
    <row r="13" spans="1:14" ht="39.6" x14ac:dyDescent="0.2">
      <c r="A13" s="161">
        <v>6</v>
      </c>
      <c r="B13" s="119" t="s">
        <v>124</v>
      </c>
      <c r="C13" s="119" t="s">
        <v>125</v>
      </c>
      <c r="D13" s="113" t="s">
        <v>126</v>
      </c>
      <c r="E13" s="450">
        <v>100.82599999999999</v>
      </c>
      <c r="F13" s="450">
        <f>E13</f>
        <v>100.82599999999999</v>
      </c>
      <c r="G13" s="450">
        <v>90.418863999999999</v>
      </c>
      <c r="H13" s="450">
        <v>100.824</v>
      </c>
      <c r="I13" s="463">
        <v>100.824</v>
      </c>
      <c r="J13" s="291" t="s">
        <v>182</v>
      </c>
      <c r="K13" s="162"/>
      <c r="L13" s="163" t="s">
        <v>129</v>
      </c>
      <c r="M13" s="164">
        <v>4</v>
      </c>
      <c r="N13" s="166" t="s">
        <v>183</v>
      </c>
    </row>
    <row r="14" spans="1:14" ht="39.6" x14ac:dyDescent="0.2">
      <c r="A14" s="4">
        <v>7</v>
      </c>
      <c r="B14" s="119" t="s">
        <v>124</v>
      </c>
      <c r="C14" s="119" t="s">
        <v>127</v>
      </c>
      <c r="D14" s="113" t="s">
        <v>128</v>
      </c>
      <c r="E14" s="130">
        <v>4.8339999999999996</v>
      </c>
      <c r="F14" s="130">
        <f>E14</f>
        <v>4.8339999999999996</v>
      </c>
      <c r="G14" s="130">
        <v>3.8172969999999999</v>
      </c>
      <c r="H14" s="130">
        <v>4.8339999999999996</v>
      </c>
      <c r="I14" s="457">
        <v>4.8339999999999996</v>
      </c>
      <c r="J14" s="291" t="s">
        <v>182</v>
      </c>
      <c r="K14" s="23"/>
      <c r="L14" s="165" t="s">
        <v>129</v>
      </c>
      <c r="M14" s="164">
        <v>4</v>
      </c>
      <c r="N14" s="166" t="s">
        <v>183</v>
      </c>
    </row>
    <row r="15" spans="1:14" ht="49.5" customHeight="1" x14ac:dyDescent="0.2">
      <c r="A15" s="211">
        <v>8</v>
      </c>
      <c r="B15" s="196" t="s">
        <v>124</v>
      </c>
      <c r="C15" s="212" t="s">
        <v>459</v>
      </c>
      <c r="D15" s="213" t="s">
        <v>460</v>
      </c>
      <c r="E15" s="450">
        <v>80.227000000000004</v>
      </c>
      <c r="F15" s="450">
        <v>80.227000000000004</v>
      </c>
      <c r="G15" s="450">
        <v>80.227000000000004</v>
      </c>
      <c r="H15" s="450">
        <v>79.260000000000005</v>
      </c>
      <c r="I15" s="147">
        <v>79.191999999999993</v>
      </c>
      <c r="J15" s="214" t="s">
        <v>862</v>
      </c>
      <c r="K15" s="162"/>
      <c r="L15" s="215" t="s">
        <v>400</v>
      </c>
      <c r="M15" s="164">
        <v>8</v>
      </c>
      <c r="N15" s="166" t="s">
        <v>461</v>
      </c>
    </row>
    <row r="16" spans="1:14" ht="49.5" customHeight="1" x14ac:dyDescent="0.2">
      <c r="A16" s="211">
        <v>9</v>
      </c>
      <c r="B16" s="196" t="s">
        <v>124</v>
      </c>
      <c r="C16" s="213" t="s">
        <v>462</v>
      </c>
      <c r="D16" s="213" t="s">
        <v>463</v>
      </c>
      <c r="E16" s="130">
        <v>24.904</v>
      </c>
      <c r="F16" s="130">
        <v>24.904</v>
      </c>
      <c r="G16" s="130">
        <v>24.904</v>
      </c>
      <c r="H16" s="130">
        <v>24.113</v>
      </c>
      <c r="I16" s="457">
        <v>24.081</v>
      </c>
      <c r="J16" s="192" t="s">
        <v>862</v>
      </c>
      <c r="K16" s="23"/>
      <c r="L16" s="165" t="s">
        <v>400</v>
      </c>
      <c r="M16" s="194">
        <v>9</v>
      </c>
      <c r="N16" s="195" t="s">
        <v>399</v>
      </c>
    </row>
    <row r="17" spans="1:14" ht="76.5" customHeight="1" x14ac:dyDescent="0.2">
      <c r="A17" s="211">
        <v>10</v>
      </c>
      <c r="B17" s="217" t="s">
        <v>124</v>
      </c>
      <c r="C17" s="198" t="s">
        <v>464</v>
      </c>
      <c r="D17" s="218" t="s">
        <v>5</v>
      </c>
      <c r="E17" s="130">
        <v>6.0289999999999999</v>
      </c>
      <c r="F17" s="130">
        <v>6.0289999999999999</v>
      </c>
      <c r="G17" s="130">
        <v>6.0289999999999999</v>
      </c>
      <c r="H17" s="130">
        <v>1.8879999999999999</v>
      </c>
      <c r="I17" s="457">
        <v>2.3849999999999998</v>
      </c>
      <c r="J17" s="192" t="s">
        <v>465</v>
      </c>
      <c r="K17" s="23"/>
      <c r="L17" s="165" t="s">
        <v>400</v>
      </c>
      <c r="M17" s="218" t="s">
        <v>466</v>
      </c>
      <c r="N17" s="195" t="s">
        <v>467</v>
      </c>
    </row>
    <row r="18" spans="1:14" ht="87" customHeight="1" x14ac:dyDescent="0.2">
      <c r="A18" s="211">
        <v>11</v>
      </c>
      <c r="B18" s="196" t="s">
        <v>124</v>
      </c>
      <c r="C18" s="215" t="s">
        <v>468</v>
      </c>
      <c r="D18" s="215" t="s">
        <v>469</v>
      </c>
      <c r="E18" s="130">
        <v>296.29000000000002</v>
      </c>
      <c r="F18" s="130">
        <v>296.29000000000002</v>
      </c>
      <c r="G18" s="130">
        <v>296.29000000000002</v>
      </c>
      <c r="H18" s="130">
        <v>325.423</v>
      </c>
      <c r="I18" s="463">
        <v>325.90199999999999</v>
      </c>
      <c r="J18" s="295" t="s">
        <v>470</v>
      </c>
      <c r="K18" s="23"/>
      <c r="L18" s="165" t="s">
        <v>436</v>
      </c>
      <c r="M18" s="194">
        <v>9</v>
      </c>
      <c r="N18" s="195" t="s">
        <v>399</v>
      </c>
    </row>
    <row r="19" spans="1:14" ht="49.5" customHeight="1" x14ac:dyDescent="0.2">
      <c r="A19" s="211">
        <v>12</v>
      </c>
      <c r="B19" s="196" t="s">
        <v>124</v>
      </c>
      <c r="C19" s="192" t="s">
        <v>468</v>
      </c>
      <c r="D19" s="198" t="s">
        <v>471</v>
      </c>
      <c r="E19" s="130">
        <v>169.59100000000001</v>
      </c>
      <c r="F19" s="130">
        <v>169.59100000000001</v>
      </c>
      <c r="G19" s="130">
        <v>169.59100000000001</v>
      </c>
      <c r="H19" s="130">
        <v>170.18700000000001</v>
      </c>
      <c r="I19" s="457">
        <v>170.74199999999999</v>
      </c>
      <c r="J19" s="192" t="s">
        <v>472</v>
      </c>
      <c r="K19" s="23"/>
      <c r="L19" s="165" t="s">
        <v>436</v>
      </c>
      <c r="M19" s="194">
        <v>9</v>
      </c>
      <c r="N19" s="195" t="s">
        <v>399</v>
      </c>
    </row>
    <row r="20" spans="1:14" ht="49.5" customHeight="1" x14ac:dyDescent="0.2">
      <c r="A20" s="211">
        <v>13</v>
      </c>
      <c r="B20" s="196" t="s">
        <v>124</v>
      </c>
      <c r="C20" s="192" t="s">
        <v>528</v>
      </c>
      <c r="D20" s="198" t="s">
        <v>529</v>
      </c>
      <c r="E20" s="130">
        <v>53.088999999999999</v>
      </c>
      <c r="F20" s="130">
        <v>53.088999999999999</v>
      </c>
      <c r="G20" s="130">
        <v>46.052</v>
      </c>
      <c r="H20" s="457">
        <v>53.000999999999998</v>
      </c>
      <c r="I20" s="130">
        <v>53.000999999999998</v>
      </c>
      <c r="J20" s="197" t="s">
        <v>863</v>
      </c>
      <c r="K20" s="216"/>
      <c r="L20" s="193" t="s">
        <v>475</v>
      </c>
      <c r="M20" s="194">
        <v>6</v>
      </c>
      <c r="N20" s="195" t="s">
        <v>530</v>
      </c>
    </row>
    <row r="21" spans="1:14" ht="49.5" customHeight="1" x14ac:dyDescent="0.2">
      <c r="A21" s="211">
        <v>14</v>
      </c>
      <c r="B21" s="196" t="s">
        <v>124</v>
      </c>
      <c r="C21" s="192" t="s">
        <v>531</v>
      </c>
      <c r="D21" s="198" t="s">
        <v>532</v>
      </c>
      <c r="E21" s="130">
        <v>48.121000000000002</v>
      </c>
      <c r="F21" s="130">
        <v>48.121000000000002</v>
      </c>
      <c r="G21" s="130">
        <v>55.676000000000002</v>
      </c>
      <c r="H21" s="457">
        <v>47.965000000000003</v>
      </c>
      <c r="I21" s="130">
        <v>47.965000000000003</v>
      </c>
      <c r="J21" s="197" t="s">
        <v>863</v>
      </c>
      <c r="K21" s="216"/>
      <c r="L21" s="193" t="s">
        <v>475</v>
      </c>
      <c r="M21" s="219">
        <v>7</v>
      </c>
      <c r="N21" s="195" t="s">
        <v>533</v>
      </c>
    </row>
    <row r="22" spans="1:14" ht="76.5" customHeight="1" x14ac:dyDescent="0.2">
      <c r="A22" s="211">
        <v>15</v>
      </c>
      <c r="B22" s="196" t="s">
        <v>124</v>
      </c>
      <c r="C22" s="165" t="s">
        <v>534</v>
      </c>
      <c r="D22" s="165" t="s">
        <v>535</v>
      </c>
      <c r="E22" s="130">
        <f>77.202-0.402</f>
        <v>76.8</v>
      </c>
      <c r="F22" s="130">
        <v>76.8</v>
      </c>
      <c r="G22" s="130">
        <v>73.697999999999993</v>
      </c>
      <c r="H22" s="457">
        <v>76.072000000000003</v>
      </c>
      <c r="I22" s="130">
        <v>76.292000000000002</v>
      </c>
      <c r="J22" s="197" t="s">
        <v>864</v>
      </c>
      <c r="K22" s="216"/>
      <c r="L22" s="193" t="s">
        <v>475</v>
      </c>
      <c r="M22" s="219">
        <v>7</v>
      </c>
      <c r="N22" s="195" t="s">
        <v>533</v>
      </c>
    </row>
    <row r="23" spans="1:14" ht="87" customHeight="1" x14ac:dyDescent="0.2">
      <c r="A23" s="211">
        <v>16</v>
      </c>
      <c r="B23" s="196" t="s">
        <v>124</v>
      </c>
      <c r="C23" s="165" t="s">
        <v>534</v>
      </c>
      <c r="D23" s="220" t="s">
        <v>536</v>
      </c>
      <c r="E23" s="130">
        <f>17.723-0.002</f>
        <v>17.721</v>
      </c>
      <c r="F23" s="130">
        <v>17.721</v>
      </c>
      <c r="G23" s="130">
        <v>9.2189999999999994</v>
      </c>
      <c r="H23" s="457">
        <v>21.962</v>
      </c>
      <c r="I23" s="130">
        <v>22.021999999999998</v>
      </c>
      <c r="J23" s="197" t="s">
        <v>865</v>
      </c>
      <c r="K23" s="216"/>
      <c r="L23" s="193" t="s">
        <v>475</v>
      </c>
      <c r="M23" s="219">
        <v>7</v>
      </c>
      <c r="N23" s="195" t="s">
        <v>533</v>
      </c>
    </row>
    <row r="24" spans="1:14" ht="49.5" customHeight="1" x14ac:dyDescent="0.2">
      <c r="A24" s="211">
        <v>17</v>
      </c>
      <c r="B24" s="196" t="s">
        <v>124</v>
      </c>
      <c r="C24" s="221" t="s">
        <v>531</v>
      </c>
      <c r="D24" s="220" t="s">
        <v>537</v>
      </c>
      <c r="E24" s="130">
        <v>18.376999999999999</v>
      </c>
      <c r="F24" s="130">
        <v>18.376999999999999</v>
      </c>
      <c r="G24" s="130">
        <v>18.506</v>
      </c>
      <c r="H24" s="457">
        <v>18.122</v>
      </c>
      <c r="I24" s="130">
        <v>19.414000000000001</v>
      </c>
      <c r="J24" s="197" t="s">
        <v>866</v>
      </c>
      <c r="K24" s="216"/>
      <c r="L24" s="193" t="s">
        <v>475</v>
      </c>
      <c r="M24" s="219">
        <v>7</v>
      </c>
      <c r="N24" s="195" t="s">
        <v>533</v>
      </c>
    </row>
    <row r="25" spans="1:14" ht="78" customHeight="1" x14ac:dyDescent="0.2">
      <c r="A25" s="211">
        <v>18</v>
      </c>
      <c r="B25" s="196" t="s">
        <v>124</v>
      </c>
      <c r="C25" s="165" t="s">
        <v>538</v>
      </c>
      <c r="D25" s="198" t="s">
        <v>539</v>
      </c>
      <c r="E25" s="130">
        <v>85.090999999999994</v>
      </c>
      <c r="F25" s="130">
        <v>85.090999999999994</v>
      </c>
      <c r="G25" s="130">
        <v>85.090999999999994</v>
      </c>
      <c r="H25" s="457">
        <v>84.778999999999996</v>
      </c>
      <c r="I25" s="130">
        <v>91.274000000000001</v>
      </c>
      <c r="J25" s="197" t="s">
        <v>540</v>
      </c>
      <c r="K25" s="216"/>
      <c r="L25" s="193" t="s">
        <v>475</v>
      </c>
      <c r="M25" s="218">
        <v>7</v>
      </c>
      <c r="N25" s="195" t="s">
        <v>533</v>
      </c>
    </row>
    <row r="26" spans="1:14" ht="49.5" customHeight="1" x14ac:dyDescent="0.2">
      <c r="A26" s="211">
        <v>19</v>
      </c>
      <c r="B26" s="196" t="s">
        <v>124</v>
      </c>
      <c r="C26" s="192" t="s">
        <v>398</v>
      </c>
      <c r="D26" s="198" t="s">
        <v>541</v>
      </c>
      <c r="E26" s="130">
        <v>1.2370000000000001</v>
      </c>
      <c r="F26" s="130">
        <v>1.2370000000000001</v>
      </c>
      <c r="G26" s="130">
        <v>1.3340000000000001</v>
      </c>
      <c r="H26" s="457">
        <v>1.2</v>
      </c>
      <c r="I26" s="130">
        <v>1.2</v>
      </c>
      <c r="J26" s="197" t="s">
        <v>867</v>
      </c>
      <c r="K26" s="216"/>
      <c r="L26" s="193" t="s">
        <v>475</v>
      </c>
      <c r="M26" s="194">
        <v>9</v>
      </c>
      <c r="N26" s="195" t="s">
        <v>399</v>
      </c>
    </row>
    <row r="27" spans="1:14" ht="69.75" customHeight="1" x14ac:dyDescent="0.2">
      <c r="A27" s="211">
        <v>20</v>
      </c>
      <c r="B27" s="198" t="s">
        <v>523</v>
      </c>
      <c r="C27" s="192" t="s">
        <v>542</v>
      </c>
      <c r="D27" s="218" t="s">
        <v>543</v>
      </c>
      <c r="E27" s="130">
        <v>20.603000000000002</v>
      </c>
      <c r="F27" s="130">
        <v>20.603000000000002</v>
      </c>
      <c r="G27" s="130">
        <v>5.0289999999999999</v>
      </c>
      <c r="H27" s="141">
        <v>26.332000000000001</v>
      </c>
      <c r="I27" s="130">
        <v>26.279</v>
      </c>
      <c r="J27" s="197" t="s">
        <v>544</v>
      </c>
      <c r="K27" s="197"/>
      <c r="L27" s="193" t="s">
        <v>475</v>
      </c>
      <c r="M27" s="218" t="s">
        <v>545</v>
      </c>
      <c r="N27" s="195" t="s">
        <v>546</v>
      </c>
    </row>
    <row r="28" spans="1:14" ht="74.25" customHeight="1" x14ac:dyDescent="0.2">
      <c r="A28" s="211">
        <v>21</v>
      </c>
      <c r="B28" s="222" t="s">
        <v>124</v>
      </c>
      <c r="C28" s="215" t="s">
        <v>547</v>
      </c>
      <c r="D28" s="223" t="s">
        <v>548</v>
      </c>
      <c r="E28" s="450">
        <v>109.447</v>
      </c>
      <c r="F28" s="450">
        <v>109.447</v>
      </c>
      <c r="G28" s="450">
        <v>110.658</v>
      </c>
      <c r="H28" s="147">
        <v>109.426</v>
      </c>
      <c r="I28" s="130">
        <v>109.97799999999999</v>
      </c>
      <c r="J28" s="197" t="s">
        <v>868</v>
      </c>
      <c r="K28" s="212"/>
      <c r="L28" s="223" t="s">
        <v>549</v>
      </c>
      <c r="M28" s="164" t="s">
        <v>550</v>
      </c>
      <c r="N28" s="166" t="s">
        <v>551</v>
      </c>
    </row>
    <row r="29" spans="1:14" ht="49.5" customHeight="1" x14ac:dyDescent="0.2">
      <c r="A29" s="211">
        <v>22</v>
      </c>
      <c r="B29" s="196" t="s">
        <v>124</v>
      </c>
      <c r="C29" s="192" t="s">
        <v>468</v>
      </c>
      <c r="D29" s="198" t="s">
        <v>471</v>
      </c>
      <c r="E29" s="130">
        <f>68.197-1.645</f>
        <v>66.552000000000007</v>
      </c>
      <c r="F29" s="130">
        <v>66.552000000000007</v>
      </c>
      <c r="G29" s="130">
        <v>57.308999999999997</v>
      </c>
      <c r="H29" s="457">
        <v>65.018000000000001</v>
      </c>
      <c r="I29" s="130">
        <v>66.003</v>
      </c>
      <c r="J29" s="197" t="s">
        <v>472</v>
      </c>
      <c r="K29" s="216"/>
      <c r="L29" s="193" t="s">
        <v>549</v>
      </c>
      <c r="M29" s="218" t="s">
        <v>545</v>
      </c>
      <c r="N29" s="195" t="s">
        <v>546</v>
      </c>
    </row>
    <row r="30" spans="1:14" s="235" customFormat="1" ht="79.2" x14ac:dyDescent="0.2">
      <c r="A30" s="328">
        <v>23</v>
      </c>
      <c r="B30" s="329" t="s">
        <v>744</v>
      </c>
      <c r="C30" s="329" t="s">
        <v>815</v>
      </c>
      <c r="D30" s="336" t="s">
        <v>816</v>
      </c>
      <c r="E30" s="130">
        <v>100800</v>
      </c>
      <c r="F30" s="130">
        <f t="shared" ref="F30:F36" si="0">E30</f>
        <v>100800</v>
      </c>
      <c r="G30" s="130">
        <v>100800</v>
      </c>
      <c r="H30" s="141">
        <v>100800</v>
      </c>
      <c r="I30" s="130">
        <v>171050</v>
      </c>
      <c r="J30" s="337" t="s">
        <v>819</v>
      </c>
      <c r="K30" s="332"/>
      <c r="L30" s="333" t="s">
        <v>570</v>
      </c>
      <c r="M30" s="334">
        <v>1</v>
      </c>
      <c r="N30" s="335" t="s">
        <v>754</v>
      </c>
    </row>
    <row r="31" spans="1:14" ht="39.6" x14ac:dyDescent="0.2">
      <c r="A31" s="4">
        <v>24</v>
      </c>
      <c r="B31" s="119" t="s">
        <v>744</v>
      </c>
      <c r="C31" s="119" t="s">
        <v>745</v>
      </c>
      <c r="D31" s="113" t="s">
        <v>746</v>
      </c>
      <c r="E31" s="130">
        <v>87.867000000000004</v>
      </c>
      <c r="F31" s="130">
        <f t="shared" si="0"/>
        <v>87.867000000000004</v>
      </c>
      <c r="G31" s="130"/>
      <c r="H31" s="141">
        <v>87.695999999999998</v>
      </c>
      <c r="I31" s="130">
        <v>87.695999999999998</v>
      </c>
      <c r="J31" s="5" t="s">
        <v>869</v>
      </c>
      <c r="K31" s="23"/>
      <c r="L31" s="20" t="s">
        <v>570</v>
      </c>
      <c r="M31" s="24">
        <v>2</v>
      </c>
      <c r="N31" s="25" t="s">
        <v>747</v>
      </c>
    </row>
    <row r="32" spans="1:14" ht="39.6" x14ac:dyDescent="0.2">
      <c r="A32" s="4">
        <v>25</v>
      </c>
      <c r="B32" s="119" t="s">
        <v>744</v>
      </c>
      <c r="C32" s="225" t="s">
        <v>745</v>
      </c>
      <c r="D32" s="226" t="s">
        <v>748</v>
      </c>
      <c r="E32" s="450">
        <v>237.249</v>
      </c>
      <c r="F32" s="450">
        <f t="shared" si="0"/>
        <v>237.249</v>
      </c>
      <c r="G32" s="450"/>
      <c r="H32" s="147">
        <v>247.773</v>
      </c>
      <c r="I32" s="130">
        <v>237.71899999999999</v>
      </c>
      <c r="J32" s="233" t="s">
        <v>870</v>
      </c>
      <c r="K32" s="162"/>
      <c r="L32" s="224" t="s">
        <v>749</v>
      </c>
      <c r="M32" s="234">
        <v>2</v>
      </c>
      <c r="N32" s="25" t="s">
        <v>747</v>
      </c>
    </row>
    <row r="33" spans="1:14" ht="39.6" x14ac:dyDescent="0.2">
      <c r="A33" s="4">
        <v>26</v>
      </c>
      <c r="B33" s="119" t="s">
        <v>750</v>
      </c>
      <c r="C33" s="119" t="s">
        <v>751</v>
      </c>
      <c r="D33" s="113" t="s">
        <v>752</v>
      </c>
      <c r="E33" s="130">
        <v>175.77699999999999</v>
      </c>
      <c r="F33" s="130">
        <f t="shared" si="0"/>
        <v>175.77699999999999</v>
      </c>
      <c r="G33" s="130"/>
      <c r="H33" s="141">
        <v>248.71</v>
      </c>
      <c r="I33" s="130">
        <v>443.459</v>
      </c>
      <c r="J33" s="296" t="s">
        <v>753</v>
      </c>
      <c r="K33" s="23"/>
      <c r="L33" s="20" t="s">
        <v>570</v>
      </c>
      <c r="M33" s="24">
        <v>1</v>
      </c>
      <c r="N33" s="25" t="s">
        <v>754</v>
      </c>
    </row>
    <row r="34" spans="1:14" ht="39.6" x14ac:dyDescent="0.2">
      <c r="A34" s="4">
        <v>27</v>
      </c>
      <c r="B34" s="119" t="s">
        <v>750</v>
      </c>
      <c r="C34" s="119" t="s">
        <v>755</v>
      </c>
      <c r="D34" s="113" t="s">
        <v>752</v>
      </c>
      <c r="E34" s="130">
        <v>181.98599999999999</v>
      </c>
      <c r="F34" s="130">
        <f t="shared" si="0"/>
        <v>181.98599999999999</v>
      </c>
      <c r="G34" s="130"/>
      <c r="H34" s="141">
        <v>181.98599999999999</v>
      </c>
      <c r="I34" s="130">
        <v>199.34200000000001</v>
      </c>
      <c r="J34" s="296" t="s">
        <v>753</v>
      </c>
      <c r="K34" s="23"/>
      <c r="L34" s="20" t="s">
        <v>749</v>
      </c>
      <c r="M34" s="24">
        <v>1</v>
      </c>
      <c r="N34" s="25" t="s">
        <v>754</v>
      </c>
    </row>
    <row r="35" spans="1:14" s="235" customFormat="1" ht="39.6" x14ac:dyDescent="0.2">
      <c r="A35" s="328">
        <v>28</v>
      </c>
      <c r="B35" s="329" t="s">
        <v>750</v>
      </c>
      <c r="C35" s="329" t="s">
        <v>836</v>
      </c>
      <c r="D35" s="330" t="s">
        <v>466</v>
      </c>
      <c r="E35" s="450">
        <v>0.1</v>
      </c>
      <c r="F35" s="450">
        <f>E35</f>
        <v>0.1</v>
      </c>
      <c r="G35" s="450"/>
      <c r="H35" s="147">
        <v>0.1</v>
      </c>
      <c r="I35" s="130">
        <v>0.1</v>
      </c>
      <c r="J35" s="331" t="s">
        <v>837</v>
      </c>
      <c r="K35" s="332"/>
      <c r="L35" s="333" t="s">
        <v>570</v>
      </c>
      <c r="M35" s="334">
        <v>1</v>
      </c>
      <c r="N35" s="335" t="s">
        <v>754</v>
      </c>
    </row>
    <row r="36" spans="1:14" ht="39.6" x14ac:dyDescent="0.2">
      <c r="A36" s="4">
        <v>29</v>
      </c>
      <c r="B36" s="119" t="s">
        <v>750</v>
      </c>
      <c r="C36" s="119" t="s">
        <v>756</v>
      </c>
      <c r="D36" s="226" t="s">
        <v>752</v>
      </c>
      <c r="E36" s="450">
        <v>10</v>
      </c>
      <c r="F36" s="450">
        <f t="shared" si="0"/>
        <v>10</v>
      </c>
      <c r="G36" s="450"/>
      <c r="H36" s="147">
        <v>10</v>
      </c>
      <c r="I36" s="130">
        <v>10</v>
      </c>
      <c r="J36" s="296" t="s">
        <v>818</v>
      </c>
      <c r="K36" s="23"/>
      <c r="L36" s="20" t="s">
        <v>570</v>
      </c>
      <c r="M36" s="24">
        <v>1</v>
      </c>
      <c r="N36" s="25" t="s">
        <v>754</v>
      </c>
    </row>
    <row r="37" spans="1:14" ht="39.6" x14ac:dyDescent="0.2">
      <c r="A37" s="4">
        <v>30</v>
      </c>
      <c r="B37" s="196" t="s">
        <v>124</v>
      </c>
      <c r="C37" s="197" t="s">
        <v>398</v>
      </c>
      <c r="D37" s="198" t="s">
        <v>179</v>
      </c>
      <c r="E37" s="435">
        <v>1.34</v>
      </c>
      <c r="F37" s="130">
        <v>1.34</v>
      </c>
      <c r="G37" s="130">
        <v>0</v>
      </c>
      <c r="H37" s="457">
        <v>1.34</v>
      </c>
      <c r="I37" s="130">
        <v>1.34</v>
      </c>
      <c r="J37" s="5" t="s">
        <v>814</v>
      </c>
      <c r="K37" s="192"/>
      <c r="L37" s="193" t="s">
        <v>396</v>
      </c>
      <c r="M37" s="194">
        <v>9</v>
      </c>
      <c r="N37" s="195" t="s">
        <v>399</v>
      </c>
    </row>
    <row r="38" spans="1:14" ht="57" customHeight="1" x14ac:dyDescent="0.2">
      <c r="A38" s="4">
        <v>31</v>
      </c>
      <c r="B38" s="119" t="s">
        <v>124</v>
      </c>
      <c r="C38" s="119" t="s">
        <v>306</v>
      </c>
      <c r="D38" s="113" t="s">
        <v>307</v>
      </c>
      <c r="E38" s="130">
        <v>151.82400000000001</v>
      </c>
      <c r="F38" s="130">
        <v>0</v>
      </c>
      <c r="G38" s="130">
        <v>0</v>
      </c>
      <c r="H38" s="141">
        <v>136.88800000000001</v>
      </c>
      <c r="I38" s="130">
        <v>136.88800000000001</v>
      </c>
      <c r="J38" s="5" t="s">
        <v>871</v>
      </c>
      <c r="K38" s="23"/>
      <c r="L38" s="20" t="s">
        <v>205</v>
      </c>
      <c r="M38" s="24">
        <v>5</v>
      </c>
      <c r="N38" s="25" t="s">
        <v>308</v>
      </c>
    </row>
    <row r="39" spans="1:14" ht="63.75" customHeight="1" x14ac:dyDescent="0.2">
      <c r="A39" s="4">
        <v>32</v>
      </c>
      <c r="B39" s="119" t="s">
        <v>124</v>
      </c>
      <c r="C39" s="119" t="s">
        <v>309</v>
      </c>
      <c r="D39" s="113" t="s">
        <v>310</v>
      </c>
      <c r="E39" s="130">
        <v>467.10599999999999</v>
      </c>
      <c r="F39" s="130">
        <v>0</v>
      </c>
      <c r="G39" s="130">
        <v>0</v>
      </c>
      <c r="H39" s="141">
        <v>515.73800000000006</v>
      </c>
      <c r="I39" s="130">
        <v>503.14100000000002</v>
      </c>
      <c r="J39" s="5" t="s">
        <v>311</v>
      </c>
      <c r="K39" s="23"/>
      <c r="L39" s="20" t="s">
        <v>205</v>
      </c>
      <c r="M39" s="24">
        <v>5</v>
      </c>
      <c r="N39" s="25" t="s">
        <v>308</v>
      </c>
    </row>
    <row r="40" spans="1:14" ht="57" customHeight="1" x14ac:dyDescent="0.2">
      <c r="A40" s="734">
        <v>33</v>
      </c>
      <c r="B40" s="736" t="s">
        <v>201</v>
      </c>
      <c r="C40" s="169" t="s">
        <v>199</v>
      </c>
      <c r="D40" s="740" t="s">
        <v>128</v>
      </c>
      <c r="E40" s="450">
        <v>3596.2829999999999</v>
      </c>
      <c r="F40" s="450">
        <v>0</v>
      </c>
      <c r="G40" s="450">
        <v>3465.1280000000002</v>
      </c>
      <c r="H40" s="147">
        <f>3723.237-97.715</f>
        <v>3625.5219999999999</v>
      </c>
      <c r="I40" s="130">
        <v>3765.5149999999999</v>
      </c>
      <c r="J40" s="742" t="s">
        <v>817</v>
      </c>
      <c r="K40" s="738"/>
      <c r="L40" s="777" t="s">
        <v>198</v>
      </c>
      <c r="M40" s="738" t="s">
        <v>173</v>
      </c>
      <c r="N40" s="779" t="s">
        <v>174</v>
      </c>
    </row>
    <row r="41" spans="1:14" ht="57" customHeight="1" x14ac:dyDescent="0.2">
      <c r="A41" s="735"/>
      <c r="B41" s="737"/>
      <c r="C41" s="169" t="s">
        <v>202</v>
      </c>
      <c r="D41" s="741"/>
      <c r="E41" s="130">
        <v>0</v>
      </c>
      <c r="F41" s="130">
        <v>0</v>
      </c>
      <c r="G41" s="130">
        <v>0</v>
      </c>
      <c r="H41" s="141">
        <v>2.871</v>
      </c>
      <c r="I41" s="130">
        <v>0</v>
      </c>
      <c r="J41" s="743"/>
      <c r="K41" s="739"/>
      <c r="L41" s="778"/>
      <c r="M41" s="739"/>
      <c r="N41" s="780"/>
    </row>
    <row r="42" spans="1:14" ht="63.75" customHeight="1" thickBot="1" x14ac:dyDescent="0.25">
      <c r="A42" s="4">
        <v>34</v>
      </c>
      <c r="B42" s="119" t="s">
        <v>201</v>
      </c>
      <c r="C42" s="119" t="s">
        <v>203</v>
      </c>
      <c r="D42" s="127" t="s">
        <v>128</v>
      </c>
      <c r="E42" s="452">
        <v>400.77600000000001</v>
      </c>
      <c r="F42" s="452">
        <v>0</v>
      </c>
      <c r="G42" s="452">
        <v>375.214</v>
      </c>
      <c r="H42" s="452">
        <v>448.435</v>
      </c>
      <c r="I42" s="465">
        <v>398.37</v>
      </c>
      <c r="J42" s="297" t="s">
        <v>872</v>
      </c>
      <c r="K42" s="23"/>
      <c r="L42" s="20" t="s">
        <v>198</v>
      </c>
      <c r="M42" s="24" t="s">
        <v>173</v>
      </c>
      <c r="N42" s="25" t="s">
        <v>174</v>
      </c>
    </row>
    <row r="43" spans="1:14" ht="13.8" thickTop="1" x14ac:dyDescent="0.2">
      <c r="A43" s="719" t="s">
        <v>24</v>
      </c>
      <c r="B43" s="720"/>
      <c r="C43" s="721"/>
      <c r="D43" s="114" t="s">
        <v>1</v>
      </c>
      <c r="E43" s="441">
        <f>SUM(E8:E26)+E28+E29+E31+E32+E38+E39+E37+E40+E41+E42+E30</f>
        <v>119448.387</v>
      </c>
      <c r="F43" s="441">
        <f>SUM(F8:F26)+F28+F29+F31+F32+F38+F39+F37+F40+F41+F42+F30</f>
        <v>114832.398</v>
      </c>
      <c r="G43" s="441">
        <f>SUM(G8:G26)+G28+G29+G31+G32+G38+G39+G37+G40+G41+G42+G30</f>
        <v>118143.953161</v>
      </c>
      <c r="H43" s="441">
        <f>SUM(H8:H26)+H28+H29+H31+H32+H38+H39+H37+H40+H41+H42+H30</f>
        <v>120535.451</v>
      </c>
      <c r="I43" s="445">
        <f>SUM(I8:I26)+I28+I29+I31+I32+I38+I39+I37+I40+I41+I42+I30</f>
        <v>190762.11600000001</v>
      </c>
      <c r="J43" s="731"/>
      <c r="K43" s="728"/>
      <c r="L43" s="781"/>
      <c r="M43" s="770"/>
      <c r="N43" s="763"/>
    </row>
    <row r="44" spans="1:14" x14ac:dyDescent="0.2">
      <c r="A44" s="722"/>
      <c r="B44" s="723"/>
      <c r="C44" s="724"/>
      <c r="D44" s="113" t="s">
        <v>807</v>
      </c>
      <c r="E44" s="130">
        <f>E45+E46</f>
        <v>388.46600000000001</v>
      </c>
      <c r="F44" s="130">
        <f>F45+F46</f>
        <v>388.46600000000001</v>
      </c>
      <c r="G44" s="130">
        <f>G45+G46</f>
        <v>5.0289999999999999</v>
      </c>
      <c r="H44" s="130">
        <f>H45+H46</f>
        <v>467.12800000000004</v>
      </c>
      <c r="I44" s="130">
        <f>I45+I46</f>
        <v>679.18000000000006</v>
      </c>
      <c r="J44" s="732"/>
      <c r="K44" s="729"/>
      <c r="L44" s="782"/>
      <c r="M44" s="771"/>
      <c r="N44" s="764"/>
    </row>
    <row r="45" spans="1:14" x14ac:dyDescent="0.2">
      <c r="A45" s="722"/>
      <c r="B45" s="723"/>
      <c r="C45" s="724"/>
      <c r="D45" s="115" t="s">
        <v>808</v>
      </c>
      <c r="E45" s="130">
        <f>E33+E34+E36+E35</f>
        <v>367.863</v>
      </c>
      <c r="F45" s="130">
        <f>F33+F34+F36+F35</f>
        <v>367.863</v>
      </c>
      <c r="G45" s="130">
        <f>G33+G34+G36+G35</f>
        <v>0</v>
      </c>
      <c r="H45" s="130">
        <f>H33+H34+H36+H35</f>
        <v>440.79600000000005</v>
      </c>
      <c r="I45" s="130">
        <f>I33+I34+I36+I35</f>
        <v>652.90100000000007</v>
      </c>
      <c r="J45" s="732"/>
      <c r="K45" s="729"/>
      <c r="L45" s="782"/>
      <c r="M45" s="771"/>
      <c r="N45" s="764"/>
    </row>
    <row r="46" spans="1:14" ht="13.8" thickBot="1" x14ac:dyDescent="0.25">
      <c r="A46" s="725"/>
      <c r="B46" s="726"/>
      <c r="C46" s="727"/>
      <c r="D46" s="116" t="s">
        <v>809</v>
      </c>
      <c r="E46" s="454">
        <f>E27</f>
        <v>20.603000000000002</v>
      </c>
      <c r="F46" s="454">
        <f>F27</f>
        <v>20.603000000000002</v>
      </c>
      <c r="G46" s="454">
        <f>G27</f>
        <v>5.0289999999999999</v>
      </c>
      <c r="H46" s="454">
        <f>H27</f>
        <v>26.332000000000001</v>
      </c>
      <c r="I46" s="454">
        <f>I27</f>
        <v>26.279</v>
      </c>
      <c r="J46" s="733"/>
      <c r="K46" s="730"/>
      <c r="L46" s="783"/>
      <c r="M46" s="772"/>
      <c r="N46" s="765"/>
    </row>
    <row r="47" spans="1:14" ht="19.649999999999999" customHeight="1" x14ac:dyDescent="0.2">
      <c r="A47" s="66" t="s">
        <v>61</v>
      </c>
      <c r="B47" s="66"/>
      <c r="C47" s="66"/>
      <c r="D47" s="117"/>
      <c r="E47" s="70"/>
      <c r="F47" s="71"/>
      <c r="G47" s="71"/>
      <c r="H47" s="70"/>
      <c r="I47" s="292"/>
      <c r="J47" s="56"/>
      <c r="K47" s="69"/>
      <c r="L47" s="69"/>
      <c r="M47" s="69"/>
      <c r="N47" s="69"/>
    </row>
    <row r="48" spans="1:14" ht="20.100000000000001" customHeight="1" x14ac:dyDescent="0.2">
      <c r="A48" s="17" t="s">
        <v>76</v>
      </c>
      <c r="B48" s="118"/>
      <c r="C48" s="118"/>
      <c r="D48" s="118"/>
      <c r="E48" s="8"/>
      <c r="F48" s="8"/>
      <c r="G48" s="8"/>
      <c r="H48" s="8"/>
      <c r="I48" s="8"/>
      <c r="J48" s="7"/>
      <c r="K48" s="15"/>
      <c r="L48" s="15"/>
      <c r="M48" s="15"/>
      <c r="N48" s="15"/>
    </row>
    <row r="49" spans="1:14" ht="20.100000000000001" customHeight="1" x14ac:dyDescent="0.2">
      <c r="A49" s="18" t="s">
        <v>77</v>
      </c>
      <c r="K49" s="2"/>
      <c r="L49" s="2"/>
      <c r="M49" s="2"/>
      <c r="N49" s="2"/>
    </row>
    <row r="50" spans="1:14" ht="20.100000000000001" customHeight="1" x14ac:dyDescent="0.2">
      <c r="A50" s="19" t="s">
        <v>56</v>
      </c>
      <c r="K50" s="6"/>
      <c r="L50" s="6"/>
      <c r="M50" s="6"/>
      <c r="N50" s="6"/>
    </row>
    <row r="51" spans="1:14" ht="20.100000000000001" customHeight="1" x14ac:dyDescent="0.2">
      <c r="A51" s="18"/>
      <c r="K51" s="2"/>
      <c r="L51" s="2"/>
      <c r="M51" s="2"/>
      <c r="N51" s="2"/>
    </row>
  </sheetData>
  <autoFilter ref="A5:N50">
    <filterColumn colId="5" showButton="0"/>
    <filterColumn colId="12" showButton="0"/>
  </autoFilter>
  <customSheetViews>
    <customSheetView guid="{DC64D74E-EA11-40EC-9021-180B017810B0}" scale="85" showPageBreaks="1" showGridLines="0" printArea="1">
      <pane xSplit="4" ySplit="24" topLeftCell="K29" activePane="bottomRight" state="frozen"/>
      <selection pane="bottomRight" activeCell="B11" sqref="B11"/>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ustomSheetView>
    <customSheetView guid="{704BCAC6-A675-4673-90DF-9A26ABAB914C}" scale="70" showGridLines="0" showAutoFilter="1">
      <pane xSplit="4" ySplit="7" topLeftCell="H38" activePane="bottomRight" state="frozen"/>
      <selection pane="bottomRight" activeCell="I40" sqref="I40:I42"/>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2"/>
      <headerFooter alignWithMargins="0">
        <oddHeader xml:space="preserve">&amp;L&amp;18　　　　　様式６&amp;R&amp;"ＭＳ Ｐゴシック,太字"&amp;12 </oddHeader>
        <oddFooter>&amp;C&amp;P/&amp;N</oddFooter>
      </headerFooter>
      <autoFilter ref="A5:N50">
        <filterColumn colId="5" showButton="0"/>
        <filterColumn colId="12" showButton="0"/>
      </autoFilter>
    </customSheetView>
    <customSheetView guid="{85B44A47-77F3-42EB-8B9C-EF2D10CBE015}" scale="85" showPageBreaks="1" showGridLines="0" printArea="1" showAutoFilter="1">
      <pane xSplit="4" ySplit="7" topLeftCell="E38" activePane="bottomRight" state="frozen"/>
      <selection pane="bottomRight" activeCell="I41" sqref="I41"/>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3"/>
      <headerFooter alignWithMargins="0">
        <oddHeader xml:space="preserve">&amp;L&amp;18　　　　　様式６&amp;R&amp;"ＭＳ Ｐゴシック,太字"&amp;12 </oddHeader>
        <oddFooter>&amp;C&amp;P/&amp;N</oddFooter>
      </headerFooter>
      <autoFilter ref="A5:N50">
        <filterColumn colId="5" showButton="0"/>
        <filterColumn colId="12" showButton="0"/>
      </autoFilter>
    </customSheetView>
    <customSheetView guid="{98507349-6533-4B98-BD21-1C7B3DEADC6B}" scale="85" showGridLines="0" showAutoFilter="1">
      <pane xSplit="4" ySplit="7" topLeftCell="E11" activePane="bottomRight" state="frozen"/>
      <selection pane="bottomRight" activeCell="G16" sqref="G16"/>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4"/>
      <headerFooter alignWithMargins="0">
        <oddHeader xml:space="preserve">&amp;L&amp;18　　　　　様式６&amp;R&amp;"ＭＳ Ｐゴシック,太字"&amp;12 </oddHeader>
        <oddFooter>&amp;C&amp;P/&amp;N</oddFooter>
      </headerFooter>
      <autoFilter ref="A5:N50">
        <filterColumn colId="5" showButton="0"/>
        <filterColumn colId="12" showButton="0"/>
      </autoFilter>
    </customSheetView>
    <customSheetView guid="{6795304B-7E75-45F3-AC11-C01F84EAD10E}" scale="70" showGridLines="0" showAutoFilter="1">
      <pane xSplit="4" ySplit="7" topLeftCell="E15" activePane="bottomRight" state="frozen"/>
      <selection pane="bottomRight" activeCell="I18" sqref="I18"/>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5"/>
      <headerFooter alignWithMargins="0">
        <oddHeader xml:space="preserve">&amp;L&amp;18　　　　　様式６&amp;R&amp;"ＭＳ Ｐゴシック,太字"&amp;12 </oddHeader>
        <oddFooter>&amp;C&amp;P/&amp;N</oddFooter>
      </headerFooter>
      <autoFilter ref="A5:N50">
        <filterColumn colId="5" showButton="0"/>
        <filterColumn colId="12" showButton="0"/>
      </autoFilter>
    </customSheetView>
    <customSheetView guid="{B53CE47E-DB07-4339-AECD-E366918454B1}" scale="85" showPageBreaks="1" showGridLines="0" printArea="1" showAutoFilter="1">
      <pane xSplit="4" ySplit="7" topLeftCell="E35" activePane="bottomRight" state="frozen"/>
      <selection pane="bottomRight" activeCell="D37" sqref="D37"/>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6"/>
      <headerFooter alignWithMargins="0">
        <oddHeader xml:space="preserve">&amp;L&amp;18　　　　　様式６&amp;R&amp;"ＭＳ Ｐゴシック,太字"&amp;12 </oddHeader>
        <oddFooter>&amp;C&amp;P/&amp;N</oddFooter>
      </headerFooter>
      <autoFilter ref="A5:N50">
        <filterColumn colId="5" showButton="0"/>
        <filterColumn colId="12" showButton="0"/>
      </autoFilter>
    </customSheetView>
  </customSheetViews>
  <mergeCells count="31">
    <mergeCell ref="N43:N46"/>
    <mergeCell ref="L5:L7"/>
    <mergeCell ref="M5:N5"/>
    <mergeCell ref="M43:M46"/>
    <mergeCell ref="N6:N7"/>
    <mergeCell ref="M6:M7"/>
    <mergeCell ref="L40:L41"/>
    <mergeCell ref="M40:M41"/>
    <mergeCell ref="N40:N41"/>
    <mergeCell ref="L43:L46"/>
    <mergeCell ref="A3:N3"/>
    <mergeCell ref="F5:G5"/>
    <mergeCell ref="J5:J7"/>
    <mergeCell ref="K5:K7"/>
    <mergeCell ref="D5:D7"/>
    <mergeCell ref="A5:A7"/>
    <mergeCell ref="G6:G7"/>
    <mergeCell ref="H5:H7"/>
    <mergeCell ref="B5:B7"/>
    <mergeCell ref="E5:E7"/>
    <mergeCell ref="F6:F7"/>
    <mergeCell ref="C5:C7"/>
    <mergeCell ref="I5:I7"/>
    <mergeCell ref="A43:C46"/>
    <mergeCell ref="K43:K46"/>
    <mergeCell ref="J43:J46"/>
    <mergeCell ref="A40:A41"/>
    <mergeCell ref="B40:B41"/>
    <mergeCell ref="K40:K41"/>
    <mergeCell ref="D40:D41"/>
    <mergeCell ref="J40:J41"/>
  </mergeCells>
  <phoneticPr fontId="2"/>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7"/>
  <headerFooter alignWithMargins="0">
    <oddHeader xml:space="preserve">&amp;L&amp;18　　　　　様式６&amp;R&amp;"ＭＳ Ｐゴシック,太字"&amp;12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64"/>
  <sheetViews>
    <sheetView showGridLines="0" zoomScale="85" zoomScaleNormal="85" zoomScaleSheetLayoutView="85" zoomScalePageLayoutView="80" workbookViewId="0">
      <pane xSplit="3" ySplit="7" topLeftCell="D32" activePane="bottomRight" state="frozen"/>
      <selection pane="topRight" activeCell="D1" sqref="D1"/>
      <selection pane="bottomLeft" activeCell="A8" sqref="A8"/>
      <selection pane="bottomRight" activeCell="F40" sqref="F40"/>
    </sheetView>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12.88671875" style="2" customWidth="1"/>
    <col min="11" max="12" width="4.77734375" style="2" customWidth="1"/>
    <col min="13" max="13" width="5.33203125" style="2" customWidth="1"/>
    <col min="14" max="14" width="10.88671875" style="2" customWidth="1"/>
    <col min="15" max="16384" width="9" style="2"/>
  </cols>
  <sheetData>
    <row r="1" spans="1:13" ht="21" x14ac:dyDescent="0.25">
      <c r="A1" s="21" t="s">
        <v>69</v>
      </c>
    </row>
    <row r="2" spans="1:13" ht="12.9" customHeight="1" x14ac:dyDescent="0.2"/>
    <row r="3" spans="1:13" ht="19.2" x14ac:dyDescent="0.25">
      <c r="A3" s="14" t="s">
        <v>790</v>
      </c>
    </row>
    <row r="4" spans="1:13" ht="13.8" thickBot="1" x14ac:dyDescent="0.25">
      <c r="A4" s="12"/>
      <c r="B4" s="3"/>
      <c r="C4" s="1"/>
      <c r="D4" s="1"/>
      <c r="E4" s="1"/>
      <c r="F4" s="1"/>
      <c r="G4" s="1"/>
      <c r="H4" s="11"/>
      <c r="I4" s="11"/>
      <c r="J4" s="628" t="s">
        <v>32</v>
      </c>
      <c r="K4" s="628"/>
      <c r="L4" s="628"/>
      <c r="M4" s="629"/>
    </row>
    <row r="5" spans="1:13" ht="20.100000000000001" customHeight="1" x14ac:dyDescent="0.2">
      <c r="A5" s="608" t="s">
        <v>28</v>
      </c>
      <c r="B5" s="518" t="s">
        <v>31</v>
      </c>
      <c r="C5" s="511" t="s">
        <v>70</v>
      </c>
      <c r="D5" s="511" t="s">
        <v>40</v>
      </c>
      <c r="E5" s="511" t="s">
        <v>71</v>
      </c>
      <c r="F5" s="518" t="s">
        <v>0</v>
      </c>
      <c r="G5" s="518" t="s">
        <v>23</v>
      </c>
      <c r="H5" s="518" t="s">
        <v>8</v>
      </c>
      <c r="I5" s="591" t="s">
        <v>9</v>
      </c>
      <c r="J5" s="798" t="s">
        <v>66</v>
      </c>
      <c r="K5" s="511" t="s">
        <v>62</v>
      </c>
      <c r="L5" s="511" t="s">
        <v>63</v>
      </c>
      <c r="M5" s="615" t="s">
        <v>53</v>
      </c>
    </row>
    <row r="6" spans="1:13" ht="20.100000000000001" customHeight="1" x14ac:dyDescent="0.2">
      <c r="A6" s="609"/>
      <c r="B6" s="519"/>
      <c r="C6" s="561"/>
      <c r="D6" s="561"/>
      <c r="E6" s="561"/>
      <c r="F6" s="519"/>
      <c r="G6" s="589"/>
      <c r="H6" s="592"/>
      <c r="I6" s="592"/>
      <c r="J6" s="799"/>
      <c r="K6" s="512"/>
      <c r="L6" s="512"/>
      <c r="M6" s="616"/>
    </row>
    <row r="7" spans="1:13" ht="20.100000000000001" customHeight="1" thickBot="1" x14ac:dyDescent="0.25">
      <c r="A7" s="610"/>
      <c r="B7" s="520"/>
      <c r="C7" s="525"/>
      <c r="D7" s="525"/>
      <c r="E7" s="525"/>
      <c r="F7" s="520"/>
      <c r="G7" s="590"/>
      <c r="H7" s="593"/>
      <c r="I7" s="593"/>
      <c r="J7" s="800"/>
      <c r="K7" s="513"/>
      <c r="L7" s="513"/>
      <c r="M7" s="617"/>
    </row>
    <row r="8" spans="1:13" ht="24.15" customHeight="1" x14ac:dyDescent="0.2">
      <c r="A8" s="102"/>
      <c r="B8" s="103" t="s">
        <v>727</v>
      </c>
      <c r="C8" s="98"/>
      <c r="D8" s="98"/>
      <c r="E8" s="98"/>
      <c r="F8" s="99"/>
      <c r="G8" s="99"/>
      <c r="H8" s="99"/>
      <c r="I8" s="104"/>
      <c r="J8" s="57"/>
      <c r="K8" s="99"/>
      <c r="L8" s="99"/>
      <c r="M8" s="100" t="s">
        <v>47</v>
      </c>
    </row>
    <row r="9" spans="1:13" ht="32.4" x14ac:dyDescent="0.2">
      <c r="A9" s="101">
        <v>1</v>
      </c>
      <c r="B9" s="82" t="s">
        <v>728</v>
      </c>
      <c r="C9" s="437">
        <v>900</v>
      </c>
      <c r="D9" s="85" t="s">
        <v>1091</v>
      </c>
      <c r="E9" s="83">
        <v>1500</v>
      </c>
      <c r="F9" s="88"/>
      <c r="G9" s="88" t="s">
        <v>129</v>
      </c>
      <c r="H9" s="91" t="s">
        <v>563</v>
      </c>
      <c r="I9" s="78" t="s">
        <v>564</v>
      </c>
      <c r="J9" s="126" t="s">
        <v>729</v>
      </c>
      <c r="K9" s="79"/>
      <c r="L9" s="79" t="s">
        <v>440</v>
      </c>
      <c r="M9" s="80"/>
    </row>
    <row r="10" spans="1:13" ht="32.4" x14ac:dyDescent="0.2">
      <c r="A10" s="101">
        <v>2</v>
      </c>
      <c r="B10" s="82" t="s">
        <v>730</v>
      </c>
      <c r="C10" s="437">
        <v>157.952</v>
      </c>
      <c r="D10" s="85" t="s">
        <v>1082</v>
      </c>
      <c r="E10" s="83">
        <v>341</v>
      </c>
      <c r="F10" s="88"/>
      <c r="G10" s="88" t="s">
        <v>455</v>
      </c>
      <c r="H10" s="91" t="s">
        <v>563</v>
      </c>
      <c r="I10" s="78" t="s">
        <v>564</v>
      </c>
      <c r="J10" s="126" t="s">
        <v>731</v>
      </c>
      <c r="K10" s="79" t="s">
        <v>54</v>
      </c>
      <c r="L10" s="79"/>
      <c r="M10" s="80"/>
    </row>
    <row r="11" spans="1:13" ht="32.4" x14ac:dyDescent="0.2">
      <c r="A11" s="101">
        <v>3</v>
      </c>
      <c r="B11" s="82" t="s">
        <v>732</v>
      </c>
      <c r="C11" s="437">
        <v>350</v>
      </c>
      <c r="D11" s="85" t="s">
        <v>1083</v>
      </c>
      <c r="E11" s="83">
        <v>175</v>
      </c>
      <c r="F11" s="88"/>
      <c r="G11" s="88" t="s">
        <v>455</v>
      </c>
      <c r="H11" s="91" t="s">
        <v>563</v>
      </c>
      <c r="I11" s="78" t="s">
        <v>564</v>
      </c>
      <c r="J11" s="126" t="s">
        <v>733</v>
      </c>
      <c r="K11" s="79" t="s">
        <v>54</v>
      </c>
      <c r="L11" s="79"/>
      <c r="M11" s="80"/>
    </row>
    <row r="12" spans="1:13" ht="21.6" x14ac:dyDescent="0.2">
      <c r="A12" s="101">
        <v>4</v>
      </c>
      <c r="B12" s="82" t="s">
        <v>734</v>
      </c>
      <c r="C12" s="437">
        <v>250</v>
      </c>
      <c r="D12" s="85" t="s">
        <v>1609</v>
      </c>
      <c r="E12" s="83">
        <v>400</v>
      </c>
      <c r="F12" s="88"/>
      <c r="G12" s="88" t="s">
        <v>570</v>
      </c>
      <c r="H12" s="91" t="s">
        <v>563</v>
      </c>
      <c r="I12" s="78" t="s">
        <v>564</v>
      </c>
      <c r="J12" s="126" t="s">
        <v>735</v>
      </c>
      <c r="K12" s="79" t="s">
        <v>54</v>
      </c>
      <c r="L12" s="79"/>
      <c r="M12" s="80"/>
    </row>
    <row r="13" spans="1:13" ht="21.6" x14ac:dyDescent="0.2">
      <c r="A13" s="101">
        <v>5</v>
      </c>
      <c r="B13" s="82" t="s">
        <v>736</v>
      </c>
      <c r="C13" s="437">
        <v>500</v>
      </c>
      <c r="D13" s="85" t="s">
        <v>1609</v>
      </c>
      <c r="E13" s="437">
        <v>500</v>
      </c>
      <c r="F13" s="88"/>
      <c r="G13" s="88" t="s">
        <v>570</v>
      </c>
      <c r="H13" s="91" t="s">
        <v>563</v>
      </c>
      <c r="I13" s="78" t="s">
        <v>564</v>
      </c>
      <c r="J13" s="126" t="s">
        <v>737</v>
      </c>
      <c r="K13" s="79"/>
      <c r="L13" s="79" t="s">
        <v>440</v>
      </c>
      <c r="M13" s="80"/>
    </row>
    <row r="14" spans="1:13" ht="32.4" x14ac:dyDescent="0.2">
      <c r="A14" s="101">
        <v>6</v>
      </c>
      <c r="B14" s="82" t="s">
        <v>1847</v>
      </c>
      <c r="C14" s="437">
        <v>650</v>
      </c>
      <c r="D14" s="85" t="s">
        <v>1760</v>
      </c>
      <c r="E14" s="83">
        <v>7800</v>
      </c>
      <c r="F14" s="88" t="s">
        <v>1848</v>
      </c>
      <c r="G14" s="88" t="s">
        <v>570</v>
      </c>
      <c r="H14" s="91" t="s">
        <v>563</v>
      </c>
      <c r="I14" s="78" t="s">
        <v>564</v>
      </c>
      <c r="J14" s="126" t="s">
        <v>738</v>
      </c>
      <c r="K14" s="79" t="s">
        <v>54</v>
      </c>
      <c r="L14" s="79"/>
      <c r="M14" s="80"/>
    </row>
    <row r="15" spans="1:13" ht="21.6" x14ac:dyDescent="0.2">
      <c r="A15" s="101">
        <v>7</v>
      </c>
      <c r="B15" s="82" t="s">
        <v>739</v>
      </c>
      <c r="C15" s="437">
        <v>280</v>
      </c>
      <c r="D15" s="85" t="s">
        <v>1609</v>
      </c>
      <c r="E15" s="83">
        <v>0</v>
      </c>
      <c r="F15" s="88"/>
      <c r="G15" s="88" t="s">
        <v>570</v>
      </c>
      <c r="H15" s="91" t="s">
        <v>563</v>
      </c>
      <c r="I15" s="78" t="s">
        <v>564</v>
      </c>
      <c r="J15" s="126" t="s">
        <v>740</v>
      </c>
      <c r="K15" s="79" t="s">
        <v>54</v>
      </c>
      <c r="L15" s="79"/>
      <c r="M15" s="80"/>
    </row>
    <row r="16" spans="1:13" ht="21.6" x14ac:dyDescent="0.2">
      <c r="A16" s="101">
        <v>8</v>
      </c>
      <c r="B16" s="82" t="s">
        <v>741</v>
      </c>
      <c r="C16" s="437">
        <v>200</v>
      </c>
      <c r="D16" s="85" t="s">
        <v>1609</v>
      </c>
      <c r="E16" s="83">
        <v>170</v>
      </c>
      <c r="F16" s="88"/>
      <c r="G16" s="88" t="s">
        <v>570</v>
      </c>
      <c r="H16" s="91" t="s">
        <v>563</v>
      </c>
      <c r="I16" s="78" t="s">
        <v>564</v>
      </c>
      <c r="J16" s="126" t="s">
        <v>742</v>
      </c>
      <c r="K16" s="79" t="s">
        <v>54</v>
      </c>
      <c r="L16" s="79"/>
      <c r="M16" s="80"/>
    </row>
    <row r="17" spans="1:13" ht="21.6" x14ac:dyDescent="0.2">
      <c r="A17" s="101">
        <v>9</v>
      </c>
      <c r="B17" s="82" t="s">
        <v>1761</v>
      </c>
      <c r="C17" s="437">
        <v>2650</v>
      </c>
      <c r="D17" s="85" t="s">
        <v>1760</v>
      </c>
      <c r="E17" s="83">
        <v>6500</v>
      </c>
      <c r="F17" s="88"/>
      <c r="G17" s="88" t="s">
        <v>743</v>
      </c>
      <c r="H17" s="91" t="s">
        <v>821</v>
      </c>
      <c r="I17" s="78" t="s">
        <v>564</v>
      </c>
      <c r="J17" s="126" t="s">
        <v>795</v>
      </c>
      <c r="K17" s="79" t="s">
        <v>54</v>
      </c>
      <c r="L17" s="79" t="s">
        <v>440</v>
      </c>
      <c r="M17" s="80"/>
    </row>
    <row r="18" spans="1:13" ht="24.15" customHeight="1" x14ac:dyDescent="0.2">
      <c r="A18" s="102"/>
      <c r="B18" s="103" t="s">
        <v>387</v>
      </c>
      <c r="C18" s="466"/>
      <c r="D18" s="98"/>
      <c r="E18" s="466"/>
      <c r="F18" s="99"/>
      <c r="G18" s="99"/>
      <c r="H18" s="99"/>
      <c r="I18" s="104"/>
      <c r="J18" s="57"/>
      <c r="K18" s="99"/>
      <c r="L18" s="99"/>
      <c r="M18" s="100" t="s">
        <v>47</v>
      </c>
    </row>
    <row r="19" spans="1:13" ht="32.4" x14ac:dyDescent="0.2">
      <c r="A19" s="186">
        <v>10</v>
      </c>
      <c r="B19" s="87" t="s">
        <v>388</v>
      </c>
      <c r="C19" s="423">
        <v>71.103999999999999</v>
      </c>
      <c r="D19" s="85" t="s">
        <v>988</v>
      </c>
      <c r="E19" s="83">
        <v>36.011000000000003</v>
      </c>
      <c r="F19" s="88"/>
      <c r="G19" s="261" t="s">
        <v>314</v>
      </c>
      <c r="H19" s="137" t="s">
        <v>1</v>
      </c>
      <c r="I19" s="136" t="s">
        <v>315</v>
      </c>
      <c r="J19" s="187" t="s">
        <v>796</v>
      </c>
      <c r="K19" s="79" t="s">
        <v>54</v>
      </c>
      <c r="L19" s="72"/>
      <c r="M19" s="54"/>
    </row>
    <row r="20" spans="1:13" ht="24.15" customHeight="1" x14ac:dyDescent="0.2">
      <c r="A20" s="102"/>
      <c r="B20" s="103" t="s">
        <v>389</v>
      </c>
      <c r="C20" s="466"/>
      <c r="D20" s="98"/>
      <c r="E20" s="466"/>
      <c r="F20" s="99"/>
      <c r="G20" s="99"/>
      <c r="H20" s="99"/>
      <c r="I20" s="104"/>
      <c r="J20" s="188"/>
      <c r="K20" s="99"/>
      <c r="L20" s="99"/>
      <c r="M20" s="100" t="s">
        <v>47</v>
      </c>
    </row>
    <row r="21" spans="1:13" ht="32.4" x14ac:dyDescent="0.2">
      <c r="A21" s="186">
        <v>11</v>
      </c>
      <c r="B21" s="129" t="s">
        <v>390</v>
      </c>
      <c r="C21" s="423">
        <v>50</v>
      </c>
      <c r="D21" s="85" t="s">
        <v>989</v>
      </c>
      <c r="E21" s="83">
        <v>49.845999999999997</v>
      </c>
      <c r="F21" s="88"/>
      <c r="G21" s="261" t="s">
        <v>314</v>
      </c>
      <c r="H21" s="137" t="s">
        <v>1</v>
      </c>
      <c r="I21" s="136" t="s">
        <v>315</v>
      </c>
      <c r="J21" s="187" t="s">
        <v>797</v>
      </c>
      <c r="K21" s="79" t="s">
        <v>54</v>
      </c>
      <c r="L21" s="72"/>
      <c r="M21" s="54"/>
    </row>
    <row r="22" spans="1:13" ht="33.75" customHeight="1" x14ac:dyDescent="0.2">
      <c r="A22" s="186">
        <v>12</v>
      </c>
      <c r="B22" s="87" t="s">
        <v>391</v>
      </c>
      <c r="C22" s="423">
        <v>29.884</v>
      </c>
      <c r="D22" s="85" t="s">
        <v>990</v>
      </c>
      <c r="E22" s="83">
        <v>0</v>
      </c>
      <c r="F22" s="88"/>
      <c r="G22" s="261" t="s">
        <v>314</v>
      </c>
      <c r="H22" s="137" t="s">
        <v>1</v>
      </c>
      <c r="I22" s="136" t="s">
        <v>315</v>
      </c>
      <c r="J22" s="187" t="s">
        <v>798</v>
      </c>
      <c r="K22" s="79" t="s">
        <v>54</v>
      </c>
      <c r="L22" s="72"/>
      <c r="M22" s="54"/>
    </row>
    <row r="23" spans="1:13" ht="33.75" customHeight="1" x14ac:dyDescent="0.2">
      <c r="A23" s="186">
        <v>13</v>
      </c>
      <c r="B23" s="87" t="s">
        <v>392</v>
      </c>
      <c r="C23" s="423">
        <v>9.4779999999999998</v>
      </c>
      <c r="D23" s="85" t="s">
        <v>991</v>
      </c>
      <c r="E23" s="83">
        <v>12.151</v>
      </c>
      <c r="F23" s="88"/>
      <c r="G23" s="261" t="s">
        <v>314</v>
      </c>
      <c r="H23" s="137" t="s">
        <v>1</v>
      </c>
      <c r="I23" s="136" t="s">
        <v>315</v>
      </c>
      <c r="J23" s="187" t="s">
        <v>799</v>
      </c>
      <c r="K23" s="79" t="s">
        <v>54</v>
      </c>
      <c r="L23" s="72"/>
      <c r="M23" s="54"/>
    </row>
    <row r="24" spans="1:13" ht="33.75" customHeight="1" x14ac:dyDescent="0.2">
      <c r="A24" s="186">
        <v>14</v>
      </c>
      <c r="B24" s="87" t="s">
        <v>393</v>
      </c>
      <c r="C24" s="423">
        <v>113.098</v>
      </c>
      <c r="D24" s="85" t="s">
        <v>992</v>
      </c>
      <c r="E24" s="83">
        <v>54.210999999999999</v>
      </c>
      <c r="F24" s="88"/>
      <c r="G24" s="261" t="s">
        <v>314</v>
      </c>
      <c r="H24" s="137" t="s">
        <v>1</v>
      </c>
      <c r="I24" s="136" t="s">
        <v>315</v>
      </c>
      <c r="J24" s="187" t="s">
        <v>800</v>
      </c>
      <c r="K24" s="79" t="s">
        <v>54</v>
      </c>
      <c r="L24" s="72"/>
      <c r="M24" s="54"/>
    </row>
    <row r="25" spans="1:13" ht="24.15" customHeight="1" x14ac:dyDescent="0.2">
      <c r="A25" s="102"/>
      <c r="B25" s="103" t="s">
        <v>140</v>
      </c>
      <c r="C25" s="466"/>
      <c r="D25" s="98"/>
      <c r="E25" s="466"/>
      <c r="F25" s="99"/>
      <c r="G25" s="99"/>
      <c r="H25" s="99"/>
      <c r="I25" s="104"/>
      <c r="J25" s="57"/>
      <c r="K25" s="99"/>
      <c r="L25" s="99"/>
      <c r="M25" s="100" t="s">
        <v>47</v>
      </c>
    </row>
    <row r="26" spans="1:13" ht="32.4" x14ac:dyDescent="0.2">
      <c r="A26" s="101">
        <v>15</v>
      </c>
      <c r="B26" s="82" t="s">
        <v>141</v>
      </c>
      <c r="C26" s="423">
        <v>30</v>
      </c>
      <c r="D26" s="85" t="s">
        <v>1092</v>
      </c>
      <c r="E26" s="83">
        <v>20.5</v>
      </c>
      <c r="F26" s="88"/>
      <c r="G26" s="88" t="s">
        <v>129</v>
      </c>
      <c r="H26" s="91" t="s">
        <v>1</v>
      </c>
      <c r="I26" s="78" t="s">
        <v>130</v>
      </c>
      <c r="J26" s="126" t="s">
        <v>801</v>
      </c>
      <c r="K26" s="79" t="s">
        <v>54</v>
      </c>
      <c r="L26" s="72"/>
      <c r="M26" s="54"/>
    </row>
    <row r="27" spans="1:13" ht="24.15" customHeight="1" x14ac:dyDescent="0.2">
      <c r="A27" s="102"/>
      <c r="B27" s="103" t="s">
        <v>137</v>
      </c>
      <c r="C27" s="466"/>
      <c r="D27" s="98"/>
      <c r="E27" s="466"/>
      <c r="F27" s="99"/>
      <c r="G27" s="99"/>
      <c r="H27" s="99"/>
      <c r="I27" s="104"/>
      <c r="J27" s="57"/>
      <c r="K27" s="99"/>
      <c r="L27" s="99"/>
      <c r="M27" s="100" t="s">
        <v>47</v>
      </c>
    </row>
    <row r="28" spans="1:13" ht="32.4" x14ac:dyDescent="0.2">
      <c r="A28" s="101">
        <v>16</v>
      </c>
      <c r="B28" s="82" t="s">
        <v>138</v>
      </c>
      <c r="C28" s="423">
        <v>8.0079999999999991</v>
      </c>
      <c r="D28" s="85" t="s">
        <v>1093</v>
      </c>
      <c r="E28" s="83">
        <v>4.0609999999999999</v>
      </c>
      <c r="F28" s="88"/>
      <c r="G28" s="88" t="s">
        <v>129</v>
      </c>
      <c r="H28" s="91" t="s">
        <v>1</v>
      </c>
      <c r="I28" s="78" t="s">
        <v>130</v>
      </c>
      <c r="J28" s="126" t="s">
        <v>802</v>
      </c>
      <c r="K28" s="79" t="s">
        <v>54</v>
      </c>
      <c r="L28" s="72"/>
      <c r="M28" s="54"/>
    </row>
    <row r="29" spans="1:13" ht="32.4" x14ac:dyDescent="0.2">
      <c r="A29" s="101">
        <v>17</v>
      </c>
      <c r="B29" s="82" t="s">
        <v>139</v>
      </c>
      <c r="C29" s="423">
        <v>100</v>
      </c>
      <c r="D29" s="85" t="s">
        <v>1094</v>
      </c>
      <c r="E29" s="83">
        <v>114.423</v>
      </c>
      <c r="F29" s="88"/>
      <c r="G29" s="88" t="s">
        <v>129</v>
      </c>
      <c r="H29" s="91" t="s">
        <v>1</v>
      </c>
      <c r="I29" s="78" t="s">
        <v>130</v>
      </c>
      <c r="J29" s="126" t="s">
        <v>803</v>
      </c>
      <c r="K29" s="79" t="s">
        <v>54</v>
      </c>
      <c r="L29" s="72"/>
      <c r="M29" s="54"/>
    </row>
    <row r="30" spans="1:13" ht="24.15" customHeight="1" x14ac:dyDescent="0.2">
      <c r="A30" s="102"/>
      <c r="B30" s="103" t="s">
        <v>142</v>
      </c>
      <c r="C30" s="466"/>
      <c r="D30" s="98"/>
      <c r="E30" s="466"/>
      <c r="F30" s="99"/>
      <c r="G30" s="99"/>
      <c r="H30" s="99"/>
      <c r="I30" s="104"/>
      <c r="J30" s="57"/>
      <c r="K30" s="99"/>
      <c r="L30" s="99"/>
      <c r="M30" s="100" t="s">
        <v>47</v>
      </c>
    </row>
    <row r="31" spans="1:13" ht="43.2" x14ac:dyDescent="0.2">
      <c r="A31" s="101">
        <v>18</v>
      </c>
      <c r="B31" s="82" t="s">
        <v>143</v>
      </c>
      <c r="C31" s="423">
        <v>50</v>
      </c>
      <c r="D31" s="85" t="s">
        <v>1095</v>
      </c>
      <c r="E31" s="83">
        <v>50</v>
      </c>
      <c r="F31" s="88"/>
      <c r="G31" s="88" t="s">
        <v>129</v>
      </c>
      <c r="H31" s="91" t="s">
        <v>1</v>
      </c>
      <c r="I31" s="90" t="s">
        <v>130</v>
      </c>
      <c r="J31" s="91" t="s">
        <v>5</v>
      </c>
      <c r="K31" s="79" t="s">
        <v>54</v>
      </c>
      <c r="L31" s="79"/>
      <c r="M31" s="80"/>
    </row>
    <row r="32" spans="1:13" ht="24.15" customHeight="1" x14ac:dyDescent="0.2">
      <c r="A32" s="102"/>
      <c r="B32" s="103" t="s">
        <v>304</v>
      </c>
      <c r="C32" s="466"/>
      <c r="D32" s="98"/>
      <c r="E32" s="466"/>
      <c r="F32" s="99"/>
      <c r="G32" s="99"/>
      <c r="H32" s="99"/>
      <c r="I32" s="104"/>
      <c r="J32" s="57"/>
      <c r="K32" s="99"/>
      <c r="L32" s="99"/>
      <c r="M32" s="100" t="s">
        <v>47</v>
      </c>
    </row>
    <row r="33" spans="1:13" ht="32.4" x14ac:dyDescent="0.2">
      <c r="A33" s="101">
        <v>19</v>
      </c>
      <c r="B33" s="82" t="s">
        <v>305</v>
      </c>
      <c r="C33" s="437">
        <v>30</v>
      </c>
      <c r="D33" s="85" t="s">
        <v>1480</v>
      </c>
      <c r="E33" s="83">
        <v>30.484999999999999</v>
      </c>
      <c r="F33" s="88"/>
      <c r="G33" s="88" t="s">
        <v>205</v>
      </c>
      <c r="H33" s="91" t="s">
        <v>1</v>
      </c>
      <c r="I33" s="78" t="s">
        <v>206</v>
      </c>
      <c r="J33" s="126" t="s">
        <v>801</v>
      </c>
      <c r="K33" s="79" t="s">
        <v>54</v>
      </c>
      <c r="L33" s="72"/>
      <c r="M33" s="54"/>
    </row>
    <row r="34" spans="1:13" s="208" customFormat="1" ht="26.25" customHeight="1" x14ac:dyDescent="0.2">
      <c r="A34" s="203"/>
      <c r="B34" s="204" t="s">
        <v>445</v>
      </c>
      <c r="C34" s="205"/>
      <c r="D34" s="206"/>
      <c r="E34" s="205"/>
      <c r="F34" s="204"/>
      <c r="G34" s="204"/>
      <c r="H34" s="207"/>
      <c r="I34" s="207"/>
      <c r="J34" s="207"/>
      <c r="K34" s="159"/>
      <c r="L34" s="159"/>
      <c r="M34" s="160"/>
    </row>
    <row r="35" spans="1:13" s="111" customFormat="1" ht="46.5" customHeight="1" x14ac:dyDescent="0.2">
      <c r="A35" s="209">
        <v>20</v>
      </c>
      <c r="B35" s="87" t="s">
        <v>446</v>
      </c>
      <c r="C35" s="423">
        <v>10.715</v>
      </c>
      <c r="D35" s="85" t="s">
        <v>1084</v>
      </c>
      <c r="E35" s="130">
        <v>0</v>
      </c>
      <c r="F35" s="88" t="s">
        <v>1078</v>
      </c>
      <c r="G35" s="280" t="s">
        <v>400</v>
      </c>
      <c r="H35" s="137" t="s">
        <v>1</v>
      </c>
      <c r="I35" s="135" t="s">
        <v>447</v>
      </c>
      <c r="J35" s="177" t="s">
        <v>448</v>
      </c>
      <c r="K35" s="79" t="s">
        <v>54</v>
      </c>
      <c r="L35" s="72"/>
      <c r="M35" s="54"/>
    </row>
    <row r="36" spans="1:13" ht="24.15" customHeight="1" x14ac:dyDescent="0.2">
      <c r="A36" s="102"/>
      <c r="B36" s="103" t="s">
        <v>449</v>
      </c>
      <c r="C36" s="466"/>
      <c r="D36" s="98"/>
      <c r="E36" s="466"/>
      <c r="F36" s="99"/>
      <c r="G36" s="99"/>
      <c r="H36" s="99"/>
      <c r="I36" s="104"/>
      <c r="J36" s="57"/>
      <c r="K36" s="99"/>
      <c r="L36" s="99"/>
      <c r="M36" s="100" t="s">
        <v>47</v>
      </c>
    </row>
    <row r="37" spans="1:13" ht="43.2" x14ac:dyDescent="0.2">
      <c r="A37" s="793">
        <v>21</v>
      </c>
      <c r="B37" s="649" t="s">
        <v>450</v>
      </c>
      <c r="C37" s="423">
        <v>37.19</v>
      </c>
      <c r="D37" s="85" t="s">
        <v>1085</v>
      </c>
      <c r="E37" s="130">
        <v>242.203</v>
      </c>
      <c r="F37" s="88"/>
      <c r="G37" s="485" t="s">
        <v>400</v>
      </c>
      <c r="H37" s="290" t="s">
        <v>1</v>
      </c>
      <c r="I37" s="135" t="s">
        <v>447</v>
      </c>
      <c r="J37" s="812" t="s">
        <v>451</v>
      </c>
      <c r="K37" s="526" t="s">
        <v>54</v>
      </c>
      <c r="L37" s="803"/>
      <c r="M37" s="801"/>
    </row>
    <row r="38" spans="1:13" ht="43.2" x14ac:dyDescent="0.2">
      <c r="A38" s="794"/>
      <c r="B38" s="650"/>
      <c r="C38" s="423">
        <v>5.09</v>
      </c>
      <c r="D38" s="85" t="s">
        <v>1086</v>
      </c>
      <c r="E38" s="130">
        <v>5.0810000000000004</v>
      </c>
      <c r="F38" s="88"/>
      <c r="G38" s="486"/>
      <c r="H38" s="290" t="s">
        <v>1</v>
      </c>
      <c r="I38" s="135" t="s">
        <v>452</v>
      </c>
      <c r="J38" s="813"/>
      <c r="K38" s="527"/>
      <c r="L38" s="804"/>
      <c r="M38" s="802"/>
    </row>
    <row r="39" spans="1:13" ht="24.15" customHeight="1" x14ac:dyDescent="0.2">
      <c r="A39" s="102"/>
      <c r="B39" s="103" t="s">
        <v>453</v>
      </c>
      <c r="C39" s="466"/>
      <c r="D39" s="98"/>
      <c r="E39" s="466"/>
      <c r="F39" s="99"/>
      <c r="G39" s="99"/>
      <c r="H39" s="99"/>
      <c r="I39" s="104"/>
      <c r="J39" s="57"/>
      <c r="K39" s="99"/>
      <c r="L39" s="99"/>
      <c r="M39" s="100" t="s">
        <v>47</v>
      </c>
    </row>
    <row r="40" spans="1:13" ht="54" x14ac:dyDescent="0.2">
      <c r="A40" s="101">
        <v>22</v>
      </c>
      <c r="B40" s="87" t="s">
        <v>454</v>
      </c>
      <c r="C40" s="423">
        <v>150.63999999999999</v>
      </c>
      <c r="D40" s="85" t="s">
        <v>1087</v>
      </c>
      <c r="E40" s="83">
        <v>28.381</v>
      </c>
      <c r="F40" s="88" t="s">
        <v>1079</v>
      </c>
      <c r="G40" s="278" t="s">
        <v>455</v>
      </c>
      <c r="H40" s="210" t="s">
        <v>1</v>
      </c>
      <c r="I40" s="135" t="s">
        <v>456</v>
      </c>
      <c r="J40" s="177" t="s">
        <v>457</v>
      </c>
      <c r="K40" s="72" t="s">
        <v>54</v>
      </c>
      <c r="L40" s="72"/>
      <c r="M40" s="54"/>
    </row>
    <row r="41" spans="1:13" ht="43.8" thickBot="1" x14ac:dyDescent="0.25">
      <c r="A41" s="101">
        <v>23</v>
      </c>
      <c r="B41" s="87" t="s">
        <v>526</v>
      </c>
      <c r="C41" s="423">
        <v>15</v>
      </c>
      <c r="D41" s="85" t="s">
        <v>1081</v>
      </c>
      <c r="E41" s="130">
        <v>0</v>
      </c>
      <c r="F41" s="88" t="s">
        <v>1080</v>
      </c>
      <c r="G41" s="278" t="s">
        <v>475</v>
      </c>
      <c r="H41" s="91" t="s">
        <v>1</v>
      </c>
      <c r="I41" s="135" t="s">
        <v>527</v>
      </c>
      <c r="J41" s="177" t="s">
        <v>804</v>
      </c>
      <c r="K41" s="72" t="s">
        <v>54</v>
      </c>
      <c r="L41" s="72"/>
      <c r="M41" s="54"/>
    </row>
    <row r="42" spans="1:13" ht="13.8" thickTop="1" x14ac:dyDescent="0.2">
      <c r="A42" s="784" t="s">
        <v>7</v>
      </c>
      <c r="B42" s="785"/>
      <c r="C42" s="467">
        <f>SUMIF(H9:H41,"一般会計",C9:C41)</f>
        <v>710.20699999999999</v>
      </c>
      <c r="D42" s="105" t="s">
        <v>1</v>
      </c>
      <c r="E42" s="470">
        <f>SUMIF(H9:H41,"一般会計",E9:E41)</f>
        <v>647.35299999999995</v>
      </c>
      <c r="F42" s="790"/>
      <c r="G42" s="790"/>
      <c r="H42" s="795"/>
      <c r="I42" s="795"/>
      <c r="J42" s="795"/>
      <c r="K42" s="809"/>
      <c r="L42" s="809"/>
      <c r="M42" s="806"/>
    </row>
    <row r="43" spans="1:13" x14ac:dyDescent="0.2">
      <c r="A43" s="786"/>
      <c r="B43" s="787"/>
      <c r="C43" s="468">
        <f>SUMIF(H9:H41,"ｴﾈﾙｷﾞｰ対策特別会計ｴﾈﾙｷﾞｰ需給勘定",C9:C41)</f>
        <v>5937.9520000000002</v>
      </c>
      <c r="D43" s="106" t="s">
        <v>805</v>
      </c>
      <c r="E43" s="468">
        <f>SUMIF(H9:H41,"ｴﾈﾙｷﾞｰ対策特別会計ｴﾈﾙｷﾞｰ需給勘定",E9:E41)</f>
        <v>17386</v>
      </c>
      <c r="F43" s="791"/>
      <c r="G43" s="791"/>
      <c r="H43" s="796"/>
      <c r="I43" s="796"/>
      <c r="J43" s="796"/>
      <c r="K43" s="810"/>
      <c r="L43" s="810"/>
      <c r="M43" s="807"/>
    </row>
    <row r="44" spans="1:13" ht="13.8" thickBot="1" x14ac:dyDescent="0.25">
      <c r="A44" s="788"/>
      <c r="B44" s="789"/>
      <c r="C44" s="469">
        <f>SUMIF(H9:H41,"エネルギー対策特別会計電源開発促進勘定",C9:C41)</f>
        <v>0</v>
      </c>
      <c r="D44" s="107" t="s">
        <v>806</v>
      </c>
      <c r="E44" s="108">
        <f>SUMIF(H9:H41,"エネルギー対策特別会計電源開発促進勘定",E9:E41)</f>
        <v>0</v>
      </c>
      <c r="F44" s="792"/>
      <c r="G44" s="792"/>
      <c r="H44" s="797"/>
      <c r="I44" s="797"/>
      <c r="J44" s="797"/>
      <c r="K44" s="811"/>
      <c r="L44" s="811"/>
      <c r="M44" s="808"/>
    </row>
    <row r="45" spans="1:13" ht="20.100000000000001" customHeight="1" x14ac:dyDescent="0.2">
      <c r="A45" s="17"/>
      <c r="K45" s="58"/>
      <c r="L45" s="58"/>
      <c r="M45" s="58"/>
    </row>
    <row r="46" spans="1:13" ht="20.100000000000001" customHeight="1" x14ac:dyDescent="0.2">
      <c r="A46" s="17"/>
      <c r="K46" s="56"/>
      <c r="L46" s="56"/>
      <c r="M46" s="56"/>
    </row>
    <row r="47" spans="1:13" ht="20.100000000000001" customHeight="1" x14ac:dyDescent="0.2">
      <c r="A47" s="18"/>
      <c r="B47" s="7"/>
      <c r="C47" s="289"/>
      <c r="D47" s="8"/>
      <c r="E47" s="8"/>
      <c r="F47" s="8"/>
      <c r="G47" s="8"/>
      <c r="H47" s="7"/>
      <c r="I47" s="7"/>
      <c r="J47" s="7"/>
      <c r="K47" s="56"/>
      <c r="L47" s="56"/>
      <c r="M47" s="56"/>
    </row>
    <row r="48" spans="1:13" ht="20.100000000000001" customHeight="1" x14ac:dyDescent="0.2">
      <c r="A48" s="18"/>
      <c r="K48" s="56"/>
      <c r="L48" s="56"/>
      <c r="M48" s="56"/>
    </row>
    <row r="49" spans="11:13" x14ac:dyDescent="0.2">
      <c r="K49" s="56"/>
      <c r="L49" s="56"/>
      <c r="M49" s="56"/>
    </row>
    <row r="50" spans="11:13" x14ac:dyDescent="0.2">
      <c r="K50" s="56"/>
      <c r="L50" s="56"/>
      <c r="M50" s="56"/>
    </row>
    <row r="51" spans="11:13" x14ac:dyDescent="0.2">
      <c r="K51" s="56"/>
      <c r="L51" s="56"/>
      <c r="M51" s="56"/>
    </row>
    <row r="52" spans="11:13" x14ac:dyDescent="0.2">
      <c r="K52" s="56"/>
      <c r="L52" s="56"/>
      <c r="M52" s="56"/>
    </row>
    <row r="53" spans="11:13" x14ac:dyDescent="0.2">
      <c r="K53" s="56"/>
      <c r="L53" s="56"/>
      <c r="M53" s="56"/>
    </row>
    <row r="54" spans="11:13" x14ac:dyDescent="0.2">
      <c r="K54" s="56"/>
      <c r="L54" s="56"/>
      <c r="M54" s="56"/>
    </row>
    <row r="55" spans="11:13" x14ac:dyDescent="0.2">
      <c r="K55" s="56"/>
      <c r="L55" s="56"/>
      <c r="M55" s="56"/>
    </row>
    <row r="56" spans="11:13" x14ac:dyDescent="0.2">
      <c r="M56" s="805"/>
    </row>
    <row r="57" spans="11:13" x14ac:dyDescent="0.2">
      <c r="M57" s="805"/>
    </row>
    <row r="58" spans="11:13" x14ac:dyDescent="0.2">
      <c r="M58" s="805"/>
    </row>
    <row r="59" spans="11:13" x14ac:dyDescent="0.2">
      <c r="M59" s="805"/>
    </row>
    <row r="60" spans="11:13" x14ac:dyDescent="0.2">
      <c r="M60" s="805"/>
    </row>
    <row r="61" spans="11:13" x14ac:dyDescent="0.2">
      <c r="M61" s="805"/>
    </row>
    <row r="62" spans="11:13" x14ac:dyDescent="0.2">
      <c r="M62" s="805"/>
    </row>
    <row r="63" spans="11:13" x14ac:dyDescent="0.2">
      <c r="M63" s="805"/>
    </row>
    <row r="64" spans="11:13" x14ac:dyDescent="0.2">
      <c r="M64" s="805"/>
    </row>
  </sheetData>
  <autoFilter ref="A5:M44"/>
  <customSheetViews>
    <customSheetView guid="{DC64D74E-EA11-40EC-9021-180B017810B0}" showPageBreaks="1" showGridLines="0" printArea="1" showAutoFilter="1">
      <pane xSplit="3" ySplit="7" topLeftCell="D38" activePane="bottomRight" state="frozen"/>
      <selection pane="bottomRight" activeCell="A14" sqref="A14"/>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autoFilter ref="A5:M44"/>
    </customSheetView>
    <customSheetView guid="{704BCAC6-A675-4673-90DF-9A26ABAB914C}" scale="85" showGridLines="0" showAutoFilter="1">
      <pane xSplit="3" ySplit="7" topLeftCell="E35" activePane="bottomRight" state="frozen"/>
      <selection pane="bottomRight" activeCell="E26" sqref="E26:E31"/>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2"/>
      <headerFooter differentFirst="1" alignWithMargins="0">
        <oddHeader xml:space="preserve">&amp;L&amp;18様式２&amp;R&amp;"ＭＳ Ｐゴシック,太字"&amp;16 </oddHeader>
        <oddFooter>&amp;C&amp;P/&amp;N</oddFooter>
        <firstHeader>&amp;L&amp;18様式２</firstHeader>
      </headerFooter>
      <autoFilter ref="A5:M44"/>
    </customSheetView>
    <customSheetView guid="{85B44A47-77F3-42EB-8B9C-EF2D10CBE015}" showPageBreaks="1" showGridLines="0" printArea="1" showAutoFilter="1">
      <pane xSplit="3" ySplit="7" topLeftCell="D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3"/>
      <headerFooter differentFirst="1" alignWithMargins="0">
        <oddHeader xml:space="preserve">&amp;L&amp;18様式２&amp;R&amp;"ＭＳ Ｐゴシック,太字"&amp;16 </oddHeader>
        <oddFooter>&amp;C&amp;P/&amp;N</oddFooter>
        <firstHeader>&amp;L&amp;18様式２</firstHeader>
      </headerFooter>
      <autoFilter ref="A5:M44"/>
    </customSheetView>
    <customSheetView guid="{98507349-6533-4B98-BD21-1C7B3DEADC6B}" showGridLines="0" showAutoFilter="1">
      <pane xSplit="3" ySplit="7" topLeftCell="D8" activePane="bottomRight" state="frozen"/>
      <selection pane="bottomRight" activeCell="A14" sqref="A14"/>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4"/>
      <headerFooter differentFirst="1" alignWithMargins="0">
        <oddHeader xml:space="preserve">&amp;L&amp;18様式２&amp;R&amp;"ＭＳ Ｐゴシック,太字"&amp;16 </oddHeader>
        <oddFooter>&amp;C&amp;P/&amp;N</oddFooter>
        <firstHeader>&amp;L&amp;18様式２</firstHeader>
      </headerFooter>
      <autoFilter ref="A5:M44"/>
    </customSheetView>
    <customSheetView guid="{6795304B-7E75-45F3-AC11-C01F84EAD10E}" scale="85" showGridLines="0" showAutoFilter="1">
      <pane xSplit="3" ySplit="7" topLeftCell="D35" activePane="bottomRight" state="frozen"/>
      <selection pane="bottomRight" activeCell="F41" sqref="F41"/>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5"/>
      <headerFooter differentFirst="1" alignWithMargins="0">
        <oddHeader xml:space="preserve">&amp;L&amp;18様式２&amp;R&amp;"ＭＳ Ｐゴシック,太字"&amp;16 </oddHeader>
        <oddFooter>&amp;C&amp;P/&amp;N</oddFooter>
        <firstHeader>&amp;L&amp;18様式２</firstHeader>
      </headerFooter>
      <autoFilter ref="A5:M44"/>
    </customSheetView>
    <customSheetView guid="{B53CE47E-DB07-4339-AECD-E366918454B1}" showPageBreaks="1" showGridLines="0" printArea="1" showAutoFilter="1">
      <pane xSplit="3" ySplit="7" topLeftCell="D8" activePane="bottomRight" state="frozen"/>
      <selection pane="bottomRight" activeCell="D12" sqref="D12"/>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6"/>
      <headerFooter differentFirst="1" alignWithMargins="0">
        <oddHeader xml:space="preserve">&amp;L&amp;18様式２&amp;R&amp;"ＭＳ Ｐゴシック,太字"&amp;16 </oddHeader>
        <oddFooter>&amp;C&amp;P/&amp;N</oddFooter>
        <firstHeader>&amp;L&amp;18様式２</firstHeader>
      </headerFooter>
      <autoFilter ref="A5:M44"/>
    </customSheetView>
  </customSheetViews>
  <mergeCells count="33">
    <mergeCell ref="I42:I44"/>
    <mergeCell ref="L37:L38"/>
    <mergeCell ref="G37:G38"/>
    <mergeCell ref="M59:M61"/>
    <mergeCell ref="M62:M64"/>
    <mergeCell ref="M42:M44"/>
    <mergeCell ref="J42:J44"/>
    <mergeCell ref="K42:K44"/>
    <mergeCell ref="L42:L44"/>
    <mergeCell ref="M56:M58"/>
    <mergeCell ref="J37:J38"/>
    <mergeCell ref="J5:J7"/>
    <mergeCell ref="K37:K38"/>
    <mergeCell ref="I5:I7"/>
    <mergeCell ref="M37:M38"/>
    <mergeCell ref="J4:M4"/>
    <mergeCell ref="M5:M7"/>
    <mergeCell ref="K5:K7"/>
    <mergeCell ref="L5:L7"/>
    <mergeCell ref="F5:F7"/>
    <mergeCell ref="G5:G7"/>
    <mergeCell ref="H5:H7"/>
    <mergeCell ref="A42:B44"/>
    <mergeCell ref="F42:F44"/>
    <mergeCell ref="G42:G44"/>
    <mergeCell ref="A37:A38"/>
    <mergeCell ref="H42:H44"/>
    <mergeCell ref="B37:B38"/>
    <mergeCell ref="A5:A7"/>
    <mergeCell ref="B5:B7"/>
    <mergeCell ref="C5:C7"/>
    <mergeCell ref="D5:D7"/>
    <mergeCell ref="E5:E7"/>
  </mergeCells>
  <phoneticPr fontId="2"/>
  <dataValidations count="1">
    <dataValidation type="list" allowBlank="1" showInputMessage="1" showErrorMessage="1" sqref="K45:M55 L39:M41 K8:M37 K39:K42">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7"/>
  <headerFooter differentFirst="1" alignWithMargins="0">
    <oddHeader xml:space="preserve">&amp;L&amp;18様式２&amp;R&amp;"ＭＳ Ｐゴシック,太字"&amp;16 </oddHeader>
    <oddFooter>&amp;C&amp;P/&amp;N</oddFooter>
    <firstHeader>&amp;L&amp;18様式２</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K56"/>
  <sheetViews>
    <sheetView view="pageBreakPreview" zoomScale="85" zoomScaleNormal="85" zoomScaleSheetLayoutView="85" zoomScalePageLayoutView="80" workbookViewId="0">
      <pane xSplit="2" ySplit="7" topLeftCell="C8" activePane="bottomRight" state="frozen"/>
      <selection pane="topRight" activeCell="C1" sqref="C1"/>
      <selection pane="bottomLeft" activeCell="A8" sqref="A8"/>
      <selection pane="bottomRight" activeCell="E41" sqref="E41"/>
    </sheetView>
  </sheetViews>
  <sheetFormatPr defaultColWidth="9" defaultRowHeight="13.2" x14ac:dyDescent="0.2"/>
  <cols>
    <col min="1" max="1" width="6.6640625" style="2" customWidth="1"/>
    <col min="2" max="2" width="56.77734375" style="2" customWidth="1"/>
    <col min="3" max="3" width="19.77734375" style="2" customWidth="1"/>
    <col min="4" max="4" width="15" style="2" customWidth="1"/>
    <col min="5" max="5" width="9.88671875" style="2" bestFit="1" customWidth="1"/>
    <col min="6" max="6" width="17.77734375" style="2" customWidth="1"/>
    <col min="7" max="7" width="20.44140625" style="2" customWidth="1"/>
    <col min="8" max="8" width="40.77734375" style="2" customWidth="1"/>
    <col min="9" max="10" width="4.77734375" style="2" customWidth="1"/>
    <col min="11" max="11" width="5" style="2" customWidth="1"/>
    <col min="12" max="12" width="11.44140625" style="2" customWidth="1"/>
    <col min="13" max="16384" width="9" style="2"/>
  </cols>
  <sheetData>
    <row r="1" spans="1:11" ht="21" x14ac:dyDescent="0.25">
      <c r="A1" s="21" t="s">
        <v>72</v>
      </c>
    </row>
    <row r="2" spans="1:11" ht="12.9" customHeight="1" x14ac:dyDescent="0.2"/>
    <row r="3" spans="1:11" ht="19.2" x14ac:dyDescent="0.25">
      <c r="A3" s="14" t="s">
        <v>790</v>
      </c>
    </row>
    <row r="4" spans="1:11" ht="13.8" thickBot="1" x14ac:dyDescent="0.25">
      <c r="A4" s="12"/>
      <c r="B4" s="3"/>
      <c r="C4" s="1"/>
      <c r="D4" s="1"/>
      <c r="E4" s="1"/>
      <c r="F4" s="1"/>
      <c r="G4" s="11" t="s">
        <v>1594</v>
      </c>
      <c r="H4" s="392"/>
      <c r="I4" s="392"/>
      <c r="J4" s="392"/>
      <c r="K4" s="387" t="s">
        <v>1594</v>
      </c>
    </row>
    <row r="5" spans="1:11" ht="15" customHeight="1" x14ac:dyDescent="0.2">
      <c r="A5" s="756" t="s">
        <v>28</v>
      </c>
      <c r="B5" s="753" t="s">
        <v>31</v>
      </c>
      <c r="C5" s="761" t="s">
        <v>40</v>
      </c>
      <c r="D5" s="761" t="s">
        <v>71</v>
      </c>
      <c r="E5" s="753" t="s">
        <v>0</v>
      </c>
      <c r="F5" s="753" t="s">
        <v>23</v>
      </c>
      <c r="G5" s="747" t="s">
        <v>8</v>
      </c>
      <c r="H5" s="833" t="s">
        <v>9</v>
      </c>
      <c r="I5" s="511" t="s">
        <v>62</v>
      </c>
      <c r="J5" s="511" t="s">
        <v>63</v>
      </c>
      <c r="K5" s="615" t="s">
        <v>53</v>
      </c>
    </row>
    <row r="6" spans="1:11" ht="14.4" customHeight="1" x14ac:dyDescent="0.2">
      <c r="A6" s="757"/>
      <c r="B6" s="754"/>
      <c r="C6" s="759"/>
      <c r="D6" s="759"/>
      <c r="E6" s="754"/>
      <c r="F6" s="827"/>
      <c r="G6" s="814"/>
      <c r="H6" s="814"/>
      <c r="I6" s="512"/>
      <c r="J6" s="836"/>
      <c r="K6" s="834"/>
    </row>
    <row r="7" spans="1:11" ht="10.95" customHeight="1" thickBot="1" x14ac:dyDescent="0.25">
      <c r="A7" s="823"/>
      <c r="B7" s="824"/>
      <c r="C7" s="760"/>
      <c r="D7" s="760"/>
      <c r="E7" s="824"/>
      <c r="F7" s="828"/>
      <c r="G7" s="815"/>
      <c r="H7" s="815"/>
      <c r="I7" s="513"/>
      <c r="J7" s="837"/>
      <c r="K7" s="835"/>
    </row>
    <row r="8" spans="1:11" ht="20.100000000000001" customHeight="1" x14ac:dyDescent="0.2">
      <c r="A8" s="339"/>
      <c r="B8" s="340" t="s">
        <v>968</v>
      </c>
      <c r="C8" s="341"/>
      <c r="D8" s="347"/>
      <c r="E8" s="342"/>
      <c r="F8" s="350"/>
      <c r="G8" s="350"/>
      <c r="H8" s="350"/>
      <c r="I8" s="342"/>
      <c r="J8" s="342"/>
      <c r="K8" s="343"/>
    </row>
    <row r="9" spans="1:11" ht="33" customHeight="1" x14ac:dyDescent="0.2">
      <c r="A9" s="32">
        <v>1</v>
      </c>
      <c r="B9" s="345" t="s">
        <v>946</v>
      </c>
      <c r="C9" s="346" t="s">
        <v>982</v>
      </c>
      <c r="D9" s="471">
        <v>200</v>
      </c>
      <c r="E9" s="33"/>
      <c r="F9" s="348" t="s">
        <v>948</v>
      </c>
      <c r="G9" s="358" t="s">
        <v>987</v>
      </c>
      <c r="H9" s="351" t="s">
        <v>848</v>
      </c>
      <c r="I9" s="72"/>
      <c r="J9" s="72" t="s">
        <v>54</v>
      </c>
      <c r="K9" s="54"/>
    </row>
    <row r="10" spans="1:11" ht="36" customHeight="1" x14ac:dyDescent="0.2">
      <c r="A10" s="32">
        <f>+A9+1</f>
        <v>2</v>
      </c>
      <c r="B10" s="345" t="s">
        <v>947</v>
      </c>
      <c r="C10" s="346" t="s">
        <v>982</v>
      </c>
      <c r="D10" s="471">
        <v>1700</v>
      </c>
      <c r="E10" s="33"/>
      <c r="F10" s="348" t="s">
        <v>948</v>
      </c>
      <c r="G10" s="358" t="s">
        <v>987</v>
      </c>
      <c r="H10" s="351" t="s">
        <v>848</v>
      </c>
      <c r="I10" s="72"/>
      <c r="J10" s="72" t="s">
        <v>54</v>
      </c>
      <c r="K10" s="54"/>
    </row>
    <row r="11" spans="1:11" ht="26.4" x14ac:dyDescent="0.2">
      <c r="A11" s="32">
        <f t="shared" ref="A11:A32" si="0">+A10+1</f>
        <v>3</v>
      </c>
      <c r="B11" s="345" t="s">
        <v>950</v>
      </c>
      <c r="C11" s="346" t="s">
        <v>982</v>
      </c>
      <c r="D11" s="471">
        <v>400</v>
      </c>
      <c r="E11" s="33"/>
      <c r="F11" s="348" t="s">
        <v>951</v>
      </c>
      <c r="G11" s="358" t="s">
        <v>987</v>
      </c>
      <c r="H11" s="351" t="s">
        <v>848</v>
      </c>
      <c r="I11" s="72"/>
      <c r="J11" s="72" t="s">
        <v>54</v>
      </c>
      <c r="K11" s="54"/>
    </row>
    <row r="12" spans="1:11" ht="75.599999999999994" x14ac:dyDescent="0.2">
      <c r="A12" s="32">
        <f t="shared" si="0"/>
        <v>4</v>
      </c>
      <c r="B12" s="345" t="s">
        <v>954</v>
      </c>
      <c r="C12" s="346" t="s">
        <v>982</v>
      </c>
      <c r="D12" s="471">
        <v>7000</v>
      </c>
      <c r="E12" s="395" t="s">
        <v>1843</v>
      </c>
      <c r="F12" s="348" t="s">
        <v>952</v>
      </c>
      <c r="G12" s="358" t="s">
        <v>987</v>
      </c>
      <c r="H12" s="351" t="s">
        <v>848</v>
      </c>
      <c r="I12" s="72"/>
      <c r="J12" s="72" t="s">
        <v>54</v>
      </c>
      <c r="K12" s="54"/>
    </row>
    <row r="13" spans="1:11" ht="26.4" x14ac:dyDescent="0.2">
      <c r="A13" s="32">
        <f t="shared" si="0"/>
        <v>5</v>
      </c>
      <c r="B13" s="345" t="s">
        <v>953</v>
      </c>
      <c r="C13" s="346" t="s">
        <v>982</v>
      </c>
      <c r="D13" s="471">
        <v>9498</v>
      </c>
      <c r="E13" s="33"/>
      <c r="F13" s="348" t="s">
        <v>951</v>
      </c>
      <c r="G13" s="358" t="s">
        <v>987</v>
      </c>
      <c r="H13" s="351" t="s">
        <v>848</v>
      </c>
      <c r="I13" s="72"/>
      <c r="J13" s="72" t="s">
        <v>54</v>
      </c>
      <c r="K13" s="54"/>
    </row>
    <row r="14" spans="1:11" ht="52.8" x14ac:dyDescent="0.2">
      <c r="A14" s="32">
        <f t="shared" si="0"/>
        <v>6</v>
      </c>
      <c r="B14" s="345" t="s">
        <v>955</v>
      </c>
      <c r="C14" s="346" t="s">
        <v>982</v>
      </c>
      <c r="D14" s="471">
        <v>5050</v>
      </c>
      <c r="E14" s="33"/>
      <c r="F14" s="348" t="s">
        <v>1591</v>
      </c>
      <c r="G14" s="358" t="s">
        <v>987</v>
      </c>
      <c r="H14" s="351" t="s">
        <v>958</v>
      </c>
      <c r="I14" s="73"/>
      <c r="J14" s="72" t="s">
        <v>54</v>
      </c>
      <c r="K14" s="59"/>
    </row>
    <row r="15" spans="1:11" ht="33" customHeight="1" x14ac:dyDescent="0.2">
      <c r="A15" s="32">
        <f t="shared" si="0"/>
        <v>7</v>
      </c>
      <c r="B15" s="344" t="s">
        <v>969</v>
      </c>
      <c r="C15" s="346" t="s">
        <v>982</v>
      </c>
      <c r="D15" s="471">
        <v>2550</v>
      </c>
      <c r="E15" s="33"/>
      <c r="F15" s="352" t="s">
        <v>555</v>
      </c>
      <c r="G15" s="358" t="s">
        <v>987</v>
      </c>
      <c r="H15" s="351" t="s">
        <v>848</v>
      </c>
      <c r="I15" s="72"/>
      <c r="J15" s="72" t="s">
        <v>54</v>
      </c>
      <c r="K15" s="54"/>
    </row>
    <row r="16" spans="1:11" ht="33" customHeight="1" x14ac:dyDescent="0.2">
      <c r="A16" s="32">
        <f t="shared" si="0"/>
        <v>8</v>
      </c>
      <c r="B16" s="344" t="s">
        <v>970</v>
      </c>
      <c r="C16" s="346" t="s">
        <v>982</v>
      </c>
      <c r="D16" s="471">
        <v>2600</v>
      </c>
      <c r="E16" s="33"/>
      <c r="F16" s="352" t="s">
        <v>555</v>
      </c>
      <c r="G16" s="358" t="s">
        <v>987</v>
      </c>
      <c r="H16" s="351" t="s">
        <v>848</v>
      </c>
      <c r="I16" s="72"/>
      <c r="J16" s="72" t="s">
        <v>54</v>
      </c>
      <c r="K16" s="54"/>
    </row>
    <row r="17" spans="1:11" ht="33" customHeight="1" x14ac:dyDescent="0.2">
      <c r="A17" s="32">
        <f t="shared" si="0"/>
        <v>9</v>
      </c>
      <c r="B17" s="344" t="s">
        <v>971</v>
      </c>
      <c r="C17" s="346" t="s">
        <v>982</v>
      </c>
      <c r="D17" s="471">
        <v>1600</v>
      </c>
      <c r="E17" s="33"/>
      <c r="F17" s="352" t="s">
        <v>555</v>
      </c>
      <c r="G17" s="358" t="s">
        <v>987</v>
      </c>
      <c r="H17" s="351" t="s">
        <v>848</v>
      </c>
      <c r="I17" s="72"/>
      <c r="J17" s="72" t="s">
        <v>54</v>
      </c>
      <c r="K17" s="54"/>
    </row>
    <row r="18" spans="1:11" ht="33" customHeight="1" x14ac:dyDescent="0.2">
      <c r="A18" s="32">
        <f>+A17+1</f>
        <v>10</v>
      </c>
      <c r="B18" s="344" t="s">
        <v>1595</v>
      </c>
      <c r="C18" s="346" t="s">
        <v>543</v>
      </c>
      <c r="D18" s="471">
        <v>1200</v>
      </c>
      <c r="E18" s="33"/>
      <c r="F18" s="352" t="s">
        <v>555</v>
      </c>
      <c r="G18" s="358" t="s">
        <v>987</v>
      </c>
      <c r="H18" s="351" t="s">
        <v>848</v>
      </c>
      <c r="I18" s="72"/>
      <c r="J18" s="72" t="s">
        <v>54</v>
      </c>
      <c r="K18" s="54"/>
    </row>
    <row r="19" spans="1:11" ht="68.25" customHeight="1" x14ac:dyDescent="0.2">
      <c r="A19" s="32">
        <f>+A18+1</f>
        <v>11</v>
      </c>
      <c r="B19" s="344" t="s">
        <v>972</v>
      </c>
      <c r="C19" s="346" t="s">
        <v>982</v>
      </c>
      <c r="D19" s="471">
        <v>2500</v>
      </c>
      <c r="E19" s="395" t="s">
        <v>1845</v>
      </c>
      <c r="F19" s="352" t="s">
        <v>555</v>
      </c>
      <c r="G19" s="358" t="s">
        <v>987</v>
      </c>
      <c r="H19" s="351" t="s">
        <v>848</v>
      </c>
      <c r="I19" s="72"/>
      <c r="J19" s="72" t="s">
        <v>54</v>
      </c>
      <c r="K19" s="54"/>
    </row>
    <row r="20" spans="1:11" ht="64.8" x14ac:dyDescent="0.2">
      <c r="A20" s="32">
        <f t="shared" si="0"/>
        <v>12</v>
      </c>
      <c r="B20" s="344" t="s">
        <v>973</v>
      </c>
      <c r="C20" s="346" t="s">
        <v>982</v>
      </c>
      <c r="D20" s="471">
        <v>7000</v>
      </c>
      <c r="E20" s="395" t="s">
        <v>1844</v>
      </c>
      <c r="F20" s="352" t="s">
        <v>555</v>
      </c>
      <c r="G20" s="358" t="s">
        <v>987</v>
      </c>
      <c r="H20" s="351" t="s">
        <v>848</v>
      </c>
      <c r="I20" s="72"/>
      <c r="J20" s="72" t="s">
        <v>54</v>
      </c>
      <c r="K20" s="54"/>
    </row>
    <row r="21" spans="1:11" ht="33" customHeight="1" x14ac:dyDescent="0.2">
      <c r="A21" s="32">
        <f t="shared" si="0"/>
        <v>13</v>
      </c>
      <c r="B21" s="344" t="s">
        <v>974</v>
      </c>
      <c r="C21" s="346" t="s">
        <v>982</v>
      </c>
      <c r="D21" s="471">
        <v>275</v>
      </c>
      <c r="E21" s="33"/>
      <c r="F21" s="352" t="s">
        <v>555</v>
      </c>
      <c r="G21" s="358" t="s">
        <v>987</v>
      </c>
      <c r="H21" s="351" t="s">
        <v>848</v>
      </c>
      <c r="I21" s="72"/>
      <c r="J21" s="72" t="s">
        <v>54</v>
      </c>
      <c r="K21" s="54"/>
    </row>
    <row r="22" spans="1:11" ht="33" customHeight="1" x14ac:dyDescent="0.2">
      <c r="A22" s="32">
        <f t="shared" si="0"/>
        <v>14</v>
      </c>
      <c r="B22" s="344" t="s">
        <v>975</v>
      </c>
      <c r="C22" s="346" t="s">
        <v>982</v>
      </c>
      <c r="D22" s="471">
        <v>500</v>
      </c>
      <c r="E22" s="33"/>
      <c r="F22" s="352" t="s">
        <v>555</v>
      </c>
      <c r="G22" s="358" t="s">
        <v>987</v>
      </c>
      <c r="H22" s="351" t="s">
        <v>848</v>
      </c>
      <c r="I22" s="72"/>
      <c r="J22" s="72" t="s">
        <v>54</v>
      </c>
      <c r="K22" s="54"/>
    </row>
    <row r="23" spans="1:11" ht="33" customHeight="1" x14ac:dyDescent="0.2">
      <c r="A23" s="32">
        <f t="shared" si="0"/>
        <v>15</v>
      </c>
      <c r="B23" s="344" t="s">
        <v>976</v>
      </c>
      <c r="C23" s="346" t="s">
        <v>982</v>
      </c>
      <c r="D23" s="471">
        <v>4100</v>
      </c>
      <c r="E23" s="33"/>
      <c r="F23" s="352" t="s">
        <v>555</v>
      </c>
      <c r="G23" s="358" t="s">
        <v>987</v>
      </c>
      <c r="H23" s="351" t="s">
        <v>848</v>
      </c>
      <c r="I23" s="72"/>
      <c r="J23" s="72" t="s">
        <v>54</v>
      </c>
      <c r="K23" s="54"/>
    </row>
    <row r="24" spans="1:11" ht="33" customHeight="1" x14ac:dyDescent="0.2">
      <c r="A24" s="32">
        <f t="shared" si="0"/>
        <v>16</v>
      </c>
      <c r="B24" s="344" t="s">
        <v>977</v>
      </c>
      <c r="C24" s="346" t="s">
        <v>982</v>
      </c>
      <c r="D24" s="471">
        <v>2000</v>
      </c>
      <c r="E24" s="33"/>
      <c r="F24" s="352" t="s">
        <v>555</v>
      </c>
      <c r="G24" s="358" t="s">
        <v>987</v>
      </c>
      <c r="H24" s="351" t="s">
        <v>848</v>
      </c>
      <c r="I24" s="72"/>
      <c r="J24" s="72" t="s">
        <v>54</v>
      </c>
      <c r="K24" s="54"/>
    </row>
    <row r="25" spans="1:11" ht="33" customHeight="1" x14ac:dyDescent="0.2">
      <c r="A25" s="32">
        <f t="shared" si="0"/>
        <v>17</v>
      </c>
      <c r="B25" s="344" t="s">
        <v>978</v>
      </c>
      <c r="C25" s="346" t="s">
        <v>982</v>
      </c>
      <c r="D25" s="471">
        <v>800</v>
      </c>
      <c r="E25" s="33"/>
      <c r="F25" s="352" t="s">
        <v>555</v>
      </c>
      <c r="G25" s="358" t="s">
        <v>987</v>
      </c>
      <c r="H25" s="351" t="s">
        <v>848</v>
      </c>
      <c r="I25" s="72" t="s">
        <v>54</v>
      </c>
      <c r="J25" s="72"/>
      <c r="K25" s="54"/>
    </row>
    <row r="26" spans="1:11" ht="33" customHeight="1" x14ac:dyDescent="0.2">
      <c r="A26" s="32">
        <f>+A25+1</f>
        <v>18</v>
      </c>
      <c r="B26" s="344" t="s">
        <v>979</v>
      </c>
      <c r="C26" s="346" t="s">
        <v>982</v>
      </c>
      <c r="D26" s="471">
        <v>100</v>
      </c>
      <c r="E26" s="33"/>
      <c r="F26" s="352" t="s">
        <v>555</v>
      </c>
      <c r="G26" s="358" t="s">
        <v>987</v>
      </c>
      <c r="H26" s="351" t="s">
        <v>848</v>
      </c>
      <c r="I26" s="72" t="s">
        <v>54</v>
      </c>
      <c r="J26" s="72"/>
      <c r="K26" s="54"/>
    </row>
    <row r="27" spans="1:11" ht="33" customHeight="1" x14ac:dyDescent="0.2">
      <c r="A27" s="32">
        <f t="shared" si="0"/>
        <v>19</v>
      </c>
      <c r="B27" s="344" t="s">
        <v>980</v>
      </c>
      <c r="C27" s="346" t="s">
        <v>982</v>
      </c>
      <c r="D27" s="471">
        <v>74</v>
      </c>
      <c r="E27" s="33"/>
      <c r="F27" s="352" t="s">
        <v>555</v>
      </c>
      <c r="G27" s="358" t="s">
        <v>987</v>
      </c>
      <c r="H27" s="351" t="s">
        <v>848</v>
      </c>
      <c r="I27" s="72" t="s">
        <v>54</v>
      </c>
      <c r="J27" s="72"/>
      <c r="K27" s="54"/>
    </row>
    <row r="28" spans="1:11" ht="33" customHeight="1" x14ac:dyDescent="0.2">
      <c r="A28" s="32">
        <f t="shared" si="0"/>
        <v>20</v>
      </c>
      <c r="B28" s="344" t="s">
        <v>981</v>
      </c>
      <c r="C28" s="346" t="s">
        <v>982</v>
      </c>
      <c r="D28" s="471">
        <v>260</v>
      </c>
      <c r="E28" s="33"/>
      <c r="F28" s="353" t="s">
        <v>963</v>
      </c>
      <c r="G28" s="358" t="s">
        <v>987</v>
      </c>
      <c r="H28" s="351" t="s">
        <v>848</v>
      </c>
      <c r="I28" s="72" t="s">
        <v>54</v>
      </c>
      <c r="J28" s="72"/>
      <c r="K28" s="54"/>
    </row>
    <row r="29" spans="1:11" ht="33" customHeight="1" x14ac:dyDescent="0.2">
      <c r="A29" s="32">
        <f t="shared" si="0"/>
        <v>21</v>
      </c>
      <c r="B29" s="345" t="s">
        <v>1781</v>
      </c>
      <c r="C29" s="346" t="s">
        <v>982</v>
      </c>
      <c r="D29" s="471">
        <v>150</v>
      </c>
      <c r="E29" s="33"/>
      <c r="F29" s="352" t="s">
        <v>963</v>
      </c>
      <c r="G29" s="358" t="s">
        <v>987</v>
      </c>
      <c r="H29" s="351" t="s">
        <v>848</v>
      </c>
      <c r="I29" s="72"/>
      <c r="J29" s="72" t="s">
        <v>54</v>
      </c>
      <c r="K29" s="54"/>
    </row>
    <row r="30" spans="1:11" ht="33" customHeight="1" x14ac:dyDescent="0.2">
      <c r="A30" s="32">
        <f t="shared" si="0"/>
        <v>22</v>
      </c>
      <c r="B30" s="345" t="s">
        <v>965</v>
      </c>
      <c r="C30" s="346" t="s">
        <v>982</v>
      </c>
      <c r="D30" s="471">
        <v>1000</v>
      </c>
      <c r="E30" s="33"/>
      <c r="F30" s="352" t="s">
        <v>963</v>
      </c>
      <c r="G30" s="358" t="s">
        <v>987</v>
      </c>
      <c r="H30" s="351" t="s">
        <v>848</v>
      </c>
      <c r="I30" s="72"/>
      <c r="J30" s="72" t="s">
        <v>54</v>
      </c>
      <c r="K30" s="54"/>
    </row>
    <row r="31" spans="1:11" ht="26.4" x14ac:dyDescent="0.2">
      <c r="A31" s="32">
        <f t="shared" si="0"/>
        <v>23</v>
      </c>
      <c r="B31" s="345" t="s">
        <v>956</v>
      </c>
      <c r="C31" s="346" t="s">
        <v>982</v>
      </c>
      <c r="D31" s="471">
        <v>400</v>
      </c>
      <c r="E31" s="33"/>
      <c r="F31" s="348" t="s">
        <v>957</v>
      </c>
      <c r="G31" s="358" t="s">
        <v>987</v>
      </c>
      <c r="H31" s="351" t="s">
        <v>958</v>
      </c>
      <c r="I31" s="72"/>
      <c r="J31" s="72" t="s">
        <v>54</v>
      </c>
      <c r="K31" s="54"/>
    </row>
    <row r="32" spans="1:11" ht="26.4" x14ac:dyDescent="0.2">
      <c r="A32" s="32">
        <f t="shared" si="0"/>
        <v>24</v>
      </c>
      <c r="B32" s="345" t="s">
        <v>959</v>
      </c>
      <c r="C32" s="346" t="s">
        <v>982</v>
      </c>
      <c r="D32" s="471">
        <v>700</v>
      </c>
      <c r="E32" s="33"/>
      <c r="F32" s="352" t="s">
        <v>961</v>
      </c>
      <c r="G32" s="358" t="s">
        <v>1592</v>
      </c>
      <c r="H32" s="354" t="s">
        <v>958</v>
      </c>
      <c r="I32" s="72" t="s">
        <v>54</v>
      </c>
      <c r="J32" s="72"/>
      <c r="K32" s="388"/>
    </row>
    <row r="33" spans="1:11" ht="20.100000000000001" customHeight="1" x14ac:dyDescent="0.2">
      <c r="A33" s="339"/>
      <c r="B33" s="340" t="s">
        <v>983</v>
      </c>
      <c r="C33" s="341"/>
      <c r="D33" s="472"/>
      <c r="E33" s="342"/>
      <c r="F33" s="350"/>
      <c r="G33" s="350"/>
      <c r="H33" s="350"/>
      <c r="I33" s="342"/>
      <c r="J33" s="342"/>
      <c r="K33" s="343"/>
    </row>
    <row r="34" spans="1:11" ht="33" customHeight="1" x14ac:dyDescent="0.2">
      <c r="A34" s="32">
        <v>25</v>
      </c>
      <c r="B34" s="344" t="s">
        <v>984</v>
      </c>
      <c r="C34" s="346" t="s">
        <v>982</v>
      </c>
      <c r="D34" s="471">
        <v>181.81299999999999</v>
      </c>
      <c r="E34" s="33"/>
      <c r="F34" s="352" t="s">
        <v>555</v>
      </c>
      <c r="G34" s="358" t="s">
        <v>985</v>
      </c>
      <c r="H34" s="351" t="s">
        <v>986</v>
      </c>
      <c r="I34" s="72" t="s">
        <v>54</v>
      </c>
      <c r="J34" s="72"/>
      <c r="K34" s="54"/>
    </row>
    <row r="35" spans="1:11" ht="20.100000000000001" customHeight="1" x14ac:dyDescent="0.2">
      <c r="A35" s="51"/>
      <c r="B35" s="338" t="s">
        <v>349</v>
      </c>
      <c r="C35" s="50"/>
      <c r="D35" s="473"/>
      <c r="E35" s="53"/>
      <c r="F35" s="355"/>
      <c r="G35" s="355"/>
      <c r="H35" s="355"/>
      <c r="I35" s="53"/>
      <c r="J35" s="53"/>
      <c r="K35" s="55"/>
    </row>
    <row r="36" spans="1:11" ht="33" customHeight="1" x14ac:dyDescent="0.2">
      <c r="A36" s="32">
        <v>26</v>
      </c>
      <c r="B36" s="345" t="s">
        <v>1834</v>
      </c>
      <c r="C36" s="346" t="s">
        <v>982</v>
      </c>
      <c r="D36" s="474">
        <v>39.96</v>
      </c>
      <c r="E36" s="33"/>
      <c r="F36" s="353" t="s">
        <v>963</v>
      </c>
      <c r="G36" s="356" t="s">
        <v>1</v>
      </c>
      <c r="H36" s="357" t="s">
        <v>964</v>
      </c>
      <c r="I36" s="72" t="s">
        <v>54</v>
      </c>
      <c r="J36" s="72"/>
      <c r="K36" s="54"/>
    </row>
    <row r="37" spans="1:11" ht="20.100000000000001" customHeight="1" x14ac:dyDescent="0.2">
      <c r="A37" s="51"/>
      <c r="B37" s="52" t="s">
        <v>949</v>
      </c>
      <c r="C37" s="50"/>
      <c r="D37" s="473"/>
      <c r="E37" s="53"/>
      <c r="F37" s="355"/>
      <c r="G37" s="355"/>
      <c r="H37" s="355"/>
      <c r="I37" s="53"/>
      <c r="J37" s="53"/>
      <c r="K37" s="55"/>
    </row>
    <row r="38" spans="1:11" ht="49.5" customHeight="1" x14ac:dyDescent="0.2">
      <c r="A38" s="32">
        <v>27</v>
      </c>
      <c r="B38" s="345" t="s">
        <v>1835</v>
      </c>
      <c r="C38" s="346" t="s">
        <v>982</v>
      </c>
      <c r="D38" s="471">
        <v>60.872</v>
      </c>
      <c r="E38" s="33"/>
      <c r="F38" s="348" t="s">
        <v>129</v>
      </c>
      <c r="G38" s="356" t="s">
        <v>1</v>
      </c>
      <c r="H38" s="349" t="s">
        <v>130</v>
      </c>
      <c r="I38" s="72" t="s">
        <v>54</v>
      </c>
      <c r="J38" s="72"/>
      <c r="K38" s="54" t="s">
        <v>47</v>
      </c>
    </row>
    <row r="39" spans="1:11" ht="20.100000000000001" customHeight="1" x14ac:dyDescent="0.2">
      <c r="A39" s="51"/>
      <c r="B39" s="52" t="s">
        <v>966</v>
      </c>
      <c r="C39" s="50"/>
      <c r="D39" s="473"/>
      <c r="E39" s="53"/>
      <c r="F39" s="355"/>
      <c r="G39" s="355"/>
      <c r="H39" s="355"/>
      <c r="I39" s="53"/>
      <c r="J39" s="53"/>
      <c r="K39" s="55"/>
    </row>
    <row r="40" spans="1:11" ht="64.8" x14ac:dyDescent="0.2">
      <c r="A40" s="32">
        <v>28</v>
      </c>
      <c r="B40" s="345" t="s">
        <v>1832</v>
      </c>
      <c r="C40" s="346" t="s">
        <v>982</v>
      </c>
      <c r="D40" s="471">
        <v>100</v>
      </c>
      <c r="E40" s="395" t="s">
        <v>1857</v>
      </c>
      <c r="F40" s="348" t="s">
        <v>962</v>
      </c>
      <c r="G40" s="356" t="s">
        <v>1</v>
      </c>
      <c r="H40" s="394" t="s">
        <v>1808</v>
      </c>
      <c r="I40" s="72" t="s">
        <v>54</v>
      </c>
      <c r="J40" s="72"/>
      <c r="K40" s="54"/>
    </row>
    <row r="41" spans="1:11" ht="20.100000000000001" customHeight="1" x14ac:dyDescent="0.2">
      <c r="A41" s="51"/>
      <c r="B41" s="52" t="s">
        <v>960</v>
      </c>
      <c r="C41" s="50"/>
      <c r="D41" s="473"/>
      <c r="E41" s="53"/>
      <c r="F41" s="355"/>
      <c r="G41" s="355"/>
      <c r="H41" s="355"/>
      <c r="I41" s="53"/>
      <c r="J41" s="53"/>
      <c r="K41" s="55"/>
    </row>
    <row r="42" spans="1:11" ht="39.6" x14ac:dyDescent="0.2">
      <c r="A42" s="32">
        <v>29</v>
      </c>
      <c r="B42" s="345" t="s">
        <v>1833</v>
      </c>
      <c r="C42" s="346" t="s">
        <v>982</v>
      </c>
      <c r="D42" s="471">
        <v>15.3</v>
      </c>
      <c r="E42" s="395"/>
      <c r="F42" s="348" t="s">
        <v>962</v>
      </c>
      <c r="G42" s="356" t="s">
        <v>1</v>
      </c>
      <c r="H42" s="394" t="s">
        <v>1808</v>
      </c>
      <c r="I42" s="72" t="s">
        <v>54</v>
      </c>
      <c r="J42" s="72"/>
      <c r="K42" s="54"/>
    </row>
    <row r="43" spans="1:11" ht="39.6" x14ac:dyDescent="0.2">
      <c r="A43" s="32">
        <v>30</v>
      </c>
      <c r="B43" s="345" t="s">
        <v>1836</v>
      </c>
      <c r="C43" s="346" t="s">
        <v>982</v>
      </c>
      <c r="D43" s="471">
        <v>60</v>
      </c>
      <c r="E43" s="33"/>
      <c r="F43" s="348" t="s">
        <v>962</v>
      </c>
      <c r="G43" s="356" t="s">
        <v>1</v>
      </c>
      <c r="H43" s="394" t="s">
        <v>1808</v>
      </c>
      <c r="I43" s="72" t="s">
        <v>54</v>
      </c>
      <c r="J43" s="72"/>
      <c r="K43" s="54"/>
    </row>
    <row r="44" spans="1:11" ht="20.100000000000001" customHeight="1" x14ac:dyDescent="0.2">
      <c r="A44" s="51"/>
      <c r="B44" s="52" t="s">
        <v>967</v>
      </c>
      <c r="C44" s="50"/>
      <c r="D44" s="473"/>
      <c r="E44" s="53"/>
      <c r="F44" s="355"/>
      <c r="G44" s="355"/>
      <c r="H44" s="355"/>
      <c r="I44" s="53"/>
      <c r="J44" s="53"/>
      <c r="K44" s="55"/>
    </row>
    <row r="45" spans="1:11" ht="64.8" x14ac:dyDescent="0.2">
      <c r="A45" s="32">
        <v>31</v>
      </c>
      <c r="B45" s="345" t="s">
        <v>1837</v>
      </c>
      <c r="C45" s="346" t="s">
        <v>982</v>
      </c>
      <c r="D45" s="471">
        <v>118.619</v>
      </c>
      <c r="E45" s="395" t="s">
        <v>1825</v>
      </c>
      <c r="F45" s="348" t="s">
        <v>962</v>
      </c>
      <c r="G45" s="356" t="s">
        <v>1</v>
      </c>
      <c r="H45" s="394" t="s">
        <v>1808</v>
      </c>
      <c r="I45" s="72" t="s">
        <v>54</v>
      </c>
      <c r="J45" s="72"/>
      <c r="K45" s="54"/>
    </row>
    <row r="46" spans="1:11" ht="20.100000000000001" customHeight="1" x14ac:dyDescent="0.2">
      <c r="A46" s="51"/>
      <c r="B46" s="477" t="s">
        <v>192</v>
      </c>
      <c r="C46" s="50"/>
      <c r="D46" s="473"/>
      <c r="E46" s="53"/>
      <c r="F46" s="355"/>
      <c r="G46" s="355"/>
      <c r="H46" s="355"/>
      <c r="I46" s="53"/>
      <c r="J46" s="53"/>
      <c r="K46" s="55"/>
    </row>
    <row r="47" spans="1:11" ht="68.25" customHeight="1" thickBot="1" x14ac:dyDescent="0.25">
      <c r="A47" s="32">
        <v>32</v>
      </c>
      <c r="B47" s="345" t="s">
        <v>1597</v>
      </c>
      <c r="C47" s="346" t="s">
        <v>543</v>
      </c>
      <c r="D47" s="471">
        <v>1840</v>
      </c>
      <c r="E47" s="395" t="s">
        <v>1826</v>
      </c>
      <c r="F47" s="348" t="s">
        <v>193</v>
      </c>
      <c r="G47" s="356" t="s">
        <v>1</v>
      </c>
      <c r="H47" s="394" t="s">
        <v>1598</v>
      </c>
      <c r="I47" s="72"/>
      <c r="J47" s="72" t="s">
        <v>54</v>
      </c>
      <c r="K47" s="54"/>
    </row>
    <row r="48" spans="1:11" ht="14.4" thickTop="1" x14ac:dyDescent="0.2">
      <c r="A48" s="817" t="s">
        <v>7</v>
      </c>
      <c r="B48" s="818"/>
      <c r="C48" s="28" t="s">
        <v>1</v>
      </c>
      <c r="D48" s="475">
        <f>+SUM(D34,D36,D38,D40,D42:D43,D45,D47)</f>
        <v>2416.5639999999999</v>
      </c>
      <c r="E48" s="821"/>
      <c r="F48" s="829"/>
      <c r="G48" s="825"/>
      <c r="H48" s="825"/>
      <c r="I48" s="838"/>
      <c r="J48" s="838"/>
      <c r="K48" s="831"/>
    </row>
    <row r="49" spans="1:11" ht="27" thickBot="1" x14ac:dyDescent="0.25">
      <c r="A49" s="819"/>
      <c r="B49" s="820"/>
      <c r="C49" s="393" t="s">
        <v>1593</v>
      </c>
      <c r="D49" s="476">
        <f>+SUM(D9:D32)</f>
        <v>51657</v>
      </c>
      <c r="E49" s="822"/>
      <c r="F49" s="830"/>
      <c r="G49" s="826"/>
      <c r="H49" s="826"/>
      <c r="I49" s="839"/>
      <c r="J49" s="839"/>
      <c r="K49" s="832"/>
    </row>
    <row r="50" spans="1:11" ht="19.649999999999999" customHeight="1" x14ac:dyDescent="0.25">
      <c r="A50" s="17"/>
      <c r="D50" s="391"/>
      <c r="K50" s="410"/>
    </row>
    <row r="51" spans="1:11" ht="20.100000000000001" customHeight="1" x14ac:dyDescent="0.2">
      <c r="A51" s="18"/>
      <c r="K51" s="816"/>
    </row>
    <row r="52" spans="1:11" x14ac:dyDescent="0.2">
      <c r="K52" s="816"/>
    </row>
    <row r="53" spans="1:11" x14ac:dyDescent="0.2">
      <c r="K53" s="816"/>
    </row>
    <row r="54" spans="1:11" x14ac:dyDescent="0.2">
      <c r="K54" s="816"/>
    </row>
    <row r="55" spans="1:11" x14ac:dyDescent="0.2">
      <c r="K55" s="816"/>
    </row>
    <row r="56" spans="1:11" x14ac:dyDescent="0.2">
      <c r="K56" s="816"/>
    </row>
  </sheetData>
  <customSheetViews>
    <customSheetView guid="{DC64D74E-EA11-40EC-9021-180B017810B0}" scale="85" showPageBreaks="1" printArea="1" topLeftCell="A25">
      <selection activeCell="K31" sqref="K31"/>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1"/>
      <headerFooter alignWithMargins="0">
        <oddHeader>&amp;L&amp;18様式３</oddHeader>
        <oddFooter>&amp;C&amp;P/&amp;N</oddFooter>
      </headerFooter>
    </customSheetView>
    <customSheetView guid="{704BCAC6-A675-4673-90DF-9A26ABAB914C}" scale="85" showPageBreaks="1" printArea="1" view="pageBreakPreview">
      <pane xSplit="2" ySplit="7" topLeftCell="C8" activePane="bottomRight" state="frozen"/>
      <selection pane="bottomRight" activeCell="B10" sqref="B10"/>
      <pageMargins left="0.39370078740157483" right="0.39370078740157483" top="0.78740157480314965" bottom="0.39370078740157483" header="0.51181102362204722" footer="0.39370078740157483"/>
      <printOptions horizontalCentered="1"/>
      <pageSetup paperSize="9" scale="43" orientation="portrait" cellComments="asDisplayed" horizontalDpi="300" verticalDpi="300" r:id="rId2"/>
      <headerFooter alignWithMargins="0">
        <oddHeader>&amp;L&amp;18様式３</oddHeader>
        <oddFooter>&amp;C&amp;P/&amp;N</oddFooter>
      </headerFooter>
    </customSheetView>
    <customSheetView guid="{85B44A47-77F3-42EB-8B9C-EF2D10CBE015}" scale="85" showPageBreaks="1" printArea="1">
      <selection activeCell="B27" sqref="B27"/>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3"/>
      <headerFooter alignWithMargins="0">
        <oddHeader>&amp;L&amp;18様式３</oddHeader>
        <oddFooter>&amp;C&amp;P/&amp;N</oddFooter>
      </headerFooter>
    </customSheetView>
    <customSheetView guid="{98507349-6533-4B98-BD21-1C7B3DEADC6B}" scale="60" showPageBreaks="1" printArea="1" view="pageBreakPreview" topLeftCell="A10">
      <selection activeCell="B60" sqref="B60"/>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4"/>
      <headerFooter alignWithMargins="0">
        <oddHeader>&amp;L&amp;18様式３</oddHeader>
        <oddFooter>&amp;C&amp;P/&amp;N</oddFooter>
      </headerFooter>
    </customSheetView>
    <customSheetView guid="{6795304B-7E75-45F3-AC11-C01F84EAD10E}" scale="85" showPageBreaks="1" printArea="1" view="pageBreakPreview">
      <pane xSplit="2" ySplit="7" topLeftCell="C8" activePane="bottomRight" state="frozen"/>
      <selection pane="bottomRight" activeCell="E12" sqref="E12"/>
      <pageMargins left="0.39370078740157483" right="0.39370078740157483" top="0.78740157480314965" bottom="0.39370078740157483" header="0.51181102362204722" footer="0.39370078740157483"/>
      <printOptions horizontalCentered="1"/>
      <pageSetup paperSize="9" scale="43" orientation="portrait" cellComments="asDisplayed" horizontalDpi="300" verticalDpi="300" r:id="rId5"/>
      <headerFooter alignWithMargins="0">
        <oddHeader>&amp;L&amp;18様式３</oddHeader>
        <oddFooter>&amp;C&amp;P/&amp;N</oddFooter>
      </headerFooter>
    </customSheetView>
    <customSheetView guid="{B53CE47E-DB07-4339-AECD-E366918454B1}" scale="85" showPageBreaks="1" printArea="1">
      <selection activeCell="F15" sqref="F15"/>
      <pageMargins left="0.39370078740157483" right="0.39370078740157483" top="0.78740157480314965" bottom="0.59055118110236227" header="0.51181102362204722" footer="0.39370078740157483"/>
      <printOptions horizontalCentered="1"/>
      <pageSetup paperSize="8" scale="75" orientation="landscape" cellComments="asDisplayed" horizontalDpi="300" verticalDpi="300" r:id="rId6"/>
      <headerFooter alignWithMargins="0">
        <oddHeader>&amp;L&amp;18様式３</oddHeader>
        <oddFooter>&amp;C&amp;P/&amp;N</oddFooter>
      </headerFooter>
    </customSheetView>
  </customSheetViews>
  <mergeCells count="21">
    <mergeCell ref="K5:K7"/>
    <mergeCell ref="J5:J7"/>
    <mergeCell ref="I48:I49"/>
    <mergeCell ref="J48:J49"/>
    <mergeCell ref="I5:I7"/>
    <mergeCell ref="G5:G7"/>
    <mergeCell ref="K54:K56"/>
    <mergeCell ref="K51:K53"/>
    <mergeCell ref="A48:B49"/>
    <mergeCell ref="E48:E49"/>
    <mergeCell ref="A5:A7"/>
    <mergeCell ref="B5:B7"/>
    <mergeCell ref="G48:G49"/>
    <mergeCell ref="F5:F7"/>
    <mergeCell ref="F48:F49"/>
    <mergeCell ref="C5:C7"/>
    <mergeCell ref="E5:E7"/>
    <mergeCell ref="D5:D7"/>
    <mergeCell ref="K48:K49"/>
    <mergeCell ref="H48:H49"/>
    <mergeCell ref="H5:H7"/>
  </mergeCells>
  <phoneticPr fontId="2"/>
  <dataValidations count="1">
    <dataValidation type="list" allowBlank="1" showInputMessage="1" showErrorMessage="1" sqref="J30:K47 I30:I48 I8:K29">
      <formula1>"○, 　,"</formula1>
    </dataValidation>
  </dataValidations>
  <printOptions horizontalCentered="1"/>
  <pageMargins left="0.39370078740157483" right="0.39370078740157483" top="0.78740157480314965" bottom="0.39370078740157483" header="0.51181102362204722" footer="0.39370078740157483"/>
  <pageSetup paperSize="9" scale="43" orientation="portrait" cellComments="asDisplayed" horizontalDpi="300" verticalDpi="300" r:id="rId7"/>
  <headerFooter alignWithMargins="0">
    <oddHeader>&amp;L&amp;18様式３</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80" zoomScaleNormal="70" zoomScaleSheetLayoutView="80" zoomScalePageLayoutView="80" workbookViewId="0">
      <selection activeCell="A6" sqref="A6:A9"/>
    </sheetView>
  </sheetViews>
  <sheetFormatPr defaultColWidth="3.44140625" defaultRowHeight="13.2" x14ac:dyDescent="0.2"/>
  <cols>
    <col min="1" max="1" width="11.6640625"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4" width="10.77734375" customWidth="1"/>
    <col min="25" max="25" width="12.109375" customWidth="1"/>
  </cols>
  <sheetData>
    <row r="1" spans="1:25" x14ac:dyDescent="0.2">
      <c r="A1" s="2"/>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843" t="s">
        <v>1787</v>
      </c>
      <c r="B3" s="843"/>
      <c r="C3" s="843"/>
      <c r="D3" s="843"/>
      <c r="E3" s="843"/>
      <c r="F3" s="843"/>
      <c r="G3" s="843"/>
      <c r="H3" s="843"/>
      <c r="I3" s="843"/>
      <c r="J3" s="843"/>
      <c r="K3" s="843"/>
      <c r="L3" s="843"/>
      <c r="M3" s="843"/>
      <c r="N3" s="843"/>
      <c r="O3" s="843"/>
      <c r="P3" s="843"/>
      <c r="Q3" s="843"/>
      <c r="R3" s="843"/>
      <c r="S3" s="843"/>
      <c r="T3" s="843"/>
      <c r="U3" s="843"/>
      <c r="V3" s="843"/>
      <c r="W3" s="843"/>
      <c r="X3" s="843"/>
      <c r="Y3" s="843"/>
    </row>
    <row r="4" spans="1:25" ht="16.2" x14ac:dyDescent="0.2">
      <c r="A4" s="401"/>
      <c r="B4" s="2"/>
      <c r="C4" s="2"/>
      <c r="D4" s="2"/>
      <c r="E4" s="2"/>
      <c r="F4" s="2"/>
      <c r="G4" s="2"/>
      <c r="H4" s="2"/>
      <c r="I4" s="2"/>
      <c r="J4" s="2"/>
      <c r="K4" s="2"/>
      <c r="L4" s="2"/>
      <c r="M4" s="2"/>
      <c r="N4" s="2"/>
      <c r="O4" s="2"/>
      <c r="P4" s="2"/>
      <c r="Q4" s="2"/>
      <c r="R4" s="2"/>
      <c r="S4" s="2"/>
      <c r="T4" s="2"/>
      <c r="U4" s="2"/>
      <c r="V4" s="2"/>
      <c r="W4" s="2"/>
      <c r="X4" s="2"/>
      <c r="Y4" s="2"/>
    </row>
    <row r="5" spans="1:25" ht="13.8" thickBot="1" x14ac:dyDescent="0.25">
      <c r="A5" s="2"/>
      <c r="B5" s="2"/>
      <c r="C5" s="2"/>
      <c r="D5" s="2"/>
      <c r="E5" s="2"/>
      <c r="F5" s="2"/>
      <c r="G5" s="2"/>
      <c r="H5" s="2"/>
      <c r="I5" s="2"/>
      <c r="J5" s="2"/>
      <c r="K5" s="2"/>
      <c r="L5" s="2"/>
      <c r="M5" s="2"/>
      <c r="N5" s="2"/>
      <c r="O5" s="2"/>
      <c r="P5" s="2"/>
      <c r="Q5" s="2"/>
      <c r="R5" s="2"/>
      <c r="S5" s="2"/>
      <c r="T5" s="2"/>
      <c r="U5" s="2"/>
      <c r="V5" s="2"/>
      <c r="W5" s="2"/>
      <c r="X5" s="2"/>
      <c r="Y5" s="26" t="s">
        <v>1788</v>
      </c>
    </row>
    <row r="6" spans="1:25" ht="30" customHeight="1" thickTop="1" thickBot="1" x14ac:dyDescent="0.25">
      <c r="A6" s="844" t="s">
        <v>1789</v>
      </c>
      <c r="B6" s="847" t="s">
        <v>1809</v>
      </c>
      <c r="C6" s="848"/>
      <c r="D6" s="848"/>
      <c r="E6" s="848"/>
      <c r="F6" s="848"/>
      <c r="G6" s="849"/>
      <c r="H6" s="850" t="s">
        <v>1810</v>
      </c>
      <c r="I6" s="851"/>
      <c r="J6" s="851"/>
      <c r="K6" s="851"/>
      <c r="L6" s="851"/>
      <c r="M6" s="851"/>
      <c r="N6" s="851"/>
      <c r="O6" s="851"/>
      <c r="P6" s="852"/>
      <c r="Q6" s="850" t="s">
        <v>1790</v>
      </c>
      <c r="R6" s="851"/>
      <c r="S6" s="851"/>
      <c r="T6" s="851"/>
      <c r="U6" s="851"/>
      <c r="V6" s="851"/>
      <c r="W6" s="851"/>
      <c r="X6" s="851"/>
      <c r="Y6" s="852"/>
    </row>
    <row r="7" spans="1:25" ht="30" customHeight="1" x14ac:dyDescent="0.2">
      <c r="A7" s="845"/>
      <c r="B7" s="840" t="s">
        <v>1791</v>
      </c>
      <c r="C7" s="853" t="s">
        <v>1792</v>
      </c>
      <c r="D7" s="854"/>
      <c r="E7" s="857" t="s">
        <v>1797</v>
      </c>
      <c r="F7" s="854"/>
      <c r="G7" s="860" t="s">
        <v>1793</v>
      </c>
      <c r="H7" s="840" t="s">
        <v>1794</v>
      </c>
      <c r="I7" s="853" t="s">
        <v>1795</v>
      </c>
      <c r="J7" s="854"/>
      <c r="K7" s="853" t="s">
        <v>1797</v>
      </c>
      <c r="L7" s="854"/>
      <c r="M7" s="853" t="s">
        <v>1804</v>
      </c>
      <c r="N7" s="854"/>
      <c r="O7" s="863" t="s">
        <v>1811</v>
      </c>
      <c r="P7" s="860" t="s">
        <v>1796</v>
      </c>
      <c r="Q7" s="840" t="s">
        <v>1794</v>
      </c>
      <c r="R7" s="853" t="s">
        <v>1795</v>
      </c>
      <c r="S7" s="854"/>
      <c r="T7" s="853" t="s">
        <v>1797</v>
      </c>
      <c r="U7" s="854"/>
      <c r="V7" s="853" t="s">
        <v>1805</v>
      </c>
      <c r="W7" s="854"/>
      <c r="X7" s="863" t="s">
        <v>1811</v>
      </c>
      <c r="Y7" s="860" t="s">
        <v>1796</v>
      </c>
    </row>
    <row r="8" spans="1:25" ht="30" customHeight="1" thickBot="1" x14ac:dyDescent="0.25">
      <c r="A8" s="845"/>
      <c r="B8" s="841"/>
      <c r="C8" s="855"/>
      <c r="D8" s="856"/>
      <c r="E8" s="858"/>
      <c r="F8" s="859"/>
      <c r="G8" s="861"/>
      <c r="H8" s="841"/>
      <c r="I8" s="855"/>
      <c r="J8" s="856"/>
      <c r="K8" s="855"/>
      <c r="L8" s="856"/>
      <c r="M8" s="855"/>
      <c r="N8" s="856"/>
      <c r="O8" s="864"/>
      <c r="P8" s="866"/>
      <c r="Q8" s="841"/>
      <c r="R8" s="855"/>
      <c r="S8" s="856"/>
      <c r="T8" s="855"/>
      <c r="U8" s="856"/>
      <c r="V8" s="855"/>
      <c r="W8" s="856"/>
      <c r="X8" s="883"/>
      <c r="Y8" s="866"/>
    </row>
    <row r="9" spans="1:25" ht="30" customHeight="1" thickBot="1" x14ac:dyDescent="0.25">
      <c r="A9" s="846"/>
      <c r="B9" s="842"/>
      <c r="C9" s="402" t="s">
        <v>1812</v>
      </c>
      <c r="D9" s="403" t="s">
        <v>1813</v>
      </c>
      <c r="E9" s="404" t="s">
        <v>1798</v>
      </c>
      <c r="F9" s="405" t="s">
        <v>35</v>
      </c>
      <c r="G9" s="862"/>
      <c r="H9" s="842"/>
      <c r="I9" s="402" t="s">
        <v>1798</v>
      </c>
      <c r="J9" s="406" t="s">
        <v>35</v>
      </c>
      <c r="K9" s="402" t="s">
        <v>1798</v>
      </c>
      <c r="L9" s="406" t="s">
        <v>35</v>
      </c>
      <c r="M9" s="402" t="s">
        <v>1798</v>
      </c>
      <c r="N9" s="406" t="s">
        <v>35</v>
      </c>
      <c r="O9" s="865"/>
      <c r="P9" s="867"/>
      <c r="Q9" s="842"/>
      <c r="R9" s="402" t="s">
        <v>1798</v>
      </c>
      <c r="S9" s="406" t="s">
        <v>35</v>
      </c>
      <c r="T9" s="402" t="s">
        <v>1798</v>
      </c>
      <c r="U9" s="406" t="s">
        <v>35</v>
      </c>
      <c r="V9" s="402" t="s">
        <v>1798</v>
      </c>
      <c r="W9" s="406" t="s">
        <v>35</v>
      </c>
      <c r="X9" s="884"/>
      <c r="Y9" s="867"/>
    </row>
    <row r="10" spans="1:25" ht="15" customHeight="1" thickTop="1" x14ac:dyDescent="0.2">
      <c r="A10" s="868" t="s">
        <v>1799</v>
      </c>
      <c r="B10" s="871">
        <v>322</v>
      </c>
      <c r="C10" s="874">
        <v>2</v>
      </c>
      <c r="D10" s="877" t="s">
        <v>1814</v>
      </c>
      <c r="E10" s="880">
        <v>58</v>
      </c>
      <c r="F10" s="888" t="s">
        <v>1815</v>
      </c>
      <c r="G10" s="891">
        <v>78</v>
      </c>
      <c r="H10" s="885">
        <v>253</v>
      </c>
      <c r="I10" s="894" t="s">
        <v>1816</v>
      </c>
      <c r="J10" s="877" t="s">
        <v>1816</v>
      </c>
      <c r="K10" s="874">
        <v>52</v>
      </c>
      <c r="L10" s="905" t="s">
        <v>1817</v>
      </c>
      <c r="M10" s="894">
        <v>52</v>
      </c>
      <c r="N10" s="908" t="s">
        <v>1817</v>
      </c>
      <c r="O10" s="897">
        <v>66</v>
      </c>
      <c r="P10" s="900">
        <v>175871</v>
      </c>
      <c r="Q10" s="885">
        <v>76</v>
      </c>
      <c r="R10" s="894">
        <v>2</v>
      </c>
      <c r="S10" s="877" t="s">
        <v>1814</v>
      </c>
      <c r="T10" s="874">
        <v>6</v>
      </c>
      <c r="U10" s="905" t="s">
        <v>1818</v>
      </c>
      <c r="V10" s="894">
        <v>8</v>
      </c>
      <c r="W10" s="908" t="s">
        <v>1819</v>
      </c>
      <c r="X10" s="897">
        <v>12</v>
      </c>
      <c r="Y10" s="900">
        <v>182919</v>
      </c>
    </row>
    <row r="11" spans="1:25" x14ac:dyDescent="0.2">
      <c r="A11" s="869"/>
      <c r="B11" s="872"/>
      <c r="C11" s="875"/>
      <c r="D11" s="878"/>
      <c r="E11" s="881"/>
      <c r="F11" s="889"/>
      <c r="G11" s="892"/>
      <c r="H11" s="886"/>
      <c r="I11" s="895"/>
      <c r="J11" s="878"/>
      <c r="K11" s="875"/>
      <c r="L11" s="906"/>
      <c r="M11" s="895"/>
      <c r="N11" s="909"/>
      <c r="O11" s="898"/>
      <c r="P11" s="901"/>
      <c r="Q11" s="886"/>
      <c r="R11" s="895"/>
      <c r="S11" s="878"/>
      <c r="T11" s="875"/>
      <c r="U11" s="906"/>
      <c r="V11" s="895"/>
      <c r="W11" s="909"/>
      <c r="X11" s="898"/>
      <c r="Y11" s="901"/>
    </row>
    <row r="12" spans="1:25" ht="13.8" thickBot="1" x14ac:dyDescent="0.25">
      <c r="A12" s="870"/>
      <c r="B12" s="873"/>
      <c r="C12" s="876"/>
      <c r="D12" s="879"/>
      <c r="E12" s="882"/>
      <c r="F12" s="890"/>
      <c r="G12" s="893"/>
      <c r="H12" s="887"/>
      <c r="I12" s="896"/>
      <c r="J12" s="879"/>
      <c r="K12" s="876"/>
      <c r="L12" s="907"/>
      <c r="M12" s="896"/>
      <c r="N12" s="910"/>
      <c r="O12" s="899"/>
      <c r="P12" s="902"/>
      <c r="Q12" s="887"/>
      <c r="R12" s="896"/>
      <c r="S12" s="879"/>
      <c r="T12" s="876"/>
      <c r="U12" s="907"/>
      <c r="V12" s="896"/>
      <c r="W12" s="910"/>
      <c r="X12" s="899"/>
      <c r="Y12" s="902"/>
    </row>
    <row r="13" spans="1:25" s="407" customFormat="1" ht="21.75" customHeight="1" thickTop="1" x14ac:dyDescent="0.2">
      <c r="A13" s="409" t="s">
        <v>1800</v>
      </c>
      <c r="B13" s="409"/>
      <c r="C13" s="409"/>
      <c r="D13" s="409"/>
      <c r="E13" s="409"/>
      <c r="F13" s="409"/>
      <c r="G13" s="409"/>
      <c r="H13" s="409"/>
      <c r="I13" s="409"/>
      <c r="J13" s="409"/>
      <c r="K13" s="409"/>
      <c r="L13" s="409"/>
      <c r="M13" s="409"/>
      <c r="N13" s="409"/>
      <c r="O13" s="409"/>
      <c r="P13" s="409"/>
      <c r="Q13" s="409"/>
      <c r="R13" s="409"/>
      <c r="S13" s="409"/>
      <c r="T13" s="409"/>
      <c r="U13" s="409"/>
      <c r="V13" s="409"/>
      <c r="W13" s="409"/>
      <c r="X13" s="409"/>
      <c r="Y13" s="409"/>
    </row>
    <row r="14" spans="1:25" s="407" customFormat="1" ht="21.75" customHeight="1" x14ac:dyDescent="0.2">
      <c r="A14" s="409" t="s">
        <v>1820</v>
      </c>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row>
    <row r="15" spans="1:25" s="407" customFormat="1" ht="21.75" customHeight="1" x14ac:dyDescent="0.2">
      <c r="A15" s="6" t="s">
        <v>1801</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409"/>
    </row>
    <row r="16" spans="1:25" s="407" customFormat="1" ht="21.75" customHeight="1" x14ac:dyDescent="0.2">
      <c r="A16" s="903" t="s">
        <v>1806</v>
      </c>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row>
    <row r="17" spans="1:25" s="407" customFormat="1" ht="21.75" customHeight="1" x14ac:dyDescent="0.2">
      <c r="A17" s="6" t="s">
        <v>1821</v>
      </c>
      <c r="B17" s="408"/>
      <c r="C17" s="8"/>
      <c r="D17" s="8"/>
      <c r="E17" s="8"/>
      <c r="F17" s="8"/>
      <c r="G17" s="8"/>
      <c r="H17" s="8"/>
      <c r="I17" s="8"/>
      <c r="J17" s="8"/>
      <c r="K17" s="8"/>
      <c r="L17" s="8"/>
      <c r="M17" s="8"/>
      <c r="N17" s="8"/>
      <c r="O17" s="8"/>
      <c r="P17" s="7"/>
      <c r="Q17" s="7"/>
      <c r="R17" s="409"/>
      <c r="S17" s="409"/>
      <c r="T17" s="409"/>
      <c r="U17" s="409"/>
      <c r="V17" s="409"/>
      <c r="W17" s="409"/>
      <c r="X17" s="409"/>
      <c r="Y17" s="409"/>
    </row>
    <row r="18" spans="1:25" s="407" customFormat="1" ht="21.75" customHeight="1" x14ac:dyDescent="0.2">
      <c r="A18" s="409" t="s">
        <v>1822</v>
      </c>
      <c r="B18" s="235"/>
      <c r="C18" s="409"/>
      <c r="D18" s="409"/>
      <c r="E18" s="409"/>
      <c r="F18" s="409"/>
      <c r="G18" s="409"/>
      <c r="H18" s="409"/>
      <c r="I18" s="409"/>
      <c r="J18" s="409"/>
      <c r="K18" s="409"/>
      <c r="L18" s="409"/>
      <c r="M18" s="409"/>
      <c r="N18" s="409"/>
      <c r="O18" s="409"/>
      <c r="P18" s="409"/>
      <c r="Q18" s="409"/>
      <c r="R18" s="409"/>
      <c r="S18" s="409"/>
      <c r="T18" s="409"/>
      <c r="U18" s="409"/>
      <c r="V18" s="409"/>
      <c r="W18" s="409"/>
      <c r="X18" s="409"/>
      <c r="Y18" s="409"/>
    </row>
    <row r="19" spans="1:25" s="407" customFormat="1" ht="21.75" customHeight="1" x14ac:dyDescent="0.2">
      <c r="A19" s="409" t="s">
        <v>1823</v>
      </c>
      <c r="B19" s="235"/>
      <c r="C19" s="409"/>
      <c r="D19" s="409"/>
      <c r="E19" s="409"/>
      <c r="F19" s="409"/>
      <c r="G19" s="409"/>
      <c r="H19" s="409"/>
      <c r="I19" s="409"/>
      <c r="J19" s="409"/>
      <c r="K19" s="409"/>
      <c r="L19" s="409"/>
      <c r="M19" s="409"/>
      <c r="N19" s="409"/>
      <c r="O19" s="409"/>
      <c r="P19" s="409"/>
      <c r="Q19" s="409"/>
      <c r="R19" s="409"/>
      <c r="S19" s="409"/>
      <c r="T19" s="409"/>
      <c r="U19" s="409"/>
      <c r="V19" s="409"/>
      <c r="W19" s="409"/>
      <c r="X19" s="409"/>
      <c r="Y19" s="409"/>
    </row>
    <row r="20" spans="1:25" s="407" customFormat="1" ht="21.75" customHeight="1" x14ac:dyDescent="0.2">
      <c r="A20" s="904" t="s">
        <v>1802</v>
      </c>
      <c r="B20" s="904"/>
      <c r="C20" s="904"/>
      <c r="D20" s="904"/>
      <c r="E20" s="904"/>
      <c r="F20" s="904"/>
      <c r="G20" s="904"/>
      <c r="H20" s="904"/>
      <c r="I20" s="904"/>
      <c r="J20" s="904"/>
      <c r="K20" s="904"/>
      <c r="L20" s="904"/>
      <c r="M20" s="904"/>
      <c r="N20" s="904"/>
      <c r="O20" s="904"/>
      <c r="P20" s="904"/>
      <c r="Q20" s="904"/>
      <c r="R20" s="904"/>
      <c r="S20" s="904"/>
      <c r="T20" s="904"/>
      <c r="U20" s="904"/>
      <c r="V20" s="904"/>
      <c r="W20" s="904"/>
      <c r="X20" s="904"/>
      <c r="Y20" s="904"/>
    </row>
    <row r="21" spans="1:25" s="407" customFormat="1" ht="21.75" customHeight="1" x14ac:dyDescent="0.2">
      <c r="A21" s="409" t="s">
        <v>1824</v>
      </c>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row>
    <row r="22" spans="1:25" s="407" customFormat="1" ht="21.75" customHeight="1" x14ac:dyDescent="0.2">
      <c r="A22" s="904" t="s">
        <v>1803</v>
      </c>
      <c r="B22" s="904"/>
      <c r="C22" s="904"/>
      <c r="D22" s="904"/>
      <c r="E22" s="904"/>
      <c r="F22" s="904"/>
      <c r="G22" s="904"/>
      <c r="H22" s="904"/>
      <c r="I22" s="904"/>
      <c r="J22" s="904"/>
      <c r="K22" s="904"/>
      <c r="L22" s="904"/>
      <c r="M22" s="904"/>
      <c r="N22" s="904"/>
      <c r="O22" s="904"/>
      <c r="P22" s="904"/>
      <c r="Q22" s="904"/>
      <c r="R22" s="904"/>
      <c r="S22" s="904"/>
      <c r="T22" s="904"/>
      <c r="U22" s="904"/>
      <c r="V22" s="904"/>
      <c r="W22" s="904"/>
      <c r="X22" s="904"/>
      <c r="Y22" s="904"/>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6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6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9">
    <mergeCell ref="X10:X12"/>
    <mergeCell ref="Y10:Y12"/>
    <mergeCell ref="A16:Y16"/>
    <mergeCell ref="A20:Y20"/>
    <mergeCell ref="A22:Y22"/>
    <mergeCell ref="R10:R12"/>
    <mergeCell ref="S10:S12"/>
    <mergeCell ref="T10:T12"/>
    <mergeCell ref="U10:U12"/>
    <mergeCell ref="V10:V12"/>
    <mergeCell ref="W10:W12"/>
    <mergeCell ref="L10:L12"/>
    <mergeCell ref="M10:M12"/>
    <mergeCell ref="N10:N12"/>
    <mergeCell ref="O10:O12"/>
    <mergeCell ref="P10:P12"/>
    <mergeCell ref="Q10:Q12"/>
    <mergeCell ref="F10:F12"/>
    <mergeCell ref="G10:G12"/>
    <mergeCell ref="H10:H12"/>
    <mergeCell ref="I10:I12"/>
    <mergeCell ref="J10:J12"/>
    <mergeCell ref="K10:K12"/>
    <mergeCell ref="R7:S8"/>
    <mergeCell ref="T7:U8"/>
    <mergeCell ref="V7:W8"/>
    <mergeCell ref="X7:X9"/>
    <mergeCell ref="Y7:Y9"/>
    <mergeCell ref="A10:A12"/>
    <mergeCell ref="B10:B12"/>
    <mergeCell ref="C10:C12"/>
    <mergeCell ref="D10:D12"/>
    <mergeCell ref="E10:E12"/>
    <mergeCell ref="Q7:Q9"/>
    <mergeCell ref="A3:Y3"/>
    <mergeCell ref="A6:A9"/>
    <mergeCell ref="B6:G6"/>
    <mergeCell ref="H6:P6"/>
    <mergeCell ref="Q6:Y6"/>
    <mergeCell ref="B7:B9"/>
    <mergeCell ref="C7:D8"/>
    <mergeCell ref="E7:F8"/>
    <mergeCell ref="G7:G9"/>
    <mergeCell ref="H7:H9"/>
    <mergeCell ref="I7:J8"/>
    <mergeCell ref="K7:L8"/>
    <mergeCell ref="M7:N8"/>
    <mergeCell ref="O7:O9"/>
    <mergeCell ref="P7:P9"/>
  </mergeCells>
  <phoneticPr fontId="2"/>
  <printOptions horizontalCentered="1"/>
  <pageMargins left="0.39370078740157483" right="0.39370078740157483" top="0.43307086614173229" bottom="0.23622047244094491" header="0.31496062992125984" footer="0.15748031496062992"/>
  <pageSetup paperSize="8" scale="74" fitToHeight="0" orientation="landscape" r:id="rId1"/>
  <headerFooter>
    <oddHeader>&amp;L&amp;18様式５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反映状況調</vt:lpstr>
      <vt:lpstr>公開プロセス対象事業</vt:lpstr>
      <vt:lpstr>対象外リスト</vt:lpstr>
      <vt:lpstr>27新規事業</vt:lpstr>
      <vt:lpstr>28新規要求事業</vt:lpstr>
      <vt:lpstr>集計表（公表様式）</vt:lpstr>
      <vt:lpstr>'27新規事業'!Print_Area</vt:lpstr>
      <vt:lpstr>'28新規要求事業'!Print_Area</vt:lpstr>
      <vt:lpstr>公開プロセス対象事業!Print_Area</vt:lpstr>
      <vt:lpstr>対象外リスト!Print_Area</vt:lpstr>
      <vt:lpstr>反映状況調!Print_Area</vt:lpstr>
      <vt:lpstr>'27新規事業'!Print_Titles</vt:lpstr>
      <vt:lpstr>'28新規要求事業'!Print_Titles</vt:lpstr>
      <vt:lpstr>公開プロセス対象事業!Print_Titles</vt:lpstr>
      <vt:lpstr>対象外リスト!Print_Titles</vt:lpstr>
      <vt:lpstr>反映状況調!Print_Titles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圭司</dc:creator>
  <cp:lastModifiedBy>小倉 圭司</cp:lastModifiedBy>
  <cp:lastPrinted>2015-09-11T04:37:38Z</cp:lastPrinted>
  <dcterms:created xsi:type="dcterms:W3CDTF">2012-03-05T01:09:40Z</dcterms:created>
  <dcterms:modified xsi:type="dcterms:W3CDTF">2015-10-20T11:48:52Z</dcterms:modified>
</cp:coreProperties>
</file>