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178DD6D8-4FED-4798-91D5-58A6898D0971}"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state="hidden"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P24" i="11" l="1"/>
  <c r="P23" i="11"/>
  <c r="AU206" i="11"/>
  <c r="AQ206" i="11"/>
  <c r="AM206" i="11"/>
  <c r="AM205" i="11"/>
  <c r="AM204" i="11"/>
  <c r="AM75" i="11"/>
  <c r="Y311" i="11"/>
  <c r="Y310" i="11" s="1"/>
  <c r="AM35" i="11"/>
  <c r="AM69" i="11"/>
  <c r="AQ33" i="11"/>
  <c r="AQ67" i="11"/>
  <c r="AM207" i="11" l="1"/>
  <c r="AD19" i="11"/>
  <c r="AD16" i="11"/>
  <c r="AK15" i="11" s="1"/>
  <c r="AY71" i="11" l="1"/>
  <c r="AY76" i="11" s="1"/>
  <c r="AY68" i="11"/>
  <c r="AY70" i="11" s="1"/>
  <c r="AY65" i="11"/>
  <c r="AY67" i="11" s="1"/>
  <c r="AY64" i="11"/>
  <c r="AY400" i="11"/>
  <c r="AY396" i="11"/>
  <c r="AY399" i="11" s="1"/>
  <c r="AY372" i="11"/>
  <c r="AY371" i="11"/>
  <c r="AY370" i="11"/>
  <c r="AY369" i="11"/>
  <c r="AY368" i="11"/>
  <c r="AY367" i="11"/>
  <c r="AY334" i="11"/>
  <c r="AY339" i="11" s="1"/>
  <c r="AY321" i="11"/>
  <c r="AY328" i="11" s="1"/>
  <c r="AY340" i="11" l="1"/>
  <c r="AY341" i="11"/>
  <c r="AY329" i="11"/>
  <c r="AY397" i="11"/>
  <c r="AY398" i="11"/>
  <c r="AY325" i="11"/>
  <c r="AY333" i="11"/>
  <c r="AY326" i="11"/>
  <c r="AY336" i="11"/>
  <c r="AY327" i="11"/>
  <c r="AY337" i="11"/>
  <c r="AY322" i="11"/>
  <c r="AY330" i="11"/>
  <c r="AY69" i="11"/>
  <c r="AY323" i="11"/>
  <c r="AY331" i="11"/>
  <c r="AY324" i="11"/>
  <c r="AY332" i="11"/>
  <c r="AY338" i="11"/>
  <c r="AY66" i="11"/>
  <c r="AY75" i="11"/>
  <c r="AY73" i="11"/>
  <c r="AY77" i="11"/>
  <c r="AY74" i="11"/>
  <c r="AY72" i="11"/>
  <c r="AY335" i="11"/>
  <c r="AY214" i="11"/>
  <c r="AY208" i="11"/>
  <c r="AY213" i="11" s="1"/>
  <c r="AY200" i="11"/>
  <c r="AY207" i="11" s="1"/>
  <c r="AY195" i="11"/>
  <c r="AY196" i="11" s="1"/>
  <c r="AY190" i="11"/>
  <c r="AY192" i="11" s="1"/>
  <c r="AY180" i="11"/>
  <c r="AY187" i="11" s="1"/>
  <c r="AY173" i="11"/>
  <c r="AY179"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31" i="11" s="1"/>
  <c r="AY122" i="11"/>
  <c r="AY123" i="11" s="1"/>
  <c r="AY112" i="11"/>
  <c r="AY121" i="11" s="1"/>
  <c r="AY99" i="11"/>
  <c r="AY101" i="11" s="1"/>
  <c r="AY98" i="11"/>
  <c r="AY102" i="11"/>
  <c r="AY104" i="11" s="1"/>
  <c r="AY174" i="11" l="1"/>
  <c r="AY144" i="11"/>
  <c r="AY175" i="11"/>
  <c r="AY176" i="11"/>
  <c r="AY145" i="11"/>
  <c r="AY193" i="11"/>
  <c r="AY128" i="11"/>
  <c r="AY198" i="11"/>
  <c r="AY135" i="11"/>
  <c r="AY177" i="11"/>
  <c r="AY129" i="11"/>
  <c r="AY130" i="11"/>
  <c r="AY140" i="11"/>
  <c r="AY141" i="11"/>
  <c r="AY114" i="11"/>
  <c r="AY154" i="11"/>
  <c r="AY142" i="11"/>
  <c r="AY178" i="11"/>
  <c r="AY155" i="11"/>
  <c r="AY115" i="11"/>
  <c r="AY116" i="11"/>
  <c r="AY124" i="11"/>
  <c r="AY163" i="11"/>
  <c r="AY117" i="11"/>
  <c r="AY125" i="11"/>
  <c r="AY151" i="11"/>
  <c r="AY164" i="11"/>
  <c r="AY118" i="11"/>
  <c r="AY126" i="11"/>
  <c r="AY152" i="11"/>
  <c r="AY171" i="11"/>
  <c r="AY210" i="11"/>
  <c r="AY209" i="11"/>
  <c r="AY100" i="11"/>
  <c r="AY119" i="11"/>
  <c r="AY153" i="11"/>
  <c r="AY211" i="11"/>
  <c r="AY212" i="11"/>
  <c r="AY137" i="11"/>
  <c r="AY120" i="11"/>
  <c r="AY113"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97" i="11" l="1"/>
  <c r="AY96" i="11"/>
  <c r="AY63" i="11"/>
  <c r="AY79" i="11"/>
  <c r="AY80" i="11"/>
  <c r="AY81" i="11"/>
  <c r="AY82" i="11"/>
  <c r="AY83" i="11"/>
  <c r="AY85" i="11"/>
  <c r="AY87" i="11"/>
  <c r="AY90" i="11"/>
  <c r="AY49" i="11"/>
  <c r="AY91" i="11"/>
  <c r="AY84" i="11"/>
  <c r="AY92" i="11"/>
  <c r="AY55"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<sst xmlns="http://schemas.openxmlformats.org/spreadsheetml/2006/main" count="1466" uniqueCount="724">
  <si>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</si>
  <si>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</si>
  <si>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</si>
  <si>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</si>
  <si>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</si>
  <si>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</si>
  <si>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</si>
  <si>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</si>
  <si>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</si>
  <si>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</si>
  <si>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</si>
  <si>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</si>
  <si>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</si>
  <si>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</si>
  <si>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</si>
  <si>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</si>
  <si>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</si>
  <si>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</si>
  <si>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</si>
  <si>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</si>
  <si>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</si>
  <si>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</si>
  <si>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</si>
  <si>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</si>
  <si>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</si>
  <si>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</si>
  <si>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</si>
  <si>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</si>
  <si>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</si>
  <si>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</si>
  <si>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</si>
  <si>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</si>
  <si>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</si>
  <si>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</si>
  <si>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</si>
  <si>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</si>
  <si>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</si>
  <si>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</si>
  <si>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</si>
  <si>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</si>
  <si>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</si>
  <si>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</si>
  <si>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</si>
  <si>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</si>
  <si>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</si>
  <si>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</si>
  <si>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</si>
  <si>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</si>
  <si>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</si>
  <si>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</si>
  <si>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</si>
  <si>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</si>
  <si>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</si>
  <si>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</si>
  <si>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</si>
  <si>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</si>
  <si>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</si>
  <si>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</si>
  <si>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</si>
  <si>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</si>
  <si>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</si>
  <si>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</si>
  <si>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</si>
  <si>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</si>
  <si>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</si>
  <si>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</si>
  <si>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</si>
  <si>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</si>
  <si>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</si>
  <si>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</si>
  <si>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</si>
  <si>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</si>
  <si>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</si>
  <si>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</si>
  <si>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</si>
  <si>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</si>
  <si>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</si>
  <si>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</si>
  <si>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</si>
  <si>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</si>
  <si>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</si>
  <si>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</si>
  <si>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</si>
  <si>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</si>
  <si>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</si>
  <si>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</si>
  <si>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</si>
  <si>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</si>
  <si>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</si>
  <si>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</si>
  <si>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</si>
  <si>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</si>
  <si>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</si>
  <si>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</si>
  <si>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</si>
  <si>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</si>
  <si>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</si>
  <si>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</si>
  <si>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</si>
  <si>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</si>
  <si>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</si>
  <si>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</si>
  <si>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</si>
  <si>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</si>
  <si>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</si>
  <si>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</si>
  <si>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</si>
  <si>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</si>
  <si>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</si>
  <si>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</si>
  <si>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</si>
  <si>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</si>
  <si>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</si>
  <si>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</si>
  <si>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</si>
  <si>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</si>
  <si>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</si>
  <si>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</si>
  <si>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</si>
  <si>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</si>
  <si>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</si>
  <si>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</si>
  <si>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</si>
  <si>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</si>
  <si>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</si>
  <si>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</si>
  <si>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</si>
  <si>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</si>
  <si>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</si>
  <si>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</si>
  <si>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</si>
  <si>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</si>
  <si>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</si>
  <si>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</si>
  <si>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</si>
  <si>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</si>
  <si>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</si>
  <si>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</si>
  <si>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</si>
  <si>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</si>
  <si>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</si>
  <si>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</si>
  <si>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</si>
  <si>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</si>
  <si>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</si>
  <si>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</si>
  <si>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</si>
  <si>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</si>
  <si>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</si>
  <si>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</si>
  <si>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</si>
  <si>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</si>
  <si>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</si>
  <si>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</si>
  <si>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</si>
  <si>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</si>
  <si>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</si>
  <si>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</si>
  <si>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</si>
  <si>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</si>
  <si>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</si>
  <si>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</si>
  <si>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</si>
  <si>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</si>
  <si>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</si>
  <si>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</si>
  <si>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</si>
  <si>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</si>
  <si>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</si>
  <si>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</si>
  <si>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</si>
  <si>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</si>
  <si>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</si>
  <si>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</si>
  <si>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</si>
  <si>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</si>
  <si>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</si>
  <si>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</si>
  <si>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</si>
  <si>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</si>
  <si>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</si>
  <si>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</si>
  <si>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</si>
  <si>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</si>
  <si>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</si>
  <si>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</si>
  <si>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</si>
  <si>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</si>
  <si>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</si>
  <si>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</si>
  <si>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</si>
  <si>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</si>
  <si>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</si>
  <si>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</si>
  <si>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</si>
  <si>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</si>
  <si>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</si>
  <si>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</si>
  <si>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</si>
  <si>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</si>
  <si>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</si>
  <si>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</si>
  <si>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</si>
  <si>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</si>
  <si>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</si>
  <si>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</si>
  <si>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</si>
  <si>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</si>
  <si>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</si>
  <si>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</si>
  <si>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</si>
  <si>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</si>
  <si>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</si>
  <si>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</si>
  <si>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</si>
  <si>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</si>
  <si>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</si>
  <si>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</si>
  <si>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</si>
  <si>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</si>
  <si>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</si>
  <si>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</si>
  <si>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</si>
  <si>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</si>
  <si>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</si>
  <si>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</si>
  <si>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</si>
  <si>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</si>
  <si>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</si>
  <si>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</si>
  <si>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</si>
  <si>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</si>
  <si>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</si>
  <si>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</si>
  <si>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</si>
  <si>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</si>
  <si>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</si>
  <si>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</si>
  <si>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</si>
  <si>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</si>
  <si>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</si>
  <si>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</si>
  <si>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</si>
  <si>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</si>
  <si>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</si>
  <si>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</si>
  <si>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</si>
  <si>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</si>
  <si>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</si>
  <si>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</si>
  <si>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</si>
  <si>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</si>
  <si>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</si>
  <si>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</si>
  <si>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</si>
  <si>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</si>
  <si>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</si>
  <si>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</si>
  <si>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</si>
  <si>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</si>
  <si>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</si>
  <si>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</si>
  <si>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</si>
  <si>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</si>
  <si>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</si>
  <si>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</si>
  <si>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</si>
  <si>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</si>
  <si>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</si>
  <si>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</si>
  <si>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</si>
  <si>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</si>
  <si>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</si>
  <si>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</si>
  <si>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</si>
  <si>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</si>
  <si>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</si>
  <si>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</si>
  <si>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</si>
  <si>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</si>
  <si>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</si>
  <si>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</si>
  <si>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</si>
  <si>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</si>
  <si>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</si>
  <si>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</si>
  <si>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</si>
  <si>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</si>
  <si>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</si>
  <si>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</si>
  <si>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</si>
  <si>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</si>
  <si>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</si>
  <si>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</si>
  <si>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</si>
  <si>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</si>
  <si>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</si>
  <si>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</si>
  <si>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</si>
  <si>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</si>
  <si>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</si>
  <si>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</si>
  <si>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</si>
  <si>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</si>
  <si>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</si>
  <si>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</si>
  <si>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</si>
  <si>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</si>
  <si>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</si>
  <si>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</si>
  <si>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</si>
  <si>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</si>
  <si>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</si>
  <si>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</si>
  <si>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</si>
  <si>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</si>
  <si>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</si>
  <si>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</si>
  <si>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</si>
  <si>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</si>
  <si>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</si>
  <si>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</si>
  <si>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</si>
  <si>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</si>
  <si>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</si>
  <si>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</si>
  <si>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</si>
  <si>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</si>
  <si>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</si>
  <si>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</si>
  <si>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</si>
  <si>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</si>
  <si>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</si>
  <si>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</si>
  <si>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</si>
  <si>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</si>
  <si>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</si>
  <si>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</si>
  <si>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</si>
  <si>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</si>
  <si>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</si>
  <si>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</si>
  <si>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</si>
  <si>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</si>
  <si>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</si>
  <si>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</si>
  <si>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</si>
  <si>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</si>
  <si>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</si>
  <si>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</si>
  <si>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</si>
  <si>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</si>
  <si>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</si>
  <si>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</si>
  <si>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</si>
  <si>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</si>
  <si>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</si>
  <si>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</si>
  <si>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</si>
  <si>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</si>
  <si>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</si>
  <si>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</si>
  <si>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</si>
  <si>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</si>
  <si>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</si>
  <si>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</si>
  <si>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</si>
  <si>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</si>
  <si>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</si>
  <si>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</si>
  <si>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</si>
  <si>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</si>
  <si>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</si>
  <si>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</si>
  <si>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</si>
  <si>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</si>
  <si>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</si>
  <si>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</si>
  <si>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</si>
  <si>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</si>
  <si>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</si>
  <si>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</si>
  <si>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</si>
  <si>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</si>
  <si>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</si>
  <si>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</si>
  <si>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</si>
  <si>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</si>
  <si>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</si>
  <si>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</si>
  <si>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</si>
  <si>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</si>
  <si>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</si>
  <si>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</si>
  <si>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</si>
  <si>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</si>
  <si>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</si>
  <si>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</si>
  <si>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</si>
  <si>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</si>
  <si>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</si>
  <si>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</si>
  <si>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</si>
  <si>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</si>
  <si>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</si>
  <si>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</si>
  <si>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</si>
  <si>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</si>
  <si>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</si>
  <si>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</si>
  <si>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</si>
  <si>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</si>
  <si>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</si>
  <si>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</si>
  <si>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</si>
  <si>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</si>
  <si>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</si>
  <si>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</si>
  <si>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</si>
  <si>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</si>
  <si>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</si>
  <si>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</si>
  <si>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</si>
  <si>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</si>
  <si>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</si>
  <si>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</si>
  <si>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</si>
  <si>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</si>
  <si>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</si>
  <si>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</si>
  <si>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</si>
  <si>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</si>
  <si>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</si>
  <si>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</si>
  <si>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</si>
  <si>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</si>
  <si>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</si>
  <si>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</si>
  <si>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</si>
  <si>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</si>
  <si>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</si>
  <si>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</si>
  <si>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</si>
  <si>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</si>
  <si>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</si>
  <si>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</si>
  <si>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</si>
  <si>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</si>
  <si>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</si>
  <si>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</si>
  <si>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</si>
  <si>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</si>
  <si>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</si>
  <si>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</si>
  <si>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</si>
  <si>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</si>
  <si>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</si>
  <si>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</si>
  <si>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</si>
  <si>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</si>
  <si>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</si>
  <si>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</si>
  <si>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</si>
  <si>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</si>
  <si>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</si>
  <si>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</si>
  <si>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</si>
  <si>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</si>
  <si>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</si>
  <si>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</si>
  <si>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</si>
  <si>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</si>
  <si>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</si>
  <si>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</si>
  <si>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</si>
  <si>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</si>
  <si>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</si>
  <si>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</si>
  <si>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</si>
  <si>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</si>
  <si>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</si>
  <si>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</si>
  <si>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</si>
  <si>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</si>
  <si>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</si>
  <si>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</si>
  <si>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</si>
  <si>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</si>
  <si>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</si>
  <si>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</si>
  <si>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</si>
  <si>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</si>
  <si>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</si>
  <si>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</si>
  <si>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</si>
  <si>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</si>
  <si>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</si>
  <si>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</si>
  <si>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</si>
  <si>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</si>
  <si>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</si>
  <si>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</si>
  <si>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</si>
  <si>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</si>
  <si>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</si>
  <si>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</si>
  <si>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</si>
  <si>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</si>
  <si>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</si>
  <si>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</si>
  <si>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</si>
  <si>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</si>
  <si>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</si>
  <si>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</si>
  <si>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</si>
  <si>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</si>
  <si>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</si>
  <si>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</si>
  <si>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</si>
  <si>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</si>
  <si>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</si>
  <si>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</si>
  <si>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</si>
  <si>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</si>
  <si>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</si>
  <si>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</si>
  <si>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</si>
  <si>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</si>
  <si>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</si>
  <si>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</si>
  <si>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</si>
  <si>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</si>
  <si>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</si>
  <si>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</si>
  <si>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</si>
  <si>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</si>
  <si>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</si>
  <si>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</si>
  <si>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</si>
  <si>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</si>
  <si>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</si>
  <si>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</si>
  <si>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</si>
  <si>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</si>
  <si>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</si>
  <si>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</si>
  <si>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</si>
  <si>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</si>
  <si>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</si>
  <si>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</si>
  <si>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</si>
  <si>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</si>
  <si>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</si>
  <si>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</si>
  <si>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</si>
  <si>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</si>
  <si>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</si>
  <si>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</si>
  <si>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</si>
  <si>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</si>
  <si>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</si>
  <si>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</si>
  <si>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</si>
  <si>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</si>
  <si>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</si>
  <si>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</si>
  <si>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</si>
  <si>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</si>
  <si>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</si>
  <si>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</si>
  <si>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</si>
  <si>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</si>
  <si>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</si>
  <si>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</si>
  <si>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</si>
  <si>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</si>
  <si>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</si>
  <si>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</si>
  <si>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</si>
  <si>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</si>
  <si>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</si>
  <si>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</si>
  <si>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</si>
  <si>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</si>
  <si>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</si>
  <si>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</si>
  <si>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</si>
  <si>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</si>
  <si>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</si>
  <si>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</si>
  <si>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</si>
  <si>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</si>
  <si>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</si>
  <si>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</si>
  <si>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</si>
  <si>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</si>
  <si>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</si>
  <si>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</si>
  <si>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</si>
  <si>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</si>
  <si>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</si>
  <si>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</si>
  <si>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</si>
  <si>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</si>
  <si>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</si>
  <si>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</si>
  <si>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 xml:space="preserve">バッテリー交換式EVとバッテリーステーション活用による地域貢献型脱炭素物流等構築事業（一部経済産業省連携事業） </t>
  </si>
  <si>
    <t>地球環境局</t>
  </si>
  <si>
    <t>令和2年度</t>
  </si>
  <si>
    <t>令和6年度</t>
  </si>
  <si>
    <t>地球温暖化対策課
地球温暖化対策事業室</t>
  </si>
  <si>
    <t>法律第85条第３項第１号ホ
施行令第50条第７項第10号及び第11号</t>
  </si>
  <si>
    <t>地域再エネを活かすための蓄電池をバッテリー交換式電動配送車両と共用することで、物流網の脱炭素化ならびに地域物流拠点の防災拠点化を同時実現するセクターカップリング型ビジネスモデルの構築を目指す。</t>
  </si>
  <si>
    <t>-</t>
  </si>
  <si>
    <t>二酸化炭素排出抑制対策事業費等補助金</t>
  </si>
  <si>
    <t>二酸化炭素排出抑制対策事業等委託費</t>
  </si>
  <si>
    <t>CO2削減量(t-CO2)</t>
  </si>
  <si>
    <t>t-CO2</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</si>
  <si>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</si>
  <si>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１t当たりのCO2削減コスト(円/t-CO2)</t>
  </si>
  <si>
    <t>CO2削減に係る費用（円）／CO2削減量（t-CO2）</t>
  </si>
  <si>
    <t>●●</t>
    <phoneticPr fontId="6"/>
  </si>
  <si>
    <t>ビジネスモデル検討（マスタープラン策定）件数</t>
  </si>
  <si>
    <t>件</t>
  </si>
  <si>
    <t>地域貢献型脱炭素物流モデル構築件数</t>
  </si>
  <si>
    <t>執行額／ビジネスモデル検討（マスタープラン策定）件数　　　　　　　　　　　</t>
    <phoneticPr fontId="6"/>
  </si>
  <si>
    <t>百万円/件</t>
  </si>
  <si>
    <t>百万円/件</t>
    <phoneticPr fontId="6"/>
  </si>
  <si>
    <t>17/1</t>
  </si>
  <si>
    <t>執行額／地域貢献型脱炭素物流モデル構築件数</t>
    <phoneticPr fontId="6"/>
  </si>
  <si>
    <t>513.5/4</t>
  </si>
  <si>
    <t>新32</t>
  </si>
  <si>
    <t>○</t>
  </si>
  <si>
    <t>バッテリー交換式EVを活用したセクターカップリング型ビジネスモデルの検討を支援する。</t>
    <rPh sb="11" eb="13">
      <t>カツヨウ</t>
    </rPh>
    <rPh sb="25" eb="26">
      <t>ガタ</t>
    </rPh>
    <rPh sb="34" eb="36">
      <t>ケントウ</t>
    </rPh>
    <rPh sb="37" eb="39">
      <t>シエン</t>
    </rPh>
    <phoneticPr fontId="6"/>
  </si>
  <si>
    <t>バッテリー交換式EVを活用したセクターカップリング型ビジネスモデルの具体的な計画を策定する。</t>
    <rPh sb="11" eb="13">
      <t>カツヨウ</t>
    </rPh>
    <rPh sb="25" eb="26">
      <t>ガタ</t>
    </rPh>
    <rPh sb="34" eb="37">
      <t>グタイテキ</t>
    </rPh>
    <rPh sb="38" eb="40">
      <t>ケイカク</t>
    </rPh>
    <rPh sb="41" eb="43">
      <t>サクテイ</t>
    </rPh>
    <phoneticPr fontId="6"/>
  </si>
  <si>
    <t>１．地球温暖化対策の推進</t>
    <rPh sb="2" eb="4">
      <t>チキュウ</t>
    </rPh>
    <rPh sb="4" eb="7">
      <t>オンダンカ</t>
    </rPh>
    <rPh sb="7" eb="9">
      <t>タイサク</t>
    </rPh>
    <rPh sb="10" eb="12">
      <t>スイシン</t>
    </rPh>
    <phoneticPr fontId="6"/>
  </si>
  <si>
    <t>‐</t>
  </si>
  <si>
    <t>△</t>
  </si>
  <si>
    <t>再生エネルギーを活用した自立分散型のエネルギーシステムの構築や商用車の電動化においては、導入コストの高さが課題となっていることから、物流とエネルギー分野のカップリングにより双方の課題を同時解決する本事業は社会のニーズを的確に反映している。</t>
    <rPh sb="0" eb="2">
      <t>サイセイ</t>
    </rPh>
    <rPh sb="8" eb="10">
      <t>カツヨウ</t>
    </rPh>
    <rPh sb="12" eb="14">
      <t>ジリツ</t>
    </rPh>
    <rPh sb="14" eb="17">
      <t>ブンサンガタ</t>
    </rPh>
    <rPh sb="28" eb="30">
      <t>コウチク</t>
    </rPh>
    <rPh sb="31" eb="34">
      <t>ショウヨウシャ</t>
    </rPh>
    <rPh sb="35" eb="37">
      <t>デンドウ</t>
    </rPh>
    <rPh sb="37" eb="38">
      <t>カ</t>
    </rPh>
    <rPh sb="44" eb="46">
      <t>ドウニュウ</t>
    </rPh>
    <rPh sb="50" eb="51">
      <t>タカ</t>
    </rPh>
    <rPh sb="53" eb="55">
      <t>カダイ</t>
    </rPh>
    <rPh sb="66" eb="68">
      <t>ブツリュウ</t>
    </rPh>
    <rPh sb="74" eb="76">
      <t>ブンヤ</t>
    </rPh>
    <rPh sb="86" eb="88">
      <t>ソウホウ</t>
    </rPh>
    <rPh sb="89" eb="91">
      <t>カダイ</t>
    </rPh>
    <rPh sb="92" eb="94">
      <t>ドウジ</t>
    </rPh>
    <rPh sb="94" eb="96">
      <t>カイケツ</t>
    </rPh>
    <rPh sb="98" eb="99">
      <t>ホン</t>
    </rPh>
    <rPh sb="99" eb="101">
      <t>ジギョウ</t>
    </rPh>
    <rPh sb="102" eb="104">
      <t>シャカイ</t>
    </rPh>
    <rPh sb="109" eb="111">
      <t>テキカク</t>
    </rPh>
    <rPh sb="112" eb="114">
      <t>ハンエイ</t>
    </rPh>
    <phoneticPr fontId="7"/>
  </si>
  <si>
    <t>同様の取り組み事例が無いことから、国が支援を行い、率先してモデル事業を興し、事業の自立化を促すことが必要である。</t>
    <rPh sb="0" eb="2">
      <t>ドウヨウ</t>
    </rPh>
    <rPh sb="3" eb="4">
      <t>ト</t>
    </rPh>
    <rPh sb="5" eb="6">
      <t>ク</t>
    </rPh>
    <rPh sb="7" eb="9">
      <t>ジレイ</t>
    </rPh>
    <rPh sb="10" eb="11">
      <t>ナ</t>
    </rPh>
    <rPh sb="17" eb="18">
      <t>クニ</t>
    </rPh>
    <rPh sb="19" eb="21">
      <t>シエン</t>
    </rPh>
    <rPh sb="22" eb="23">
      <t>オコナ</t>
    </rPh>
    <rPh sb="25" eb="27">
      <t>ソッセン</t>
    </rPh>
    <rPh sb="32" eb="34">
      <t>ジギョウ</t>
    </rPh>
    <rPh sb="35" eb="36">
      <t>オコ</t>
    </rPh>
    <rPh sb="38" eb="40">
      <t>ジギョウ</t>
    </rPh>
    <rPh sb="41" eb="43">
      <t>ジリツ</t>
    </rPh>
    <rPh sb="43" eb="44">
      <t>カ</t>
    </rPh>
    <rPh sb="45" eb="46">
      <t>ウナガ</t>
    </rPh>
    <rPh sb="50" eb="52">
      <t>ヒツヨウ</t>
    </rPh>
    <phoneticPr fontId="7"/>
  </si>
  <si>
    <t>2050年カーボンニュートラルに向けては地域の再生可能エネルギーの活用や物流分野のCO2排出量の大幅削減が不可欠であり、優先度の高い事業である。</t>
    <rPh sb="4" eb="5">
      <t>ネン</t>
    </rPh>
    <rPh sb="16" eb="17">
      <t>ム</t>
    </rPh>
    <rPh sb="20" eb="22">
      <t>チイキ</t>
    </rPh>
    <rPh sb="23" eb="25">
      <t>サイセイ</t>
    </rPh>
    <rPh sb="25" eb="27">
      <t>カノウ</t>
    </rPh>
    <rPh sb="33" eb="35">
      <t>カツヨウ</t>
    </rPh>
    <rPh sb="36" eb="38">
      <t>ブツリュウ</t>
    </rPh>
    <rPh sb="38" eb="40">
      <t>ブンヤ</t>
    </rPh>
    <rPh sb="44" eb="46">
      <t>ハイシュツ</t>
    </rPh>
    <rPh sb="46" eb="47">
      <t>リョウ</t>
    </rPh>
    <rPh sb="48" eb="50">
      <t>オオハバ</t>
    </rPh>
    <rPh sb="50" eb="52">
      <t>サクゲン</t>
    </rPh>
    <rPh sb="53" eb="56">
      <t>フカケツ</t>
    </rPh>
    <rPh sb="60" eb="63">
      <t>ユウセンド</t>
    </rPh>
    <rPh sb="64" eb="65">
      <t>タカ</t>
    </rPh>
    <rPh sb="66" eb="68">
      <t>ジギョウ</t>
    </rPh>
    <phoneticPr fontId="7"/>
  </si>
  <si>
    <t>事業の実施に必要な事業者への支出及び事業目的に即した費目に限定して支出している。</t>
  </si>
  <si>
    <t>資金の流れを精算時に把握し、妥当性を確認している。</t>
    <rPh sb="0" eb="2">
      <t>シキン</t>
    </rPh>
    <rPh sb="3" eb="4">
      <t>ナガ</t>
    </rPh>
    <rPh sb="6" eb="9">
      <t>セイサンジ</t>
    </rPh>
    <rPh sb="10" eb="12">
      <t>ハアク</t>
    </rPh>
    <rPh sb="14" eb="17">
      <t>ダトウセイ</t>
    </rPh>
    <rPh sb="18" eb="20">
      <t>カクニン</t>
    </rPh>
    <phoneticPr fontId="7"/>
  </si>
  <si>
    <t>交付申請時及び確定時において経費を精査することで、支出合理性を確保するなど工夫している。</t>
  </si>
  <si>
    <t>本補助事業により電動二輪自動車を導入することで、二酸化炭素の排出削減につながった。</t>
    <rPh sb="0" eb="1">
      <t>ホン</t>
    </rPh>
    <rPh sb="1" eb="3">
      <t>ホジョ</t>
    </rPh>
    <rPh sb="3" eb="5">
      <t>ジギョウ</t>
    </rPh>
    <rPh sb="8" eb="10">
      <t>デンドウ</t>
    </rPh>
    <rPh sb="10" eb="12">
      <t>ニリン</t>
    </rPh>
    <rPh sb="12" eb="15">
      <t>ジドウシャ</t>
    </rPh>
    <rPh sb="16" eb="18">
      <t>ドウニュウ</t>
    </rPh>
    <rPh sb="24" eb="27">
      <t>ニサンカ</t>
    </rPh>
    <rPh sb="27" eb="29">
      <t>タンソ</t>
    </rPh>
    <rPh sb="30" eb="32">
      <t>ハイシュツ</t>
    </rPh>
    <rPh sb="32" eb="34">
      <t>サクゲン</t>
    </rPh>
    <phoneticPr fontId="7"/>
  </si>
  <si>
    <t>費用・使途が事業目的に即した真に必要な経費か否かを精査した上で支出している。</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phoneticPr fontId="7"/>
  </si>
  <si>
    <t>令和3年度より車両開発等事業も実施しており、対象車両の拡充に向け取組を行っている。</t>
    <phoneticPr fontId="6"/>
  </si>
  <si>
    <t>補助事業費</t>
    <rPh sb="0" eb="2">
      <t>ホジョ</t>
    </rPh>
    <rPh sb="2" eb="5">
      <t>ジギョウヒ</t>
    </rPh>
    <phoneticPr fontId="6"/>
  </si>
  <si>
    <t>物流・配送等に係る車両を電動化すると同時にバッテリー交換式とし、物流・配送拠点等を災害時にも稼働しうるエネルギーステーション化することで、脱炭素物流と配送拠点等の防災拠点化を同時実現する地域貢献型の新たな脱炭素物流モデルの構築を支援する。</t>
    <rPh sb="14" eb="15">
      <t>カ</t>
    </rPh>
    <rPh sb="87" eb="89">
      <t>ドウジ</t>
    </rPh>
    <rPh sb="89" eb="91">
      <t>ジツゲン</t>
    </rPh>
    <rPh sb="93" eb="95">
      <t>チイキ</t>
    </rPh>
    <rPh sb="95" eb="97">
      <t>コウケン</t>
    </rPh>
    <rPh sb="97" eb="98">
      <t>ガタ</t>
    </rPh>
    <rPh sb="99" eb="100">
      <t>アラ</t>
    </rPh>
    <rPh sb="102" eb="103">
      <t>ダツ</t>
    </rPh>
    <rPh sb="103" eb="105">
      <t>タンソ</t>
    </rPh>
    <rPh sb="105" eb="107">
      <t>ブツリュウ</t>
    </rPh>
    <rPh sb="111" eb="113">
      <t>コウチク</t>
    </rPh>
    <rPh sb="114" eb="116">
      <t>シエン</t>
    </rPh>
    <phoneticPr fontId="6"/>
  </si>
  <si>
    <t>地域貢献型脱炭素物流モデルを構築して運用開始する。</t>
    <rPh sb="0" eb="2">
      <t>チイキ</t>
    </rPh>
    <rPh sb="2" eb="4">
      <t>コウケン</t>
    </rPh>
    <rPh sb="4" eb="5">
      <t>ガタ</t>
    </rPh>
    <rPh sb="5" eb="6">
      <t>ダツ</t>
    </rPh>
    <rPh sb="6" eb="8">
      <t>タンソ</t>
    </rPh>
    <rPh sb="8" eb="10">
      <t>ブツリュウ</t>
    </rPh>
    <rPh sb="14" eb="16">
      <t>コウチク</t>
    </rPh>
    <rPh sb="18" eb="20">
      <t>ウンヨウ</t>
    </rPh>
    <rPh sb="20" eb="22">
      <t>カイシ</t>
    </rPh>
    <phoneticPr fontId="6"/>
  </si>
  <si>
    <t>28.6/2</t>
    <phoneticPr fontId="6"/>
  </si>
  <si>
    <t>226.7/10</t>
    <phoneticPr fontId="6"/>
  </si>
  <si>
    <t>120/8</t>
    <phoneticPr fontId="6"/>
  </si>
  <si>
    <t>474/6</t>
    <phoneticPr fontId="6"/>
  </si>
  <si>
    <t>東南アジアでの新型コロナウイルス感染拡大によるロックダウン影響や中国での電力削減に基づく工場閉鎖影響等により、太陽光発電設備や車両及び蓄電池の供給が著しく滞った。これらの予見しがたい外的要因が理由で、公募への応募額が見込みよりも大幅に下回ったため、繰越額が大きくなった。</t>
    <rPh sb="0" eb="2">
      <t>トウナン</t>
    </rPh>
    <rPh sb="7" eb="9">
      <t>シンガタ</t>
    </rPh>
    <rPh sb="16" eb="18">
      <t>カンセン</t>
    </rPh>
    <rPh sb="18" eb="20">
      <t>カクダイ</t>
    </rPh>
    <rPh sb="29" eb="31">
      <t>エイキョウ</t>
    </rPh>
    <rPh sb="32" eb="34">
      <t>チュウゴク</t>
    </rPh>
    <rPh sb="36" eb="38">
      <t>デンリョク</t>
    </rPh>
    <rPh sb="38" eb="40">
      <t>サクゲン</t>
    </rPh>
    <rPh sb="41" eb="42">
      <t>モト</t>
    </rPh>
    <rPh sb="44" eb="46">
      <t>コウジョウ</t>
    </rPh>
    <rPh sb="46" eb="48">
      <t>ヘイサ</t>
    </rPh>
    <rPh sb="48" eb="50">
      <t>エイキョウ</t>
    </rPh>
    <rPh sb="50" eb="51">
      <t>トウ</t>
    </rPh>
    <rPh sb="55" eb="58">
      <t>タイヨウコウ</t>
    </rPh>
    <rPh sb="58" eb="60">
      <t>ハツデン</t>
    </rPh>
    <rPh sb="60" eb="62">
      <t>セツビ</t>
    </rPh>
    <rPh sb="65" eb="66">
      <t>オヨ</t>
    </rPh>
    <rPh sb="67" eb="70">
      <t>チクデンチ</t>
    </rPh>
    <rPh sb="71" eb="73">
      <t>キョウキュウ</t>
    </rPh>
    <rPh sb="74" eb="75">
      <t>イチジル</t>
    </rPh>
    <rPh sb="77" eb="78">
      <t>トドコオ</t>
    </rPh>
    <rPh sb="85" eb="87">
      <t>ヨケン</t>
    </rPh>
    <rPh sb="91" eb="93">
      <t>ガイテキ</t>
    </rPh>
    <rPh sb="93" eb="95">
      <t>ヨウイン</t>
    </rPh>
    <rPh sb="96" eb="98">
      <t>リユウ</t>
    </rPh>
    <rPh sb="100" eb="102">
      <t>コウボ</t>
    </rPh>
    <rPh sb="124" eb="127">
      <t>クリコシガク</t>
    </rPh>
    <rPh sb="128" eb="129">
      <t>オオ</t>
    </rPh>
    <phoneticPr fontId="6"/>
  </si>
  <si>
    <t>事業の効率的かつ効果的な運営のため、審査委員会等において、採択事業に関わる厳正な基準を定めて事業管理を行っている。
新型コロナウイルス感染拡大等の外的要因によって実績が見込みを下回ったことを踏まえ、マスタープランの早期策定・展開と段階的なモデル構築の推進が重要であり、令和4年度も引き続き事業に取り込む。</t>
    <rPh sb="58" eb="60">
      <t>シンガタ</t>
    </rPh>
    <rPh sb="67" eb="72">
      <t>カンセンカクダイトウ</t>
    </rPh>
    <rPh sb="73" eb="77">
      <t>ガイテキヨウイン</t>
    </rPh>
    <rPh sb="107" eb="109">
      <t>ソウキ</t>
    </rPh>
    <rPh sb="109" eb="111">
      <t>サクテイ</t>
    </rPh>
    <rPh sb="112" eb="114">
      <t>テンカイ</t>
    </rPh>
    <rPh sb="115" eb="118">
      <t>ダンカイテキ</t>
    </rPh>
    <rPh sb="122" eb="124">
      <t>コウチク</t>
    </rPh>
    <phoneticPr fontId="6"/>
  </si>
  <si>
    <t>事務費</t>
    <rPh sb="0" eb="3">
      <t>ジムヒ</t>
    </rPh>
    <phoneticPr fontId="6"/>
  </si>
  <si>
    <t>執行事務における職員給与、賃料及び借料等</t>
    <rPh sb="0" eb="2">
      <t>シッコウ</t>
    </rPh>
    <rPh sb="2" eb="4">
      <t>ジム</t>
    </rPh>
    <rPh sb="8" eb="10">
      <t>ショクイン</t>
    </rPh>
    <rPh sb="10" eb="12">
      <t>キュウヨ</t>
    </rPh>
    <rPh sb="13" eb="15">
      <t>チンリョウ</t>
    </rPh>
    <rPh sb="15" eb="16">
      <t>オヨ</t>
    </rPh>
    <rPh sb="17" eb="19">
      <t>シャクリョウ</t>
    </rPh>
    <rPh sb="19" eb="20">
      <t>トウ</t>
    </rPh>
    <phoneticPr fontId="6"/>
  </si>
  <si>
    <t>民間事業者への補助金交付額</t>
    <rPh sb="0" eb="2">
      <t>ミンカン</t>
    </rPh>
    <rPh sb="2" eb="5">
      <t>ジギョウシャ</t>
    </rPh>
    <rPh sb="7" eb="10">
      <t>ホジョキン</t>
    </rPh>
    <rPh sb="10" eb="13">
      <t>コウフガク</t>
    </rPh>
    <phoneticPr fontId="6"/>
  </si>
  <si>
    <t>A. 公共財団法人　北海道環境財団</t>
    <rPh sb="3" eb="5">
      <t>コウキョウ</t>
    </rPh>
    <rPh sb="5" eb="9">
      <t>ザイダンホウジン</t>
    </rPh>
    <rPh sb="10" eb="13">
      <t>ホッカイドウ</t>
    </rPh>
    <rPh sb="13" eb="15">
      <t>カンキョウ</t>
    </rPh>
    <rPh sb="15" eb="17">
      <t>ザイダン</t>
    </rPh>
    <phoneticPr fontId="6"/>
  </si>
  <si>
    <t>B. SBエナジー株式会社</t>
    <phoneticPr fontId="6"/>
  </si>
  <si>
    <t>業務費</t>
    <rPh sb="0" eb="3">
      <t>ギョウムヒ</t>
    </rPh>
    <phoneticPr fontId="6"/>
  </si>
  <si>
    <t>人件費、委託費等</t>
    <rPh sb="0" eb="3">
      <t>ジンケンヒ</t>
    </rPh>
    <rPh sb="4" eb="7">
      <t>イタクヒ</t>
    </rPh>
    <rPh sb="7" eb="8">
      <t>トウ</t>
    </rPh>
    <phoneticPr fontId="6"/>
  </si>
  <si>
    <t>C. 日本郵便株式会社</t>
    <phoneticPr fontId="6"/>
  </si>
  <si>
    <t>設備導入費</t>
    <rPh sb="0" eb="2">
      <t>セツビ</t>
    </rPh>
    <rPh sb="2" eb="5">
      <t>ドウニュウヒ</t>
    </rPh>
    <phoneticPr fontId="6"/>
  </si>
  <si>
    <t>車両、バッテリー等の導入</t>
    <rPh sb="0" eb="2">
      <t>シャリョウ</t>
    </rPh>
    <rPh sb="8" eb="9">
      <t>トウ</t>
    </rPh>
    <rPh sb="10" eb="12">
      <t>ドウニュウ</t>
    </rPh>
    <phoneticPr fontId="6"/>
  </si>
  <si>
    <t>公益財団法人北海道環境財団</t>
    <phoneticPr fontId="6"/>
  </si>
  <si>
    <t>バッテリー交換式EVとバッテリーステーション活用による地域貢献型脱炭素物流等構築事業</t>
    <phoneticPr fontId="6"/>
  </si>
  <si>
    <t>補助金等交付</t>
  </si>
  <si>
    <t>SBエナジー株式会社</t>
    <phoneticPr fontId="6"/>
  </si>
  <si>
    <t>日本エヌ・ユー・エス株式会社</t>
    <phoneticPr fontId="6"/>
  </si>
  <si>
    <t>中大型トラックのバッテリー交換式EV化改造による地域貢献型脱炭素物流等構築に向けたマスタープラン策定事業</t>
    <phoneticPr fontId="6"/>
  </si>
  <si>
    <t>交通・物流事業者向けバッテリー交換式EVとバッテリーステーションに係るマスタープラン策定事業</t>
    <phoneticPr fontId="6"/>
  </si>
  <si>
    <t>日本郵便株式会社</t>
    <phoneticPr fontId="6"/>
  </si>
  <si>
    <t>CO2削減に資する電気自動二輪への切替え</t>
    <phoneticPr fontId="6"/>
  </si>
  <si>
    <t>日本カーソリューションズ株式会社</t>
    <phoneticPr fontId="6"/>
  </si>
  <si>
    <t>地域貢献・脱炭素型保安点検センター構築事業(日本瓦斯株式会社・成田保安点検センター)</t>
    <phoneticPr fontId="6"/>
  </si>
  <si>
    <t>地域貢献・脱炭素型保安点検センター構築事業(日本瓦斯株式会社・府中保安点検センター)</t>
    <phoneticPr fontId="6"/>
  </si>
  <si>
    <t>地域貢献・脱炭素型保安点検センター構築事業(日本瓦斯株式会社・八潮保安点検センター)</t>
    <phoneticPr fontId="6"/>
  </si>
  <si>
    <t>地域貢献・脱炭素型保安点検センター構築事業(日本瓦斯株式会社・蓮田保安点検センター)</t>
    <phoneticPr fontId="6"/>
  </si>
  <si>
    <t>地域貢献・脱炭素型保安点検センター構築事業(日本瓦斯株式会社・春日部保安点検センター)</t>
    <phoneticPr fontId="6"/>
  </si>
  <si>
    <t>地域貢献・脱炭素型保安点検センター構築事業(日本瓦斯株式会社・我孫子保安点検センター)(日本瓦斯株式会社・蓮田保安点検センター)</t>
    <phoneticPr fontId="6"/>
  </si>
  <si>
    <t xml:space="preserve">応募課題を外部専門家からなる評価委員会で厳正に審査したうえで委託先を選定しており、競争性が確保されている。
補助金の交付に当たっては公募を行い、外部有識者からなる審査委員会による審査等により交付先を決定することで競争性を確保する予定。
</t>
    <phoneticPr fontId="6"/>
  </si>
  <si>
    <t>無</t>
  </si>
  <si>
    <t>補助金の交付に当たっては、補助率を設定し、補助事業者に相応の負担を求めている。</t>
    <rPh sb="7" eb="8">
      <t>ア</t>
    </rPh>
    <phoneticPr fontId="7"/>
  </si>
  <si>
    <t>新型コロナウイルス感染拡大等の外的要因により補助対象設備の供給が滞って応募内容の規模が小さくなったため、実績は見込みより下回った。今後は設備導入の増加及び継続使用により、最終目標年度に向けて、実績は向上していくと考えられる。</t>
    <phoneticPr fontId="6"/>
  </si>
  <si>
    <t>新型コロナウイルス感染拡大等の外的要因により補助対象設備の供給が滞って応募内容の規模は小さくなった一方で、小規模なモデル構築案件は目標よりも多く形成できた。</t>
    <rPh sb="0" eb="2">
      <t>シンガタ</t>
    </rPh>
    <rPh sb="9" eb="11">
      <t>カンセン</t>
    </rPh>
    <rPh sb="11" eb="13">
      <t>カクダイ</t>
    </rPh>
    <rPh sb="13" eb="14">
      <t>トウ</t>
    </rPh>
    <rPh sb="15" eb="17">
      <t>ガイテキ</t>
    </rPh>
    <rPh sb="17" eb="19">
      <t>ヨウイン</t>
    </rPh>
    <rPh sb="22" eb="24">
      <t>ホジョ</t>
    </rPh>
    <rPh sb="24" eb="26">
      <t>タイショウ</t>
    </rPh>
    <rPh sb="26" eb="28">
      <t>セツビ</t>
    </rPh>
    <rPh sb="29" eb="31">
      <t>キョウキュウ</t>
    </rPh>
    <rPh sb="32" eb="33">
      <t>トドコオ</t>
    </rPh>
    <rPh sb="35" eb="37">
      <t>オウボ</t>
    </rPh>
    <rPh sb="37" eb="39">
      <t>ナイヨウ</t>
    </rPh>
    <rPh sb="40" eb="42">
      <t>キボ</t>
    </rPh>
    <rPh sb="43" eb="44">
      <t>チイ</t>
    </rPh>
    <rPh sb="49" eb="51">
      <t>イッポウ</t>
    </rPh>
    <rPh sb="53" eb="56">
      <t>ショウキボ</t>
    </rPh>
    <rPh sb="60" eb="62">
      <t>コウチク</t>
    </rPh>
    <rPh sb="62" eb="64">
      <t>アンケン</t>
    </rPh>
    <rPh sb="65" eb="67">
      <t>モクヒョウ</t>
    </rPh>
    <rPh sb="70" eb="71">
      <t>オオ</t>
    </rPh>
    <rPh sb="72" eb="74">
      <t>ケイセイ</t>
    </rPh>
    <phoneticPr fontId="7"/>
  </si>
  <si>
    <t>共同実施費
（消費税除く）</t>
    <rPh sb="0" eb="2">
      <t>キョウドウ</t>
    </rPh>
    <rPh sb="2" eb="4">
      <t>ジッシ</t>
    </rPh>
    <rPh sb="4" eb="5">
      <t>ヒ</t>
    </rPh>
    <rPh sb="7" eb="10">
      <t>ショウヒゼイ</t>
    </rPh>
    <rPh sb="10" eb="11">
      <t>ノゾ</t>
    </rPh>
    <phoneticPr fontId="5"/>
  </si>
  <si>
    <t>その他</t>
    <rPh sb="2" eb="3">
      <t>タ</t>
    </rPh>
    <phoneticPr fontId="5"/>
  </si>
  <si>
    <t>人件費</t>
    <rPh sb="0" eb="3">
      <t>ジンケンヒ</t>
    </rPh>
    <phoneticPr fontId="5"/>
  </si>
  <si>
    <t>バッテリー交換式EV小型トラック開発開発、バッテリー筐体の開発及び交換ステーション等の開発
（（株）エッチ・ケー・エス　他2社）</t>
    <rPh sb="48" eb="49">
      <t>カブ</t>
    </rPh>
    <rPh sb="60" eb="61">
      <t>ホカ</t>
    </rPh>
    <rPh sb="62" eb="63">
      <t>シャ</t>
    </rPh>
    <phoneticPr fontId="5"/>
  </si>
  <si>
    <t>一般管理費、消費税等</t>
    <rPh sb="0" eb="2">
      <t>イッパン</t>
    </rPh>
    <rPh sb="2" eb="5">
      <t>カンリヒ</t>
    </rPh>
    <rPh sb="6" eb="9">
      <t>ショウヒゼイ</t>
    </rPh>
    <rPh sb="9" eb="10">
      <t>トウ</t>
    </rPh>
    <phoneticPr fontId="5"/>
  </si>
  <si>
    <t>バッテリー運用管理システムの開発検討および事業統括</t>
    <rPh sb="5" eb="7">
      <t>ウンヨウ</t>
    </rPh>
    <rPh sb="7" eb="9">
      <t>カンリ</t>
    </rPh>
    <rPh sb="14" eb="16">
      <t>カイハツ</t>
    </rPh>
    <rPh sb="16" eb="18">
      <t>ケントウ</t>
    </rPh>
    <rPh sb="21" eb="23">
      <t>ジギョウ</t>
    </rPh>
    <rPh sb="23" eb="25">
      <t>トウカツ</t>
    </rPh>
    <phoneticPr fontId="5"/>
  </si>
  <si>
    <t>外注費</t>
    <rPh sb="0" eb="3">
      <t>ガイチュウヒ</t>
    </rPh>
    <phoneticPr fontId="5"/>
  </si>
  <si>
    <t>業務費</t>
    <rPh sb="0" eb="2">
      <t>ギョウム</t>
    </rPh>
    <rPh sb="2" eb="3">
      <t>ヒ</t>
    </rPh>
    <phoneticPr fontId="5"/>
  </si>
  <si>
    <t>バッテリー筐体の設計・開発・試作等
（（株）グローバルファインド・ネットワーク　他3社）</t>
    <rPh sb="5" eb="7">
      <t>キョウタイ</t>
    </rPh>
    <rPh sb="8" eb="10">
      <t>セッケイ</t>
    </rPh>
    <rPh sb="11" eb="13">
      <t>カイハツ</t>
    </rPh>
    <rPh sb="14" eb="16">
      <t>シサク</t>
    </rPh>
    <rPh sb="16" eb="17">
      <t>トウ</t>
    </rPh>
    <rPh sb="40" eb="41">
      <t>ホカ</t>
    </rPh>
    <rPh sb="42" eb="43">
      <t>シャ</t>
    </rPh>
    <phoneticPr fontId="5"/>
  </si>
  <si>
    <t>バッテリーパック開発に伴う消耗品（電池モジュール等）の購入等</t>
    <rPh sb="8" eb="10">
      <t>カイハツ</t>
    </rPh>
    <rPh sb="11" eb="12">
      <t>トモナ</t>
    </rPh>
    <rPh sb="13" eb="16">
      <t>ショウモウヒン</t>
    </rPh>
    <rPh sb="24" eb="25">
      <t>トウ</t>
    </rPh>
    <rPh sb="27" eb="29">
      <t>コウニュウ</t>
    </rPh>
    <rPh sb="29" eb="30">
      <t>トウ</t>
    </rPh>
    <phoneticPr fontId="5"/>
  </si>
  <si>
    <t>バッテリーパック開発</t>
    <rPh sb="8" eb="10">
      <t>カイハツ</t>
    </rPh>
    <phoneticPr fontId="5"/>
  </si>
  <si>
    <t>バッテリー交換式EV小型トラック開発及びバッテリー運用システムの開発等</t>
    <rPh sb="18" eb="19">
      <t>オヨ</t>
    </rPh>
    <rPh sb="25" eb="27">
      <t>ウンヨウ</t>
    </rPh>
    <rPh sb="32" eb="34">
      <t>カイハツ</t>
    </rPh>
    <rPh sb="34" eb="35">
      <t>トウ</t>
    </rPh>
    <phoneticPr fontId="5"/>
  </si>
  <si>
    <t>バッテリー交換システムの転用技術、交換インフラ、管理システムの開発</t>
    <rPh sb="5" eb="7">
      <t>コウカン</t>
    </rPh>
    <rPh sb="12" eb="14">
      <t>テンヨウ</t>
    </rPh>
    <rPh sb="14" eb="16">
      <t>ギジュツ</t>
    </rPh>
    <rPh sb="17" eb="19">
      <t>コウカン</t>
    </rPh>
    <rPh sb="24" eb="26">
      <t>カンリ</t>
    </rPh>
    <rPh sb="31" eb="33">
      <t>カイハツ</t>
    </rPh>
    <phoneticPr fontId="5"/>
  </si>
  <si>
    <t>バッテリー筐体の設計・開発・試作</t>
  </si>
  <si>
    <t>バッテリー交換式EV小型トラック開発</t>
    <rPh sb="5" eb="7">
      <t>コウカン</t>
    </rPh>
    <rPh sb="7" eb="8">
      <t>シキ</t>
    </rPh>
    <rPh sb="10" eb="12">
      <t>コガタ</t>
    </rPh>
    <rPh sb="16" eb="18">
      <t>カイハツ</t>
    </rPh>
    <phoneticPr fontId="5"/>
  </si>
  <si>
    <t>バッテリー交換ステーション開発</t>
    <rPh sb="5" eb="7">
      <t>コウカン</t>
    </rPh>
    <rPh sb="13" eb="15">
      <t>カイハツ</t>
    </rPh>
    <phoneticPr fontId="5"/>
  </si>
  <si>
    <t>随意契約
（その他）</t>
    <rPh sb="0" eb="2">
      <t>ズイイ</t>
    </rPh>
    <rPh sb="2" eb="4">
      <t>ケイヤク</t>
    </rPh>
    <rPh sb="8" eb="9">
      <t>タ</t>
    </rPh>
    <phoneticPr fontId="5"/>
  </si>
  <si>
    <t>令和12年度までに1tあたりのCO2削減コストを874,509円以下とする。
※本事業の終了年度である令和6年度までは国費ベース、令和12年度は事業費ベースの目標値。</t>
    <phoneticPr fontId="6"/>
  </si>
  <si>
    <t>令和12年度までにCO2を6,566万ｔ削減する。</t>
    <phoneticPr fontId="6"/>
  </si>
  <si>
    <t>地球温暖化対策計画（令和３年10月22日閣議決定）</t>
    <phoneticPr fontId="6"/>
  </si>
  <si>
    <t>https://www.env.go.jp/guide/seisaku/index.html</t>
    <phoneticPr fontId="6"/>
  </si>
  <si>
    <t>目標1-1</t>
    <phoneticPr fontId="6"/>
  </si>
  <si>
    <t>実証事業の検討過程で事業費縮減が実現されたことにより、課題の採択時より事業費が減額されたものである。</t>
    <phoneticPr fontId="7"/>
  </si>
  <si>
    <t>本事業による成果実績等</t>
    <rPh sb="0" eb="1">
      <t>ホン</t>
    </rPh>
    <rPh sb="1" eb="3">
      <t>ジギョウ</t>
    </rPh>
    <rPh sb="6" eb="8">
      <t>セイカ</t>
    </rPh>
    <rPh sb="8" eb="10">
      <t>ジッセキ</t>
    </rPh>
    <rPh sb="10" eb="11">
      <t>トウ</t>
    </rPh>
    <phoneticPr fontId="6"/>
  </si>
  <si>
    <t>室長　松﨑　裕司</t>
    <rPh sb="3" eb="5">
      <t>マツザキ</t>
    </rPh>
    <rPh sb="6" eb="8">
      <t>ユウジ</t>
    </rPh>
    <phoneticPr fontId="6"/>
  </si>
  <si>
    <t>外部有識者点検対象外</t>
    <phoneticPr fontId="6"/>
  </si>
  <si>
    <t>やむを得ない事情ではあるが、令和２年度、令和３年度は多額の繰り越しと不用が発生したため、令和４年度は、一層事業の進捗管理に努めるとともに、予算規模の妥当性について検討すること。</t>
    <phoneticPr fontId="6"/>
  </si>
  <si>
    <t>伊藤忠商事株式会社</t>
    <rPh sb="0" eb="3">
      <t>イトウチュウ</t>
    </rPh>
    <rPh sb="3" eb="5">
      <t>ショウジ</t>
    </rPh>
    <rPh sb="5" eb="9">
      <t>カブシキガイシャ</t>
    </rPh>
    <phoneticPr fontId="5"/>
  </si>
  <si>
    <t>株式会社ＦＯＭＭ</t>
    <phoneticPr fontId="5"/>
  </si>
  <si>
    <t>株式会社エッチ・ケー・エス</t>
    <phoneticPr fontId="5"/>
  </si>
  <si>
    <t>いすゞ自動車株式会社</t>
    <phoneticPr fontId="5"/>
  </si>
  <si>
    <t>ＪＦＥエンジニアリング株式会社</t>
    <phoneticPr fontId="5"/>
  </si>
  <si>
    <t>D. 伊藤忠商事株式会社</t>
    <rPh sb="3" eb="6">
      <t>イトウチュウ</t>
    </rPh>
    <rPh sb="6" eb="8">
      <t>ショウジ</t>
    </rPh>
    <rPh sb="8" eb="12">
      <t>カブシキガイシャ</t>
    </rPh>
    <phoneticPr fontId="5"/>
  </si>
  <si>
    <t>E.　株式会社エッチ・ケー・エス</t>
    <phoneticPr fontId="5"/>
  </si>
  <si>
    <t>行政事業レビュー推進チームの所見を踏まえて、事業の進捗管理に一層努めるとともに、事業の執行見込み等について調査を行い、予算規模の妥当性について検討してまいりたい。</t>
    <phoneticPr fontId="6"/>
  </si>
  <si>
    <t>「ビッグデータを活用した次世代自動車等のエコドライブ強化促進事業」と統合し、「地域・くらしの脱炭素型交通等モデル構築加速化事業」に組み替え要求。</t>
    <rPh sb="8" eb="10">
      <t>カツヨウ</t>
    </rPh>
    <rPh sb="12" eb="15">
      <t>ジセダイ</t>
    </rPh>
    <rPh sb="15" eb="18">
      <t>ジドウシャ</t>
    </rPh>
    <rPh sb="18" eb="19">
      <t>トウ</t>
    </rPh>
    <rPh sb="26" eb="28">
      <t>キョウカ</t>
    </rPh>
    <rPh sb="28" eb="30">
      <t>ソクシン</t>
    </rPh>
    <rPh sb="30" eb="32">
      <t>ジギョウ</t>
    </rPh>
    <rPh sb="34" eb="36">
      <t>トウゴウ</t>
    </rPh>
    <rPh sb="39" eb="41">
      <t>チイキ</t>
    </rPh>
    <rPh sb="46" eb="47">
      <t>ダツ</t>
    </rPh>
    <rPh sb="47" eb="49">
      <t>タンソ</t>
    </rPh>
    <rPh sb="49" eb="50">
      <t>ガタ</t>
    </rPh>
    <rPh sb="50" eb="52">
      <t>コウツウ</t>
    </rPh>
    <rPh sb="52" eb="53">
      <t>トウ</t>
    </rPh>
    <rPh sb="56" eb="58">
      <t>コウチク</t>
    </rPh>
    <rPh sb="58" eb="61">
      <t>カソクカ</t>
    </rPh>
    <rPh sb="61" eb="63">
      <t>ジギョウ</t>
    </rPh>
    <rPh sb="65" eb="66">
      <t>ク</t>
    </rPh>
    <rPh sb="67" eb="68">
      <t>カ</t>
    </rPh>
    <rPh sb="69" eb="71">
      <t>ヨウキュウ</t>
    </rPh>
    <phoneticPr fontId="6"/>
  </si>
  <si>
    <t>コンビニ等の配送車両等を電動化するとともにバッテリー交換式とし、各配送拠点等をエネルギーステーション化することで、地域の再生可能エネルギーを活用した脱炭素型物流モデルの構築と物流配送拠点の防災拠点化を同時実現させ、地域貢献型の新たな脱炭素型物流モデルを構築することを目的とした、以下３事業を行う。
①バッテリー交換式EV開発及び再エネ活用の組み合わせによるセクターカップリング実証事業 （委託）
②バッテリー交換式EV×再エネ活用セクターカップリング型ビジネスモデル検討事業（マスタープラン策定）（補助率：3/4）
③地域貢献型脱炭素物流モデル構築支援事業　（補助率：1/2）</t>
    <rPh sb="194" eb="196">
      <t>イタク</t>
    </rPh>
    <rPh sb="249" eb="252">
      <t>ホジョリツ</t>
    </rPh>
    <rPh sb="280" eb="283">
      <t>ホジョリツ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</si>
</sst>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0" fillId="0" borderId="0" xfId="0" applyProtection="1">
      <alignment vertical="center"/>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6"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6" xfId="0"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179" fontId="23" fillId="0" borderId="150"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179" fontId="23"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3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6" xfId="0" applyFont="1" applyFill="1" applyBorder="1" applyAlignment="1">
      <alignment horizontal="center" vertical="center" wrapText="1"/>
    </xf>
    <xf numFmtId="0" fontId="14"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2" fillId="6" borderId="124" xfId="0" applyFont="1" applyFill="1" applyBorder="1" applyAlignment="1">
      <alignment horizontal="center" vertical="center" textRotation="255"/>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4"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4" fillId="6" borderId="121" xfId="0" applyFont="1" applyFill="1" applyBorder="1" applyAlignment="1">
      <alignment horizontal="center" vertical="center"/>
    </xf>
    <xf numFmtId="0" fontId="14" fillId="6" borderId="14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6" xfId="0" applyFont="1" applyFill="1" applyBorder="1" applyAlignment="1">
      <alignment horizontal="center" vertical="center" wrapText="1"/>
    </xf>
    <xf numFmtId="0" fontId="14" fillId="2" borderId="121" xfId="0" applyFont="1" applyFill="1" applyBorder="1" applyAlignment="1">
      <alignment horizontal="center" vertical="center"/>
    </xf>
    <xf numFmtId="0" fontId="14" fillId="2" borderId="14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1"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2"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9" xfId="0" applyFont="1" applyFill="1" applyBorder="1" applyAlignment="1">
      <alignment horizontal="center" vertical="center" wrapText="1"/>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C75E801D-DB74-4F36-BFBD-34C2F7CBB2B6}"/>
    <cellStyle name="標準 3 2 3" xfId="8" xr:uid="{34099A42-146A-4870-84BB-66E6A3332C4D}"/>
    <cellStyle name="標準 3 3" xfId="9" xr:uid="{7BBBC300-392A-41E4-AC07-C98D96F0AF4C}"/>
    <cellStyle name="標準 3 4" xfId="7" xr:uid="{12B5659C-E38D-407E-8BA6-9B6CB048C938}"/>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179276</xdr:colOff>
      <xdr:row>274</xdr:row>
      <xdr:rowOff>201976</xdr:rowOff>
    </xdr:from>
    <xdr:to>
      <xdr:col>16</xdr:col>
      <xdr:colOff>14872</xdr:colOff>
      <xdr:row>275</xdr:row>
      <xdr:rowOff>192689</xdr:rowOff>
    </xdr:to>
    <xdr:sp macro="" textlink="">
      <xdr:nvSpPr>
        <xdr:cNvPr id="3" name="テキスト ボックス 2">
          <a:extLst>
            <a:ext uri="{FF2B5EF4-FFF2-40B4-BE49-F238E27FC236}">
              <a16:creationId xmlns:a16="http://schemas.microsoft.com/office/drawing/2014/main" id="{BBF33ED0-02C2-4483-B3F6-1F8D87B41B1C}"/>
            </a:ext>
          </a:extLst>
        </xdr:cNvPr>
        <xdr:cNvSpPr txBox="1"/>
      </xdr:nvSpPr>
      <xdr:spPr>
        <a:xfrm>
          <a:off x="1403919" y="64903940"/>
          <a:ext cx="1876667" cy="34449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10</xdr:col>
      <xdr:colOff>10451</xdr:colOff>
      <xdr:row>280</xdr:row>
      <xdr:rowOff>213193</xdr:rowOff>
    </xdr:from>
    <xdr:to>
      <xdr:col>19</xdr:col>
      <xdr:colOff>47754</xdr:colOff>
      <xdr:row>281</xdr:row>
      <xdr:rowOff>210312</xdr:rowOff>
    </xdr:to>
    <xdr:sp macro="" textlink="">
      <xdr:nvSpPr>
        <xdr:cNvPr id="5" name="テキスト ボックス 4">
          <a:extLst>
            <a:ext uri="{FF2B5EF4-FFF2-40B4-BE49-F238E27FC236}">
              <a16:creationId xmlns:a16="http://schemas.microsoft.com/office/drawing/2014/main" id="{A6288BB6-D807-48DB-ADCC-1D9D79F9A38F}"/>
            </a:ext>
          </a:extLst>
        </xdr:cNvPr>
        <xdr:cNvSpPr txBox="1"/>
      </xdr:nvSpPr>
      <xdr:spPr>
        <a:xfrm>
          <a:off x="2051522" y="67037872"/>
          <a:ext cx="1874268" cy="35090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21</xdr:col>
      <xdr:colOff>23835</xdr:colOff>
      <xdr:row>270</xdr:row>
      <xdr:rowOff>286549</xdr:rowOff>
    </xdr:from>
    <xdr:to>
      <xdr:col>34</xdr:col>
      <xdr:colOff>91831</xdr:colOff>
      <xdr:row>272</xdr:row>
      <xdr:rowOff>330440</xdr:rowOff>
    </xdr:to>
    <xdr:sp macro="" textlink="">
      <xdr:nvSpPr>
        <xdr:cNvPr id="6" name="テキスト ボックス 5">
          <a:extLst>
            <a:ext uri="{FF2B5EF4-FFF2-40B4-BE49-F238E27FC236}">
              <a16:creationId xmlns:a16="http://schemas.microsoft.com/office/drawing/2014/main" id="{192F9DE8-3D17-4E7D-9EA7-53FAC8E0991E}"/>
            </a:ext>
          </a:extLst>
        </xdr:cNvPr>
        <xdr:cNvSpPr txBox="1"/>
      </xdr:nvSpPr>
      <xdr:spPr>
        <a:xfrm>
          <a:off x="4224360" y="55607749"/>
          <a:ext cx="2668321" cy="7487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705</a:t>
          </a:r>
          <a:r>
            <a:rPr kumimoji="1" lang="ja-JP" altLang="en-US" sz="1600"/>
            <a:t>百万円</a:t>
          </a:r>
        </a:p>
      </xdr:txBody>
    </xdr:sp>
    <xdr:clientData/>
  </xdr:twoCellAnchor>
  <xdr:twoCellAnchor>
    <xdr:from>
      <xdr:col>7</xdr:col>
      <xdr:colOff>119380</xdr:colOff>
      <xdr:row>275</xdr:row>
      <xdr:rowOff>221847</xdr:rowOff>
    </xdr:from>
    <xdr:to>
      <xdr:col>26</xdr:col>
      <xdr:colOff>60960</xdr:colOff>
      <xdr:row>277</xdr:row>
      <xdr:rowOff>274504</xdr:rowOff>
    </xdr:to>
    <xdr:sp macro="" textlink="">
      <xdr:nvSpPr>
        <xdr:cNvPr id="8" name="テキスト ボックス 7">
          <a:extLst>
            <a:ext uri="{FF2B5EF4-FFF2-40B4-BE49-F238E27FC236}">
              <a16:creationId xmlns:a16="http://schemas.microsoft.com/office/drawing/2014/main" id="{E7F7A37B-F243-4795-AA3C-BE254680E83C}"/>
            </a:ext>
          </a:extLst>
        </xdr:cNvPr>
        <xdr:cNvSpPr txBox="1"/>
      </xdr:nvSpPr>
      <xdr:spPr>
        <a:xfrm>
          <a:off x="1399540" y="54994407"/>
          <a:ext cx="3416300" cy="7638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 </a:t>
          </a:r>
          <a:r>
            <a:rPr kumimoji="1" lang="ja-JP" altLang="en-US" sz="1600"/>
            <a:t>公益財団法人 北海道環境財団</a:t>
          </a:r>
          <a:br>
            <a:rPr kumimoji="1" lang="en-US" altLang="ja-JP" sz="1600"/>
          </a:br>
          <a:r>
            <a:rPr kumimoji="1" lang="en-US" altLang="ja-JP" sz="1600"/>
            <a:t>278</a:t>
          </a:r>
          <a:r>
            <a:rPr kumimoji="1" lang="ja-JP" altLang="en-US" sz="1600"/>
            <a:t>百万円</a:t>
          </a:r>
          <a:endParaRPr kumimoji="1" lang="en-US" altLang="ja-JP" sz="1600"/>
        </a:p>
      </xdr:txBody>
    </xdr:sp>
    <xdr:clientData/>
  </xdr:twoCellAnchor>
  <xdr:twoCellAnchor>
    <xdr:from>
      <xdr:col>12</xdr:col>
      <xdr:colOff>108857</xdr:colOff>
      <xdr:row>281</xdr:row>
      <xdr:rowOff>238672</xdr:rowOff>
    </xdr:from>
    <xdr:to>
      <xdr:col>24</xdr:col>
      <xdr:colOff>122465</xdr:colOff>
      <xdr:row>283</xdr:row>
      <xdr:rowOff>306895</xdr:rowOff>
    </xdr:to>
    <xdr:sp macro="" textlink="">
      <xdr:nvSpPr>
        <xdr:cNvPr id="11" name="テキスト ボックス 10">
          <a:extLst>
            <a:ext uri="{FF2B5EF4-FFF2-40B4-BE49-F238E27FC236}">
              <a16:creationId xmlns:a16="http://schemas.microsoft.com/office/drawing/2014/main" id="{86E60307-AEA9-4D3E-A4DD-4F83756B27F1}"/>
            </a:ext>
          </a:extLst>
        </xdr:cNvPr>
        <xdr:cNvSpPr txBox="1"/>
      </xdr:nvSpPr>
      <xdr:spPr>
        <a:xfrm>
          <a:off x="2558143" y="67417136"/>
          <a:ext cx="2462893" cy="775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 </a:t>
          </a:r>
          <a:r>
            <a:rPr kumimoji="1" lang="ja-JP" altLang="en-US" sz="1400"/>
            <a:t>民間事業者（</a:t>
          </a:r>
          <a:r>
            <a:rPr kumimoji="1" lang="en-US" altLang="ja-JP" sz="1400"/>
            <a:t>2</a:t>
          </a:r>
          <a:r>
            <a:rPr kumimoji="1" lang="ja-JP" altLang="en-US" sz="1400"/>
            <a:t>者）</a:t>
          </a:r>
          <a:endParaRPr kumimoji="1" lang="en-US" altLang="ja-JP" sz="1400"/>
        </a:p>
        <a:p>
          <a:pPr algn="ctr"/>
          <a:r>
            <a:rPr kumimoji="1" lang="en-US" altLang="ja-JP" sz="1400"/>
            <a:t>29</a:t>
          </a:r>
          <a:r>
            <a:rPr kumimoji="1" lang="ja-JP" altLang="en-US" sz="1400"/>
            <a:t>百万円</a:t>
          </a:r>
          <a:endParaRPr kumimoji="1" lang="en-US" altLang="ja-JP" sz="1400"/>
        </a:p>
      </xdr:txBody>
    </xdr:sp>
    <xdr:clientData/>
  </xdr:twoCellAnchor>
  <xdr:twoCellAnchor>
    <xdr:from>
      <xdr:col>12</xdr:col>
      <xdr:colOff>108857</xdr:colOff>
      <xdr:row>287</xdr:row>
      <xdr:rowOff>134990</xdr:rowOff>
    </xdr:from>
    <xdr:to>
      <xdr:col>24</xdr:col>
      <xdr:colOff>179358</xdr:colOff>
      <xdr:row>288</xdr:row>
      <xdr:rowOff>244035</xdr:rowOff>
    </xdr:to>
    <xdr:sp macro="" textlink="">
      <xdr:nvSpPr>
        <xdr:cNvPr id="12" name="テキスト ボックス 11">
          <a:extLst>
            <a:ext uri="{FF2B5EF4-FFF2-40B4-BE49-F238E27FC236}">
              <a16:creationId xmlns:a16="http://schemas.microsoft.com/office/drawing/2014/main" id="{A2BCB2E9-A30A-4E8A-AAC3-3DBD8D609604}"/>
            </a:ext>
          </a:extLst>
        </xdr:cNvPr>
        <xdr:cNvSpPr txBox="1"/>
      </xdr:nvSpPr>
      <xdr:spPr>
        <a:xfrm>
          <a:off x="2547257" y="59558290"/>
          <a:ext cx="2508901" cy="7821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solidFill>
                <a:schemeClr val="dk1"/>
              </a:solidFill>
              <a:effectLst/>
              <a:latin typeface="+mn-lt"/>
              <a:ea typeface="+mn-ea"/>
              <a:cs typeface="+mn-cs"/>
            </a:rPr>
            <a:t>C. </a:t>
          </a:r>
          <a:r>
            <a:rPr kumimoji="1" lang="ja-JP" altLang="ja-JP" sz="1400">
              <a:solidFill>
                <a:schemeClr val="dk1"/>
              </a:solidFill>
              <a:effectLst/>
              <a:latin typeface="+mn-lt"/>
              <a:ea typeface="+mn-ea"/>
              <a:cs typeface="+mn-cs"/>
            </a:rPr>
            <a:t>民間事業者</a:t>
          </a:r>
          <a:r>
            <a:rPr lang="ja-JP" altLang="en-US" sz="1400">
              <a:effectLst/>
            </a:rPr>
            <a:t>（</a:t>
          </a:r>
          <a:r>
            <a:rPr lang="en-US" altLang="ja-JP" sz="1400">
              <a:effectLst/>
            </a:rPr>
            <a:t>2</a:t>
          </a:r>
          <a:r>
            <a:rPr lang="ja-JP" altLang="en-US" sz="1400">
              <a:effectLst/>
            </a:rPr>
            <a:t>者</a:t>
          </a:r>
          <a:r>
            <a:rPr lang="en-US" altLang="ja-JP" sz="1400">
              <a:effectLst/>
            </a:rPr>
            <a:t>10</a:t>
          </a:r>
          <a:r>
            <a:rPr lang="ja-JP" altLang="en-US" sz="1400">
              <a:effectLst/>
            </a:rPr>
            <a:t>件）</a:t>
          </a:r>
          <a:endParaRPr lang="en-US" altLang="ja-JP" sz="1400">
            <a:effectLst/>
          </a:endParaRPr>
        </a:p>
        <a:p>
          <a:pPr algn="ctr"/>
          <a:r>
            <a:rPr kumimoji="1" lang="en-US" altLang="ja-JP" sz="1400">
              <a:solidFill>
                <a:schemeClr val="dk1"/>
              </a:solidFill>
              <a:effectLst/>
              <a:latin typeface="+mn-lt"/>
              <a:ea typeface="+mn-ea"/>
              <a:cs typeface="+mn-cs"/>
            </a:rPr>
            <a:t>227</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12</xdr:col>
      <xdr:colOff>86158</xdr:colOff>
      <xdr:row>284</xdr:row>
      <xdr:rowOff>34713</xdr:rowOff>
    </xdr:from>
    <xdr:to>
      <xdr:col>24</xdr:col>
      <xdr:colOff>122465</xdr:colOff>
      <xdr:row>285</xdr:row>
      <xdr:rowOff>645358</xdr:rowOff>
    </xdr:to>
    <xdr:sp macro="" textlink="">
      <xdr:nvSpPr>
        <xdr:cNvPr id="13" name="大かっこ 12">
          <a:extLst>
            <a:ext uri="{FF2B5EF4-FFF2-40B4-BE49-F238E27FC236}">
              <a16:creationId xmlns:a16="http://schemas.microsoft.com/office/drawing/2014/main" id="{8A4B57B2-BA4A-40C1-94F6-0D54B4531ED1}"/>
            </a:ext>
          </a:extLst>
        </xdr:cNvPr>
        <xdr:cNvSpPr/>
      </xdr:nvSpPr>
      <xdr:spPr>
        <a:xfrm>
          <a:off x="2535444" y="68274534"/>
          <a:ext cx="2485592" cy="964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地域貢献型の脱炭素型物流モデル構築に向けたマスタープラン策定に必要な経費に対し支援</a:t>
          </a:r>
          <a:endParaRPr kumimoji="1" lang="ja-JP" altLang="en-US" sz="1100"/>
        </a:p>
      </xdr:txBody>
    </xdr:sp>
    <xdr:clientData/>
  </xdr:twoCellAnchor>
  <xdr:twoCellAnchor>
    <xdr:from>
      <xdr:col>11</xdr:col>
      <xdr:colOff>70946</xdr:colOff>
      <xdr:row>288</xdr:row>
      <xdr:rowOff>351252</xdr:rowOff>
    </xdr:from>
    <xdr:to>
      <xdr:col>26</xdr:col>
      <xdr:colOff>33617</xdr:colOff>
      <xdr:row>291</xdr:row>
      <xdr:rowOff>230794</xdr:rowOff>
    </xdr:to>
    <xdr:sp macro="" textlink="">
      <xdr:nvSpPr>
        <xdr:cNvPr id="14" name="大かっこ 13">
          <a:extLst>
            <a:ext uri="{FF2B5EF4-FFF2-40B4-BE49-F238E27FC236}">
              <a16:creationId xmlns:a16="http://schemas.microsoft.com/office/drawing/2014/main" id="{DF86C492-9621-459C-819C-5D3A54D9849C}"/>
            </a:ext>
          </a:extLst>
        </xdr:cNvPr>
        <xdr:cNvSpPr/>
      </xdr:nvSpPr>
      <xdr:spPr>
        <a:xfrm>
          <a:off x="2289711" y="58834752"/>
          <a:ext cx="2988259" cy="92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050">
              <a:solidFill>
                <a:schemeClr val="tx1"/>
              </a:solidFill>
              <a:effectLst/>
              <a:latin typeface="+mn-lt"/>
              <a:ea typeface="+mn-ea"/>
              <a:cs typeface="+mn-cs"/>
            </a:rPr>
            <a:t>マスタープランに基づく地域の特性に応じた最適な脱炭素物流モデル構築に必要な設備導入に対して支援</a:t>
          </a:r>
          <a:endParaRPr lang="ja-JP" altLang="ja-JP" sz="1050">
            <a:effectLst/>
          </a:endParaRPr>
        </a:p>
      </xdr:txBody>
    </xdr:sp>
    <xdr:clientData/>
  </xdr:twoCellAnchor>
  <xdr:twoCellAnchor>
    <xdr:from>
      <xdr:col>16</xdr:col>
      <xdr:colOff>64680</xdr:colOff>
      <xdr:row>277</xdr:row>
      <xdr:rowOff>306900</xdr:rowOff>
    </xdr:from>
    <xdr:to>
      <xdr:col>27</xdr:col>
      <xdr:colOff>27214</xdr:colOff>
      <xdr:row>279</xdr:row>
      <xdr:rowOff>21154</xdr:rowOff>
    </xdr:to>
    <xdr:sp macro="" textlink="">
      <xdr:nvSpPr>
        <xdr:cNvPr id="15" name="テキスト ボックス 14">
          <a:extLst>
            <a:ext uri="{FF2B5EF4-FFF2-40B4-BE49-F238E27FC236}">
              <a16:creationId xmlns:a16="http://schemas.microsoft.com/office/drawing/2014/main" id="{D4E816C5-99A0-4DA6-8B20-1AE5B99D6FBB}"/>
            </a:ext>
          </a:extLst>
        </xdr:cNvPr>
        <xdr:cNvSpPr txBox="1"/>
      </xdr:nvSpPr>
      <xdr:spPr>
        <a:xfrm>
          <a:off x="3330394" y="66070221"/>
          <a:ext cx="2207713" cy="421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うち執行事務費　</a:t>
          </a:r>
          <a:r>
            <a:rPr kumimoji="1" lang="en-US" altLang="ja-JP" sz="1100"/>
            <a:t>23</a:t>
          </a:r>
          <a:r>
            <a:rPr kumimoji="1" lang="ja-JP" altLang="en-US" sz="1100"/>
            <a:t>百万円</a:t>
          </a:r>
        </a:p>
      </xdr:txBody>
    </xdr:sp>
    <xdr:clientData/>
  </xdr:twoCellAnchor>
  <xdr:twoCellAnchor>
    <xdr:from>
      <xdr:col>36</xdr:col>
      <xdr:colOff>25614</xdr:colOff>
      <xdr:row>269</xdr:row>
      <xdr:rowOff>122465</xdr:rowOff>
    </xdr:from>
    <xdr:to>
      <xdr:col>49</xdr:col>
      <xdr:colOff>108857</xdr:colOff>
      <xdr:row>271</xdr:row>
      <xdr:rowOff>299357</xdr:rowOff>
    </xdr:to>
    <xdr:sp macro="" textlink="">
      <xdr:nvSpPr>
        <xdr:cNvPr id="16" name="テキスト ボックス 15">
          <a:extLst>
            <a:ext uri="{FF2B5EF4-FFF2-40B4-BE49-F238E27FC236}">
              <a16:creationId xmlns:a16="http://schemas.microsoft.com/office/drawing/2014/main" id="{D4DED504-EA45-4FFC-AF7B-364547182C52}"/>
            </a:ext>
          </a:extLst>
        </xdr:cNvPr>
        <xdr:cNvSpPr txBox="1"/>
      </xdr:nvSpPr>
      <xdr:spPr bwMode="auto">
        <a:xfrm>
          <a:off x="7226514" y="55091240"/>
          <a:ext cx="2683568" cy="881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16</xdr:col>
      <xdr:colOff>181611</xdr:colOff>
      <xdr:row>272</xdr:row>
      <xdr:rowOff>330440</xdr:rowOff>
    </xdr:from>
    <xdr:to>
      <xdr:col>27</xdr:col>
      <xdr:colOff>149274</xdr:colOff>
      <xdr:row>275</xdr:row>
      <xdr:rowOff>221847</xdr:rowOff>
    </xdr:to>
    <xdr:cxnSp macro="">
      <xdr:nvCxnSpPr>
        <xdr:cNvPr id="23" name="コネクタ: カギ線 22">
          <a:extLst>
            <a:ext uri="{FF2B5EF4-FFF2-40B4-BE49-F238E27FC236}">
              <a16:creationId xmlns:a16="http://schemas.microsoft.com/office/drawing/2014/main" id="{155CC352-0918-678F-55CB-C1D0FAF130F4}"/>
            </a:ext>
          </a:extLst>
        </xdr:cNvPr>
        <xdr:cNvCxnSpPr>
          <a:stCxn id="6" idx="2"/>
          <a:endCxn id="8" idx="0"/>
        </xdr:cNvCxnSpPr>
      </xdr:nvCxnSpPr>
      <xdr:spPr>
        <a:xfrm rot="5400000">
          <a:off x="3618259" y="53525632"/>
          <a:ext cx="958207" cy="1979343"/>
        </a:xfrm>
        <a:prstGeom prst="bentConnector3">
          <a:avLst>
            <a:gd name="adj1" fmla="val 50000"/>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119379</xdr:colOff>
      <xdr:row>276</xdr:row>
      <xdr:rowOff>248176</xdr:rowOff>
    </xdr:from>
    <xdr:to>
      <xdr:col>12</xdr:col>
      <xdr:colOff>108856</xdr:colOff>
      <xdr:row>282</xdr:row>
      <xdr:rowOff>272784</xdr:rowOff>
    </xdr:to>
    <xdr:cxnSp macro="">
      <xdr:nvCxnSpPr>
        <xdr:cNvPr id="26" name="コネクタ: カギ線 25">
          <a:extLst>
            <a:ext uri="{FF2B5EF4-FFF2-40B4-BE49-F238E27FC236}">
              <a16:creationId xmlns:a16="http://schemas.microsoft.com/office/drawing/2014/main" id="{82AE5E65-897C-24AC-7D83-93368A119286}"/>
            </a:ext>
          </a:extLst>
        </xdr:cNvPr>
        <xdr:cNvCxnSpPr>
          <a:stCxn id="8" idx="1"/>
          <a:endCxn id="11" idx="1"/>
        </xdr:cNvCxnSpPr>
      </xdr:nvCxnSpPr>
      <xdr:spPr>
        <a:xfrm rot="10800000" flipH="1" flipV="1">
          <a:off x="1399539" y="55376336"/>
          <a:ext cx="903877" cy="2158208"/>
        </a:xfrm>
        <a:prstGeom prst="bentConnector3">
          <a:avLst>
            <a:gd name="adj1" fmla="val -2529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119379</xdr:colOff>
      <xdr:row>276</xdr:row>
      <xdr:rowOff>248175</xdr:rowOff>
    </xdr:from>
    <xdr:to>
      <xdr:col>12</xdr:col>
      <xdr:colOff>108856</xdr:colOff>
      <xdr:row>287</xdr:row>
      <xdr:rowOff>519712</xdr:rowOff>
    </xdr:to>
    <xdr:cxnSp macro="">
      <xdr:nvCxnSpPr>
        <xdr:cNvPr id="29" name="コネクタ: カギ線 28">
          <a:extLst>
            <a:ext uri="{FF2B5EF4-FFF2-40B4-BE49-F238E27FC236}">
              <a16:creationId xmlns:a16="http://schemas.microsoft.com/office/drawing/2014/main" id="{B3894BAD-F069-6B46-1F15-E39F7E8B5C2D}"/>
            </a:ext>
          </a:extLst>
        </xdr:cNvPr>
        <xdr:cNvCxnSpPr>
          <a:stCxn id="8" idx="1"/>
          <a:endCxn id="12" idx="1"/>
        </xdr:cNvCxnSpPr>
      </xdr:nvCxnSpPr>
      <xdr:spPr>
        <a:xfrm rot="10800000" flipH="1" flipV="1">
          <a:off x="1399539" y="55376335"/>
          <a:ext cx="903877" cy="4792737"/>
        </a:xfrm>
        <a:prstGeom prst="bentConnector3">
          <a:avLst>
            <a:gd name="adj1" fmla="val -2529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10451</xdr:colOff>
      <xdr:row>286</xdr:row>
      <xdr:rowOff>388272</xdr:rowOff>
    </xdr:from>
    <xdr:to>
      <xdr:col>19</xdr:col>
      <xdr:colOff>47754</xdr:colOff>
      <xdr:row>287</xdr:row>
      <xdr:rowOff>72426</xdr:rowOff>
    </xdr:to>
    <xdr:sp macro="" textlink="">
      <xdr:nvSpPr>
        <xdr:cNvPr id="33" name="テキスト ボックス 32">
          <a:extLst>
            <a:ext uri="{FF2B5EF4-FFF2-40B4-BE49-F238E27FC236}">
              <a16:creationId xmlns:a16="http://schemas.microsoft.com/office/drawing/2014/main" id="{2480A7B6-62B6-0F42-3216-06C0D292FABB}"/>
            </a:ext>
          </a:extLst>
        </xdr:cNvPr>
        <xdr:cNvSpPr txBox="1"/>
      </xdr:nvSpPr>
      <xdr:spPr>
        <a:xfrm>
          <a:off x="2042451" y="59138472"/>
          <a:ext cx="1866103" cy="3572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32</xdr:col>
      <xdr:colOff>187415</xdr:colOff>
      <xdr:row>277</xdr:row>
      <xdr:rowOff>330701</xdr:rowOff>
    </xdr:from>
    <xdr:to>
      <xdr:col>49</xdr:col>
      <xdr:colOff>108857</xdr:colOff>
      <xdr:row>280</xdr:row>
      <xdr:rowOff>317501</xdr:rowOff>
    </xdr:to>
    <xdr:sp macro="" textlink="">
      <xdr:nvSpPr>
        <xdr:cNvPr id="37" name="テキスト ボックス 36">
          <a:extLst>
            <a:ext uri="{FF2B5EF4-FFF2-40B4-BE49-F238E27FC236}">
              <a16:creationId xmlns:a16="http://schemas.microsoft.com/office/drawing/2014/main" id="{B22CEB30-833F-B7D4-391D-517A273050D9}"/>
            </a:ext>
          </a:extLst>
        </xdr:cNvPr>
        <xdr:cNvSpPr txBox="1"/>
      </xdr:nvSpPr>
      <xdr:spPr>
        <a:xfrm>
          <a:off x="6689815" y="55563001"/>
          <a:ext cx="3375842" cy="105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D. </a:t>
          </a:r>
          <a:r>
            <a:rPr kumimoji="1" lang="ja-JP" altLang="en-US" sz="1600"/>
            <a:t>民間事業者（</a:t>
          </a:r>
          <a:r>
            <a:rPr kumimoji="1" lang="en-US" altLang="ja-JP" sz="1600"/>
            <a:t>2</a:t>
          </a:r>
          <a:r>
            <a:rPr kumimoji="1" lang="ja-JP" altLang="en-US" sz="1600"/>
            <a:t>者）</a:t>
          </a:r>
        </a:p>
        <a:p>
          <a:pPr algn="ctr"/>
          <a:r>
            <a:rPr kumimoji="1" lang="ja-JP" altLang="en-US" sz="1600"/>
            <a:t>４２７百万円</a:t>
          </a:r>
        </a:p>
      </xdr:txBody>
    </xdr:sp>
    <xdr:clientData/>
  </xdr:twoCellAnchor>
  <xdr:twoCellAnchor>
    <xdr:from>
      <xdr:col>27</xdr:col>
      <xdr:colOff>159433</xdr:colOff>
      <xdr:row>272</xdr:row>
      <xdr:rowOff>330439</xdr:rowOff>
    </xdr:from>
    <xdr:to>
      <xdr:col>41</xdr:col>
      <xdr:colOff>46536</xdr:colOff>
      <xdr:row>277</xdr:row>
      <xdr:rowOff>330700</xdr:rowOff>
    </xdr:to>
    <xdr:cxnSp macro="">
      <xdr:nvCxnSpPr>
        <xdr:cNvPr id="38" name="コネクタ: カギ線 37">
          <a:extLst>
            <a:ext uri="{FF2B5EF4-FFF2-40B4-BE49-F238E27FC236}">
              <a16:creationId xmlns:a16="http://schemas.microsoft.com/office/drawing/2014/main" id="{483A6551-030A-6A56-18D5-FBCD118C45EA}"/>
            </a:ext>
          </a:extLst>
        </xdr:cNvPr>
        <xdr:cNvCxnSpPr>
          <a:stCxn id="6" idx="2"/>
          <a:endCxn id="37" idx="0"/>
        </xdr:cNvCxnSpPr>
      </xdr:nvCxnSpPr>
      <xdr:spPr>
        <a:xfrm rot="16200000" flipH="1">
          <a:off x="6122654" y="53307918"/>
          <a:ext cx="1778261" cy="2731903"/>
        </a:xfrm>
        <a:prstGeom prst="bentConnector3">
          <a:avLst>
            <a:gd name="adj1" fmla="val 27146"/>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50801</xdr:colOff>
      <xdr:row>276</xdr:row>
      <xdr:rowOff>279400</xdr:rowOff>
    </xdr:from>
    <xdr:to>
      <xdr:col>39</xdr:col>
      <xdr:colOff>177801</xdr:colOff>
      <xdr:row>277</xdr:row>
      <xdr:rowOff>272143</xdr:rowOff>
    </xdr:to>
    <xdr:sp macro="" textlink="">
      <xdr:nvSpPr>
        <xdr:cNvPr id="42" name="テキスト ボックス 41">
          <a:extLst>
            <a:ext uri="{FF2B5EF4-FFF2-40B4-BE49-F238E27FC236}">
              <a16:creationId xmlns:a16="http://schemas.microsoft.com/office/drawing/2014/main" id="{3E6A17F2-20B6-FB9F-1347-325D122F3988}"/>
            </a:ext>
          </a:extLst>
        </xdr:cNvPr>
        <xdr:cNvSpPr txBox="1"/>
      </xdr:nvSpPr>
      <xdr:spPr>
        <a:xfrm>
          <a:off x="5720081" y="55407560"/>
          <a:ext cx="1590040" cy="348343"/>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随意契約（公募）・委託</a:t>
          </a:r>
          <a:endParaRPr lang="ja-JP" altLang="ja-JP">
            <a:effectLst/>
          </a:endParaRPr>
        </a:p>
      </xdr:txBody>
    </xdr:sp>
    <xdr:clientData/>
  </xdr:twoCellAnchor>
  <xdr:twoCellAnchor>
    <xdr:from>
      <xdr:col>33</xdr:col>
      <xdr:colOff>84027</xdr:colOff>
      <xdr:row>285</xdr:row>
      <xdr:rowOff>533400</xdr:rowOff>
    </xdr:from>
    <xdr:to>
      <xdr:col>42</xdr:col>
      <xdr:colOff>114301</xdr:colOff>
      <xdr:row>286</xdr:row>
      <xdr:rowOff>215900</xdr:rowOff>
    </xdr:to>
    <xdr:sp macro="" textlink="">
      <xdr:nvSpPr>
        <xdr:cNvPr id="43" name="テキスト ボックス 42">
          <a:extLst>
            <a:ext uri="{FF2B5EF4-FFF2-40B4-BE49-F238E27FC236}">
              <a16:creationId xmlns:a16="http://schemas.microsoft.com/office/drawing/2014/main" id="{C22CFA90-DD7A-BE56-D06C-45D54EFA83E8}"/>
            </a:ext>
          </a:extLst>
        </xdr:cNvPr>
        <xdr:cNvSpPr txBox="1"/>
      </xdr:nvSpPr>
      <xdr:spPr>
        <a:xfrm>
          <a:off x="6789627" y="58610500"/>
          <a:ext cx="1859074" cy="35560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ja-JP" sz="1100" b="1">
              <a:solidFill>
                <a:schemeClr val="dk1"/>
              </a:solidFill>
              <a:effectLst/>
              <a:latin typeface="+mn-lt"/>
              <a:ea typeface="+mn-ea"/>
              <a:cs typeface="+mn-cs"/>
            </a:rPr>
            <a:t>外注・随意契約（その他）</a:t>
          </a:r>
          <a:endParaRPr lang="ja-JP" altLang="ja-JP">
            <a:effectLst/>
          </a:endParaRPr>
        </a:p>
      </xdr:txBody>
    </xdr:sp>
    <xdr:clientData/>
  </xdr:twoCellAnchor>
  <xdr:twoCellAnchor>
    <xdr:from>
      <xdr:col>36</xdr:col>
      <xdr:colOff>108857</xdr:colOff>
      <xdr:row>286</xdr:row>
      <xdr:rowOff>317093</xdr:rowOff>
    </xdr:from>
    <xdr:to>
      <xdr:col>49</xdr:col>
      <xdr:colOff>108857</xdr:colOff>
      <xdr:row>287</xdr:row>
      <xdr:rowOff>544281</xdr:rowOff>
    </xdr:to>
    <xdr:sp macro="" textlink="">
      <xdr:nvSpPr>
        <xdr:cNvPr id="46" name="テキスト ボックス 45">
          <a:extLst>
            <a:ext uri="{FF2B5EF4-FFF2-40B4-BE49-F238E27FC236}">
              <a16:creationId xmlns:a16="http://schemas.microsoft.com/office/drawing/2014/main" id="{B955788E-793E-42D3-540C-73EB3FF68FED}"/>
            </a:ext>
          </a:extLst>
        </xdr:cNvPr>
        <xdr:cNvSpPr txBox="1"/>
      </xdr:nvSpPr>
      <xdr:spPr>
        <a:xfrm>
          <a:off x="7456714" y="65155129"/>
          <a:ext cx="2653393" cy="8939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E. </a:t>
          </a:r>
          <a:r>
            <a:rPr kumimoji="1" lang="ja-JP" altLang="en-US" sz="1600"/>
            <a:t>民間事業者（</a:t>
          </a:r>
          <a:r>
            <a:rPr kumimoji="1" lang="en-US" altLang="ja-JP" sz="1600"/>
            <a:t>3</a:t>
          </a:r>
          <a:r>
            <a:rPr kumimoji="1" lang="ja-JP" altLang="en-US" sz="1600"/>
            <a:t>者）</a:t>
          </a:r>
          <a:br>
            <a:rPr kumimoji="1" lang="ja-JP" altLang="en-US" sz="1600"/>
          </a:br>
          <a:r>
            <a:rPr kumimoji="1" lang="ja-JP" altLang="en-US" sz="1600"/>
            <a:t>３３８百万円</a:t>
          </a:r>
        </a:p>
      </xdr:txBody>
    </xdr:sp>
    <xdr:clientData/>
  </xdr:twoCellAnchor>
  <xdr:twoCellAnchor>
    <xdr:from>
      <xdr:col>34</xdr:col>
      <xdr:colOff>163286</xdr:colOff>
      <xdr:row>281</xdr:row>
      <xdr:rowOff>141752</xdr:rowOff>
    </xdr:from>
    <xdr:to>
      <xdr:col>47</xdr:col>
      <xdr:colOff>163285</xdr:colOff>
      <xdr:row>283</xdr:row>
      <xdr:rowOff>355599</xdr:rowOff>
    </xdr:to>
    <xdr:sp macro="" textlink="">
      <xdr:nvSpPr>
        <xdr:cNvPr id="52" name="大かっこ 51">
          <a:extLst>
            <a:ext uri="{FF2B5EF4-FFF2-40B4-BE49-F238E27FC236}">
              <a16:creationId xmlns:a16="http://schemas.microsoft.com/office/drawing/2014/main" id="{0136C84D-F0C3-0420-8C85-AC060CE50C30}"/>
            </a:ext>
          </a:extLst>
        </xdr:cNvPr>
        <xdr:cNvSpPr/>
      </xdr:nvSpPr>
      <xdr:spPr>
        <a:xfrm>
          <a:off x="7072086" y="56796452"/>
          <a:ext cx="2641599" cy="9250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バッテリー交換式</a:t>
          </a:r>
          <a:r>
            <a:rPr kumimoji="1" lang="en-US" altLang="ja-JP" sz="1100">
              <a:solidFill>
                <a:schemeClr val="tx1"/>
              </a:solidFill>
              <a:effectLst/>
              <a:latin typeface="+mn-lt"/>
              <a:ea typeface="+mn-ea"/>
              <a:cs typeface="+mn-cs"/>
            </a:rPr>
            <a:t>EV</a:t>
          </a:r>
          <a:r>
            <a:rPr kumimoji="1" lang="ja-JP" altLang="ja-JP" sz="1100">
              <a:solidFill>
                <a:schemeClr val="tx1"/>
              </a:solidFill>
              <a:effectLst/>
              <a:latin typeface="+mn-lt"/>
              <a:ea typeface="+mn-ea"/>
              <a:cs typeface="+mn-cs"/>
            </a:rPr>
            <a:t>開発及び再エネ活用の組み合わせによるセクターカップリング実証事業</a:t>
          </a:r>
          <a:endParaRPr lang="ja-JP" altLang="ja-JP">
            <a:effectLst/>
          </a:endParaRPr>
        </a:p>
      </xdr:txBody>
    </xdr:sp>
    <xdr:clientData/>
  </xdr:twoCellAnchor>
  <xdr:twoCellAnchor>
    <xdr:from>
      <xdr:col>49</xdr:col>
      <xdr:colOff>108857</xdr:colOff>
      <xdr:row>279</xdr:row>
      <xdr:rowOff>146301</xdr:rowOff>
    </xdr:from>
    <xdr:to>
      <xdr:col>49</xdr:col>
      <xdr:colOff>121557</xdr:colOff>
      <xdr:row>287</xdr:row>
      <xdr:rowOff>94137</xdr:rowOff>
    </xdr:to>
    <xdr:cxnSp macro="">
      <xdr:nvCxnSpPr>
        <xdr:cNvPr id="63" name="コネクタ: カギ線 62">
          <a:extLst>
            <a:ext uri="{FF2B5EF4-FFF2-40B4-BE49-F238E27FC236}">
              <a16:creationId xmlns:a16="http://schemas.microsoft.com/office/drawing/2014/main" id="{F6E78787-22FB-9FEC-30E1-C0322C3A4D15}"/>
            </a:ext>
          </a:extLst>
        </xdr:cNvPr>
        <xdr:cNvCxnSpPr>
          <a:stCxn id="37" idx="3"/>
          <a:endCxn id="46" idx="3"/>
        </xdr:cNvCxnSpPr>
      </xdr:nvCxnSpPr>
      <xdr:spPr>
        <a:xfrm>
          <a:off x="10065657" y="56089801"/>
          <a:ext cx="12700" cy="3427636"/>
        </a:xfrm>
        <a:prstGeom prst="bentConnector3">
          <a:avLst>
            <a:gd name="adj1" fmla="val 1800000"/>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201705</xdr:colOff>
      <xdr:row>287</xdr:row>
      <xdr:rowOff>619815</xdr:rowOff>
    </xdr:from>
    <xdr:to>
      <xdr:col>49</xdr:col>
      <xdr:colOff>268940</xdr:colOff>
      <xdr:row>290</xdr:row>
      <xdr:rowOff>313763</xdr:rowOff>
    </xdr:to>
    <xdr:sp macro="" textlink="">
      <xdr:nvSpPr>
        <xdr:cNvPr id="66" name="大かっこ 65">
          <a:extLst>
            <a:ext uri="{FF2B5EF4-FFF2-40B4-BE49-F238E27FC236}">
              <a16:creationId xmlns:a16="http://schemas.microsoft.com/office/drawing/2014/main" id="{C8F1EB2A-9735-7F5B-1070-7884934534A3}"/>
            </a:ext>
          </a:extLst>
        </xdr:cNvPr>
        <xdr:cNvSpPr/>
      </xdr:nvSpPr>
      <xdr:spPr>
        <a:xfrm>
          <a:off x="7059705" y="58430962"/>
          <a:ext cx="3092823" cy="960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バッテリー交換式</a:t>
          </a:r>
          <a:r>
            <a:rPr kumimoji="1" lang="en-US" altLang="ja-JP" sz="1100">
              <a:solidFill>
                <a:schemeClr val="tx1"/>
              </a:solidFill>
              <a:effectLst/>
              <a:latin typeface="+mn-lt"/>
              <a:ea typeface="+mn-ea"/>
              <a:cs typeface="+mn-cs"/>
            </a:rPr>
            <a:t>EV</a:t>
          </a:r>
          <a:r>
            <a:rPr kumimoji="1" lang="ja-JP" altLang="ja-JP" sz="1100">
              <a:solidFill>
                <a:schemeClr val="tx1"/>
              </a:solidFill>
              <a:effectLst/>
              <a:latin typeface="+mn-lt"/>
              <a:ea typeface="+mn-ea"/>
              <a:cs typeface="+mn-cs"/>
            </a:rPr>
            <a:t>小型トラック開発、バッテリー筐体の開発及び交換ステーション等の開発</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BH276" sqref="BH27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39">
        <v>2022</v>
      </c>
      <c r="AE2" s="839"/>
      <c r="AF2" s="839"/>
      <c r="AG2" s="839"/>
      <c r="AH2" s="839"/>
      <c r="AI2" s="71" t="s">
        <v>280</v>
      </c>
      <c r="AJ2" s="839" t="s">
        <v>603</v>
      </c>
      <c r="AK2" s="839"/>
      <c r="AL2" s="839"/>
      <c r="AM2" s="839"/>
      <c r="AN2" s="71" t="s">
        <v>280</v>
      </c>
      <c r="AO2" s="839">
        <v>21</v>
      </c>
      <c r="AP2" s="839"/>
      <c r="AQ2" s="839"/>
      <c r="AR2" s="72" t="s">
        <v>280</v>
      </c>
      <c r="AS2" s="840">
        <v>60</v>
      </c>
      <c r="AT2" s="840"/>
      <c r="AU2" s="840"/>
      <c r="AV2" s="71" t="str">
        <f>IF(AW2="","","-")</f>
        <v/>
      </c>
      <c r="AW2" s="841"/>
      <c r="AX2" s="841"/>
    </row>
    <row r="3" spans="1:50" ht="21" customHeight="1" thickBot="1" x14ac:dyDescent="0.25">
      <c r="A3" s="842" t="s">
        <v>593</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605</v>
      </c>
      <c r="AK3" s="844"/>
      <c r="AL3" s="844"/>
      <c r="AM3" s="844"/>
      <c r="AN3" s="844"/>
      <c r="AO3" s="844"/>
      <c r="AP3" s="844"/>
      <c r="AQ3" s="844"/>
      <c r="AR3" s="844"/>
      <c r="AS3" s="844"/>
      <c r="AT3" s="844"/>
      <c r="AU3" s="844"/>
      <c r="AV3" s="844"/>
      <c r="AW3" s="844"/>
      <c r="AX3" s="24" t="s">
        <v>60</v>
      </c>
    </row>
    <row r="4" spans="1:50" ht="38.5" customHeight="1" x14ac:dyDescent="0.2">
      <c r="A4" s="814" t="s">
        <v>23</v>
      </c>
      <c r="B4" s="815"/>
      <c r="C4" s="815"/>
      <c r="D4" s="815"/>
      <c r="E4" s="815"/>
      <c r="F4" s="815"/>
      <c r="G4" s="816" t="s">
        <v>606</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607</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2">
      <c r="A5" s="826" t="s">
        <v>62</v>
      </c>
      <c r="B5" s="827"/>
      <c r="C5" s="827"/>
      <c r="D5" s="827"/>
      <c r="E5" s="827"/>
      <c r="F5" s="828"/>
      <c r="G5" s="829" t="s">
        <v>608</v>
      </c>
      <c r="H5" s="830"/>
      <c r="I5" s="830"/>
      <c r="J5" s="830"/>
      <c r="K5" s="830"/>
      <c r="L5" s="830"/>
      <c r="M5" s="831" t="s">
        <v>61</v>
      </c>
      <c r="N5" s="832"/>
      <c r="O5" s="832"/>
      <c r="P5" s="832"/>
      <c r="Q5" s="832"/>
      <c r="R5" s="833"/>
      <c r="S5" s="834" t="s">
        <v>609</v>
      </c>
      <c r="T5" s="830"/>
      <c r="U5" s="830"/>
      <c r="V5" s="830"/>
      <c r="W5" s="830"/>
      <c r="X5" s="835"/>
      <c r="Y5" s="836" t="s">
        <v>3</v>
      </c>
      <c r="Z5" s="837"/>
      <c r="AA5" s="837"/>
      <c r="AB5" s="837"/>
      <c r="AC5" s="837"/>
      <c r="AD5" s="838"/>
      <c r="AE5" s="859" t="s">
        <v>610</v>
      </c>
      <c r="AF5" s="859"/>
      <c r="AG5" s="859"/>
      <c r="AH5" s="859"/>
      <c r="AI5" s="859"/>
      <c r="AJ5" s="859"/>
      <c r="AK5" s="859"/>
      <c r="AL5" s="859"/>
      <c r="AM5" s="859"/>
      <c r="AN5" s="859"/>
      <c r="AO5" s="859"/>
      <c r="AP5" s="860"/>
      <c r="AQ5" s="861" t="s">
        <v>711</v>
      </c>
      <c r="AR5" s="862"/>
      <c r="AS5" s="862"/>
      <c r="AT5" s="862"/>
      <c r="AU5" s="862"/>
      <c r="AV5" s="862"/>
      <c r="AW5" s="862"/>
      <c r="AX5" s="863"/>
    </row>
    <row r="6" spans="1:50" ht="39" customHeight="1" x14ac:dyDescent="0.2">
      <c r="A6" s="864" t="s">
        <v>4</v>
      </c>
      <c r="B6" s="865"/>
      <c r="C6" s="865"/>
      <c r="D6" s="865"/>
      <c r="E6" s="865"/>
      <c r="F6" s="865"/>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45" t="s">
        <v>20</v>
      </c>
      <c r="B7" s="846"/>
      <c r="C7" s="846"/>
      <c r="D7" s="846"/>
      <c r="E7" s="846"/>
      <c r="F7" s="847"/>
      <c r="G7" s="869" t="s">
        <v>611</v>
      </c>
      <c r="H7" s="870"/>
      <c r="I7" s="870"/>
      <c r="J7" s="870"/>
      <c r="K7" s="870"/>
      <c r="L7" s="870"/>
      <c r="M7" s="870"/>
      <c r="N7" s="870"/>
      <c r="O7" s="870"/>
      <c r="P7" s="870"/>
      <c r="Q7" s="870"/>
      <c r="R7" s="870"/>
      <c r="S7" s="870"/>
      <c r="T7" s="870"/>
      <c r="U7" s="870"/>
      <c r="V7" s="870"/>
      <c r="W7" s="870"/>
      <c r="X7" s="871"/>
      <c r="Y7" s="872" t="s">
        <v>265</v>
      </c>
      <c r="Z7" s="694"/>
      <c r="AA7" s="694"/>
      <c r="AB7" s="694"/>
      <c r="AC7" s="694"/>
      <c r="AD7" s="873"/>
      <c r="AE7" s="801" t="s">
        <v>706</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2">
      <c r="A8" s="845" t="s">
        <v>185</v>
      </c>
      <c r="B8" s="846"/>
      <c r="C8" s="846"/>
      <c r="D8" s="846"/>
      <c r="E8" s="846"/>
      <c r="F8" s="847"/>
      <c r="G8" s="848" t="str">
        <f>入力規則等!A27</f>
        <v>地球温暖化対策</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エネルギー対策</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2">
      <c r="A9" s="774" t="s">
        <v>21</v>
      </c>
      <c r="B9" s="775"/>
      <c r="C9" s="775"/>
      <c r="D9" s="775"/>
      <c r="E9" s="775"/>
      <c r="F9" s="775"/>
      <c r="G9" s="856" t="s">
        <v>612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762" t="s">
        <v>27</v>
      </c>
      <c r="B10" s="763"/>
      <c r="C10" s="763"/>
      <c r="D10" s="763"/>
      <c r="E10" s="763"/>
      <c r="F10" s="763"/>
      <c r="G10" s="764" t="s">
        <v>723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762" t="s">
        <v>5</v>
      </c>
      <c r="B11" s="763"/>
      <c r="C11" s="763"/>
      <c r="D11" s="763"/>
      <c r="E11" s="763"/>
      <c r="F11" s="767"/>
      <c r="G11" s="768" t="str">
        <f>入力規則等!P10</f>
        <v>委託・請負、補助</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2">
      <c r="A12" s="771" t="s">
        <v>22</v>
      </c>
      <c r="B12" s="772"/>
      <c r="C12" s="772"/>
      <c r="D12" s="772"/>
      <c r="E12" s="772"/>
      <c r="F12" s="773"/>
      <c r="G12" s="777"/>
      <c r="H12" s="778"/>
      <c r="I12" s="778"/>
      <c r="J12" s="778"/>
      <c r="K12" s="778"/>
      <c r="L12" s="778"/>
      <c r="M12" s="778"/>
      <c r="N12" s="778"/>
      <c r="O12" s="778"/>
      <c r="P12" s="178" t="s">
        <v>412</v>
      </c>
      <c r="Q12" s="179"/>
      <c r="R12" s="179"/>
      <c r="S12" s="179"/>
      <c r="T12" s="179"/>
      <c r="U12" s="179"/>
      <c r="V12" s="180"/>
      <c r="W12" s="178" t="s">
        <v>564</v>
      </c>
      <c r="X12" s="179"/>
      <c r="Y12" s="179"/>
      <c r="Z12" s="179"/>
      <c r="AA12" s="179"/>
      <c r="AB12" s="179"/>
      <c r="AC12" s="180"/>
      <c r="AD12" s="178" t="s">
        <v>566</v>
      </c>
      <c r="AE12" s="179"/>
      <c r="AF12" s="179"/>
      <c r="AG12" s="179"/>
      <c r="AH12" s="179"/>
      <c r="AI12" s="179"/>
      <c r="AJ12" s="180"/>
      <c r="AK12" s="178" t="s">
        <v>584</v>
      </c>
      <c r="AL12" s="179"/>
      <c r="AM12" s="179"/>
      <c r="AN12" s="179"/>
      <c r="AO12" s="179"/>
      <c r="AP12" s="179"/>
      <c r="AQ12" s="180"/>
      <c r="AR12" s="178" t="s">
        <v>585</v>
      </c>
      <c r="AS12" s="179"/>
      <c r="AT12" s="179"/>
      <c r="AU12" s="179"/>
      <c r="AV12" s="179"/>
      <c r="AW12" s="179"/>
      <c r="AX12" s="807"/>
    </row>
    <row r="13" spans="1:50" ht="21" customHeight="1" x14ac:dyDescent="0.2">
      <c r="A13" s="313"/>
      <c r="B13" s="314"/>
      <c r="C13" s="314"/>
      <c r="D13" s="314"/>
      <c r="E13" s="314"/>
      <c r="F13" s="315"/>
      <c r="G13" s="791" t="s">
        <v>6</v>
      </c>
      <c r="H13" s="792"/>
      <c r="I13" s="808" t="s">
        <v>7</v>
      </c>
      <c r="J13" s="809"/>
      <c r="K13" s="809"/>
      <c r="L13" s="809"/>
      <c r="M13" s="809"/>
      <c r="N13" s="809"/>
      <c r="O13" s="810"/>
      <c r="P13" s="706" t="s">
        <v>613</v>
      </c>
      <c r="Q13" s="707"/>
      <c r="R13" s="707"/>
      <c r="S13" s="707"/>
      <c r="T13" s="707"/>
      <c r="U13" s="707"/>
      <c r="V13" s="708"/>
      <c r="W13" s="706">
        <v>1000</v>
      </c>
      <c r="X13" s="707"/>
      <c r="Y13" s="707"/>
      <c r="Z13" s="707"/>
      <c r="AA13" s="707"/>
      <c r="AB13" s="707"/>
      <c r="AC13" s="708"/>
      <c r="AD13" s="706">
        <v>1200</v>
      </c>
      <c r="AE13" s="707"/>
      <c r="AF13" s="707"/>
      <c r="AG13" s="707"/>
      <c r="AH13" s="707"/>
      <c r="AI13" s="707"/>
      <c r="AJ13" s="708"/>
      <c r="AK13" s="706">
        <v>1200</v>
      </c>
      <c r="AL13" s="707"/>
      <c r="AM13" s="707"/>
      <c r="AN13" s="707"/>
      <c r="AO13" s="707"/>
      <c r="AP13" s="707"/>
      <c r="AQ13" s="708"/>
      <c r="AR13" s="739">
        <v>3400</v>
      </c>
      <c r="AS13" s="740"/>
      <c r="AT13" s="740"/>
      <c r="AU13" s="740"/>
      <c r="AV13" s="740"/>
      <c r="AW13" s="740"/>
      <c r="AX13" s="811"/>
    </row>
    <row r="14" spans="1:50" ht="21" customHeight="1" x14ac:dyDescent="0.2">
      <c r="A14" s="313"/>
      <c r="B14" s="314"/>
      <c r="C14" s="314"/>
      <c r="D14" s="314"/>
      <c r="E14" s="314"/>
      <c r="F14" s="315"/>
      <c r="G14" s="793"/>
      <c r="H14" s="794"/>
      <c r="I14" s="786" t="s">
        <v>8</v>
      </c>
      <c r="J14" s="787"/>
      <c r="K14" s="787"/>
      <c r="L14" s="787"/>
      <c r="M14" s="787"/>
      <c r="N14" s="787"/>
      <c r="O14" s="788"/>
      <c r="P14" s="706" t="s">
        <v>613</v>
      </c>
      <c r="Q14" s="707"/>
      <c r="R14" s="707"/>
      <c r="S14" s="707"/>
      <c r="T14" s="707"/>
      <c r="U14" s="707"/>
      <c r="V14" s="708"/>
      <c r="W14" s="706" t="s">
        <v>613</v>
      </c>
      <c r="X14" s="707"/>
      <c r="Y14" s="707"/>
      <c r="Z14" s="707"/>
      <c r="AA14" s="707"/>
      <c r="AB14" s="707"/>
      <c r="AC14" s="708"/>
      <c r="AD14" s="706" t="s">
        <v>613</v>
      </c>
      <c r="AE14" s="707"/>
      <c r="AF14" s="707"/>
      <c r="AG14" s="707"/>
      <c r="AH14" s="707"/>
      <c r="AI14" s="707"/>
      <c r="AJ14" s="708"/>
      <c r="AK14" s="706" t="s">
        <v>280</v>
      </c>
      <c r="AL14" s="707"/>
      <c r="AM14" s="707"/>
      <c r="AN14" s="707"/>
      <c r="AO14" s="707"/>
      <c r="AP14" s="707"/>
      <c r="AQ14" s="708"/>
      <c r="AR14" s="797"/>
      <c r="AS14" s="797"/>
      <c r="AT14" s="797"/>
      <c r="AU14" s="797"/>
      <c r="AV14" s="797"/>
      <c r="AW14" s="797"/>
      <c r="AX14" s="798"/>
    </row>
    <row r="15" spans="1:50" ht="21" customHeight="1" x14ac:dyDescent="0.2">
      <c r="A15" s="313"/>
      <c r="B15" s="314"/>
      <c r="C15" s="314"/>
      <c r="D15" s="314"/>
      <c r="E15" s="314"/>
      <c r="F15" s="315"/>
      <c r="G15" s="793"/>
      <c r="H15" s="794"/>
      <c r="I15" s="786" t="s">
        <v>47</v>
      </c>
      <c r="J15" s="799"/>
      <c r="K15" s="799"/>
      <c r="L15" s="799"/>
      <c r="M15" s="799"/>
      <c r="N15" s="799"/>
      <c r="O15" s="800"/>
      <c r="P15" s="706" t="s">
        <v>613</v>
      </c>
      <c r="Q15" s="707"/>
      <c r="R15" s="707"/>
      <c r="S15" s="707"/>
      <c r="T15" s="707"/>
      <c r="U15" s="707"/>
      <c r="V15" s="708"/>
      <c r="W15" s="706" t="s">
        <v>613</v>
      </c>
      <c r="X15" s="707"/>
      <c r="Y15" s="707"/>
      <c r="Z15" s="707"/>
      <c r="AA15" s="707"/>
      <c r="AB15" s="707"/>
      <c r="AC15" s="708"/>
      <c r="AD15" s="706" t="s">
        <v>613</v>
      </c>
      <c r="AE15" s="707"/>
      <c r="AF15" s="707"/>
      <c r="AG15" s="707"/>
      <c r="AH15" s="707"/>
      <c r="AI15" s="707"/>
      <c r="AJ15" s="708"/>
      <c r="AK15" s="706">
        <f>(-1)*AD16</f>
        <v>209.465</v>
      </c>
      <c r="AL15" s="707"/>
      <c r="AM15" s="707"/>
      <c r="AN15" s="707"/>
      <c r="AO15" s="707"/>
      <c r="AP15" s="707"/>
      <c r="AQ15" s="708"/>
      <c r="AR15" s="706" t="s">
        <v>280</v>
      </c>
      <c r="AS15" s="707"/>
      <c r="AT15" s="707"/>
      <c r="AU15" s="707"/>
      <c r="AV15" s="707"/>
      <c r="AW15" s="707"/>
      <c r="AX15" s="812"/>
    </row>
    <row r="16" spans="1:50" ht="21" customHeight="1" x14ac:dyDescent="0.2">
      <c r="A16" s="313"/>
      <c r="B16" s="314"/>
      <c r="C16" s="314"/>
      <c r="D16" s="314"/>
      <c r="E16" s="314"/>
      <c r="F16" s="315"/>
      <c r="G16" s="793"/>
      <c r="H16" s="794"/>
      <c r="I16" s="786" t="s">
        <v>48</v>
      </c>
      <c r="J16" s="799"/>
      <c r="K16" s="799"/>
      <c r="L16" s="799"/>
      <c r="M16" s="799"/>
      <c r="N16" s="799"/>
      <c r="O16" s="800"/>
      <c r="P16" s="706" t="s">
        <v>613</v>
      </c>
      <c r="Q16" s="707"/>
      <c r="R16" s="707"/>
      <c r="S16" s="707"/>
      <c r="T16" s="707"/>
      <c r="U16" s="707"/>
      <c r="V16" s="708"/>
      <c r="W16" s="706" t="s">
        <v>613</v>
      </c>
      <c r="X16" s="707"/>
      <c r="Y16" s="707"/>
      <c r="Z16" s="707"/>
      <c r="AA16" s="707"/>
      <c r="AB16" s="707"/>
      <c r="AC16" s="708"/>
      <c r="AD16" s="706">
        <f>(-1)*209465000/10^6</f>
        <v>-209.465</v>
      </c>
      <c r="AE16" s="707"/>
      <c r="AF16" s="707"/>
      <c r="AG16" s="707"/>
      <c r="AH16" s="707"/>
      <c r="AI16" s="707"/>
      <c r="AJ16" s="708"/>
      <c r="AK16" s="706" t="s">
        <v>280</v>
      </c>
      <c r="AL16" s="707"/>
      <c r="AM16" s="707"/>
      <c r="AN16" s="707"/>
      <c r="AO16" s="707"/>
      <c r="AP16" s="707"/>
      <c r="AQ16" s="708"/>
      <c r="AR16" s="804"/>
      <c r="AS16" s="805"/>
      <c r="AT16" s="805"/>
      <c r="AU16" s="805"/>
      <c r="AV16" s="805"/>
      <c r="AW16" s="805"/>
      <c r="AX16" s="806"/>
    </row>
    <row r="17" spans="1:50" ht="24.75" customHeight="1" x14ac:dyDescent="0.2">
      <c r="A17" s="313"/>
      <c r="B17" s="314"/>
      <c r="C17" s="314"/>
      <c r="D17" s="314"/>
      <c r="E17" s="314"/>
      <c r="F17" s="315"/>
      <c r="G17" s="793"/>
      <c r="H17" s="794"/>
      <c r="I17" s="786" t="s">
        <v>46</v>
      </c>
      <c r="J17" s="787"/>
      <c r="K17" s="787"/>
      <c r="L17" s="787"/>
      <c r="M17" s="787"/>
      <c r="N17" s="787"/>
      <c r="O17" s="788"/>
      <c r="P17" s="706" t="s">
        <v>613</v>
      </c>
      <c r="Q17" s="707"/>
      <c r="R17" s="707"/>
      <c r="S17" s="707"/>
      <c r="T17" s="707"/>
      <c r="U17" s="707"/>
      <c r="V17" s="708"/>
      <c r="W17" s="706" t="s">
        <v>613</v>
      </c>
      <c r="X17" s="707"/>
      <c r="Y17" s="707"/>
      <c r="Z17" s="707"/>
      <c r="AA17" s="707"/>
      <c r="AB17" s="707"/>
      <c r="AC17" s="708"/>
      <c r="AD17" s="706" t="s">
        <v>613</v>
      </c>
      <c r="AE17" s="707"/>
      <c r="AF17" s="707"/>
      <c r="AG17" s="707"/>
      <c r="AH17" s="707"/>
      <c r="AI17" s="707"/>
      <c r="AJ17" s="708"/>
      <c r="AK17" s="706" t="s">
        <v>280</v>
      </c>
      <c r="AL17" s="707"/>
      <c r="AM17" s="707"/>
      <c r="AN17" s="707"/>
      <c r="AO17" s="707"/>
      <c r="AP17" s="707"/>
      <c r="AQ17" s="708"/>
      <c r="AR17" s="789"/>
      <c r="AS17" s="789"/>
      <c r="AT17" s="789"/>
      <c r="AU17" s="789"/>
      <c r="AV17" s="789"/>
      <c r="AW17" s="789"/>
      <c r="AX17" s="790"/>
    </row>
    <row r="18" spans="1:50" ht="24.75" customHeight="1" x14ac:dyDescent="0.2">
      <c r="A18" s="313"/>
      <c r="B18" s="314"/>
      <c r="C18" s="314"/>
      <c r="D18" s="314"/>
      <c r="E18" s="314"/>
      <c r="F18" s="315"/>
      <c r="G18" s="795"/>
      <c r="H18" s="796"/>
      <c r="I18" s="779" t="s">
        <v>18</v>
      </c>
      <c r="J18" s="780"/>
      <c r="K18" s="780"/>
      <c r="L18" s="780"/>
      <c r="M18" s="780"/>
      <c r="N18" s="780"/>
      <c r="O18" s="781"/>
      <c r="P18" s="782">
        <f>SUM(P13:V17)</f>
        <v>0</v>
      </c>
      <c r="Q18" s="783"/>
      <c r="R18" s="783"/>
      <c r="S18" s="783"/>
      <c r="T18" s="783"/>
      <c r="U18" s="783"/>
      <c r="V18" s="784"/>
      <c r="W18" s="782">
        <f>SUM(W13:AC17)</f>
        <v>1000</v>
      </c>
      <c r="X18" s="783"/>
      <c r="Y18" s="783"/>
      <c r="Z18" s="783"/>
      <c r="AA18" s="783"/>
      <c r="AB18" s="783"/>
      <c r="AC18" s="784"/>
      <c r="AD18" s="782">
        <f>SUM(AD13:AJ17)</f>
        <v>990.53499999999997</v>
      </c>
      <c r="AE18" s="783"/>
      <c r="AF18" s="783"/>
      <c r="AG18" s="783"/>
      <c r="AH18" s="783"/>
      <c r="AI18" s="783"/>
      <c r="AJ18" s="784"/>
      <c r="AK18" s="782">
        <f>SUM(AK13:AQ17)</f>
        <v>1409.4649999999999</v>
      </c>
      <c r="AL18" s="783"/>
      <c r="AM18" s="783"/>
      <c r="AN18" s="783"/>
      <c r="AO18" s="783"/>
      <c r="AP18" s="783"/>
      <c r="AQ18" s="784"/>
      <c r="AR18" s="782">
        <f>SUM(AR13:AX17)</f>
        <v>3400</v>
      </c>
      <c r="AS18" s="783"/>
      <c r="AT18" s="783"/>
      <c r="AU18" s="783"/>
      <c r="AV18" s="783"/>
      <c r="AW18" s="783"/>
      <c r="AX18" s="785"/>
    </row>
    <row r="19" spans="1:50" ht="24.75" customHeight="1" x14ac:dyDescent="0.2">
      <c r="A19" s="313"/>
      <c r="B19" s="314"/>
      <c r="C19" s="314"/>
      <c r="D19" s="314"/>
      <c r="E19" s="314"/>
      <c r="F19" s="315"/>
      <c r="G19" s="754" t="s">
        <v>9</v>
      </c>
      <c r="H19" s="755"/>
      <c r="I19" s="755"/>
      <c r="J19" s="755"/>
      <c r="K19" s="755"/>
      <c r="L19" s="755"/>
      <c r="M19" s="755"/>
      <c r="N19" s="755"/>
      <c r="O19" s="755"/>
      <c r="P19" s="706">
        <v>0</v>
      </c>
      <c r="Q19" s="707"/>
      <c r="R19" s="707"/>
      <c r="S19" s="707"/>
      <c r="T19" s="707"/>
      <c r="U19" s="707"/>
      <c r="V19" s="708"/>
      <c r="W19" s="706">
        <v>557</v>
      </c>
      <c r="X19" s="707"/>
      <c r="Y19" s="707"/>
      <c r="Z19" s="707"/>
      <c r="AA19" s="707"/>
      <c r="AB19" s="707"/>
      <c r="AC19" s="708"/>
      <c r="AD19" s="706">
        <f>SUM(426877526,278000000)/10^6</f>
        <v>704.87752599999999</v>
      </c>
      <c r="AE19" s="707"/>
      <c r="AF19" s="707"/>
      <c r="AG19" s="707"/>
      <c r="AH19" s="707"/>
      <c r="AI19" s="707"/>
      <c r="AJ19" s="708"/>
      <c r="AK19" s="751"/>
      <c r="AL19" s="751"/>
      <c r="AM19" s="751"/>
      <c r="AN19" s="751"/>
      <c r="AO19" s="751"/>
      <c r="AP19" s="751"/>
      <c r="AQ19" s="751"/>
      <c r="AR19" s="751"/>
      <c r="AS19" s="751"/>
      <c r="AT19" s="751"/>
      <c r="AU19" s="751"/>
      <c r="AV19" s="751"/>
      <c r="AW19" s="751"/>
      <c r="AX19" s="753"/>
    </row>
    <row r="20" spans="1:50" ht="24.75" customHeight="1" x14ac:dyDescent="0.2">
      <c r="A20" s="313"/>
      <c r="B20" s="314"/>
      <c r="C20" s="314"/>
      <c r="D20" s="314"/>
      <c r="E20" s="314"/>
      <c r="F20" s="315"/>
      <c r="G20" s="754" t="s">
        <v>10</v>
      </c>
      <c r="H20" s="755"/>
      <c r="I20" s="755"/>
      <c r="J20" s="755"/>
      <c r="K20" s="755"/>
      <c r="L20" s="755"/>
      <c r="M20" s="755"/>
      <c r="N20" s="755"/>
      <c r="O20" s="755"/>
      <c r="P20" s="750" t="str">
        <f>IF(P18=0, "-", SUM(P19)/P18)</f>
        <v>-</v>
      </c>
      <c r="Q20" s="750"/>
      <c r="R20" s="750"/>
      <c r="S20" s="750"/>
      <c r="T20" s="750"/>
      <c r="U20" s="750"/>
      <c r="V20" s="750"/>
      <c r="W20" s="750">
        <f>IF(W18=0, "-", SUM(W19)/W18)</f>
        <v>0.55700000000000005</v>
      </c>
      <c r="X20" s="750"/>
      <c r="Y20" s="750"/>
      <c r="Z20" s="750"/>
      <c r="AA20" s="750"/>
      <c r="AB20" s="750"/>
      <c r="AC20" s="750"/>
      <c r="AD20" s="750">
        <f>IF(AD18=0, "-", SUM(AD19)/AD18)</f>
        <v>0.71161294250076979</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2">
      <c r="A21" s="774"/>
      <c r="B21" s="775"/>
      <c r="C21" s="775"/>
      <c r="D21" s="775"/>
      <c r="E21" s="775"/>
      <c r="F21" s="776"/>
      <c r="G21" s="748" t="s">
        <v>236</v>
      </c>
      <c r="H21" s="749"/>
      <c r="I21" s="749"/>
      <c r="J21" s="749"/>
      <c r="K21" s="749"/>
      <c r="L21" s="749"/>
      <c r="M21" s="749"/>
      <c r="N21" s="749"/>
      <c r="O21" s="749"/>
      <c r="P21" s="750" t="str">
        <f>IF(P19=0, "-", SUM(P19)/SUM(P13,P14))</f>
        <v>-</v>
      </c>
      <c r="Q21" s="750"/>
      <c r="R21" s="750"/>
      <c r="S21" s="750"/>
      <c r="T21" s="750"/>
      <c r="U21" s="750"/>
      <c r="V21" s="750"/>
      <c r="W21" s="750">
        <f>IF(W19=0, "-", SUM(W19)/SUM(W13,W14))</f>
        <v>0.55700000000000005</v>
      </c>
      <c r="X21" s="750"/>
      <c r="Y21" s="750"/>
      <c r="Z21" s="750"/>
      <c r="AA21" s="750"/>
      <c r="AB21" s="750"/>
      <c r="AC21" s="750"/>
      <c r="AD21" s="750">
        <f>IF(AD19=0, "-", SUM(AD19)/SUM(AD13,AD14))</f>
        <v>0.58739793833333331</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2">
      <c r="A22" s="712" t="s">
        <v>588</v>
      </c>
      <c r="B22" s="713"/>
      <c r="C22" s="713"/>
      <c r="D22" s="713"/>
      <c r="E22" s="713"/>
      <c r="F22" s="714"/>
      <c r="G22" s="718" t="s">
        <v>226</v>
      </c>
      <c r="H22" s="557"/>
      <c r="I22" s="557"/>
      <c r="J22" s="557"/>
      <c r="K22" s="557"/>
      <c r="L22" s="557"/>
      <c r="M22" s="557"/>
      <c r="N22" s="557"/>
      <c r="O22" s="558"/>
      <c r="P22" s="719" t="s">
        <v>586</v>
      </c>
      <c r="Q22" s="557"/>
      <c r="R22" s="557"/>
      <c r="S22" s="557"/>
      <c r="T22" s="557"/>
      <c r="U22" s="557"/>
      <c r="V22" s="558"/>
      <c r="W22" s="719" t="s">
        <v>587</v>
      </c>
      <c r="X22" s="557"/>
      <c r="Y22" s="557"/>
      <c r="Z22" s="557"/>
      <c r="AA22" s="557"/>
      <c r="AB22" s="557"/>
      <c r="AC22" s="558"/>
      <c r="AD22" s="719" t="s">
        <v>225</v>
      </c>
      <c r="AE22" s="557"/>
      <c r="AF22" s="557"/>
      <c r="AG22" s="557"/>
      <c r="AH22" s="557"/>
      <c r="AI22" s="557"/>
      <c r="AJ22" s="557"/>
      <c r="AK22" s="557"/>
      <c r="AL22" s="557"/>
      <c r="AM22" s="557"/>
      <c r="AN22" s="557"/>
      <c r="AO22" s="557"/>
      <c r="AP22" s="557"/>
      <c r="AQ22" s="557"/>
      <c r="AR22" s="557"/>
      <c r="AS22" s="557"/>
      <c r="AT22" s="557"/>
      <c r="AU22" s="557"/>
      <c r="AV22" s="557"/>
      <c r="AW22" s="557"/>
      <c r="AX22" s="735"/>
    </row>
    <row r="23" spans="1:50" ht="25.5" customHeight="1" x14ac:dyDescent="0.2">
      <c r="A23" s="715"/>
      <c r="B23" s="716"/>
      <c r="C23" s="716"/>
      <c r="D23" s="716"/>
      <c r="E23" s="716"/>
      <c r="F23" s="717"/>
      <c r="G23" s="736" t="s">
        <v>614</v>
      </c>
      <c r="H23" s="737"/>
      <c r="I23" s="737"/>
      <c r="J23" s="737"/>
      <c r="K23" s="737"/>
      <c r="L23" s="737"/>
      <c r="M23" s="737"/>
      <c r="N23" s="737"/>
      <c r="O23" s="738"/>
      <c r="P23" s="739">
        <f>400000000/10^6</f>
        <v>400</v>
      </c>
      <c r="Q23" s="740"/>
      <c r="R23" s="740"/>
      <c r="S23" s="740"/>
      <c r="T23" s="740"/>
      <c r="U23" s="740"/>
      <c r="V23" s="741"/>
      <c r="W23" s="739">
        <v>1000</v>
      </c>
      <c r="X23" s="740"/>
      <c r="Y23" s="740"/>
      <c r="Z23" s="740"/>
      <c r="AA23" s="740"/>
      <c r="AB23" s="740"/>
      <c r="AC23" s="741"/>
      <c r="AD23" s="742" t="s">
        <v>722</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2">
      <c r="A24" s="715"/>
      <c r="B24" s="716"/>
      <c r="C24" s="716"/>
      <c r="D24" s="716"/>
      <c r="E24" s="716"/>
      <c r="F24" s="717"/>
      <c r="G24" s="709" t="s">
        <v>615</v>
      </c>
      <c r="H24" s="710"/>
      <c r="I24" s="710"/>
      <c r="J24" s="710"/>
      <c r="K24" s="710"/>
      <c r="L24" s="710"/>
      <c r="M24" s="710"/>
      <c r="N24" s="710"/>
      <c r="O24" s="711"/>
      <c r="P24" s="706">
        <f>800000000/10^6</f>
        <v>800</v>
      </c>
      <c r="Q24" s="707"/>
      <c r="R24" s="707"/>
      <c r="S24" s="707"/>
      <c r="T24" s="707"/>
      <c r="U24" s="707"/>
      <c r="V24" s="708"/>
      <c r="W24" s="706">
        <v>2400</v>
      </c>
      <c r="X24" s="707"/>
      <c r="Y24" s="707"/>
      <c r="Z24" s="707"/>
      <c r="AA24" s="707"/>
      <c r="AB24" s="707"/>
      <c r="AC24" s="708"/>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2">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2">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2">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2">
      <c r="A28" s="715"/>
      <c r="B28" s="716"/>
      <c r="C28" s="716"/>
      <c r="D28" s="716"/>
      <c r="E28" s="716"/>
      <c r="F28" s="717"/>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5">
      <c r="A29" s="715"/>
      <c r="B29" s="716"/>
      <c r="C29" s="716"/>
      <c r="D29" s="716"/>
      <c r="E29" s="716"/>
      <c r="F29" s="717"/>
      <c r="G29" s="304" t="s">
        <v>18</v>
      </c>
      <c r="H29" s="726"/>
      <c r="I29" s="726"/>
      <c r="J29" s="726"/>
      <c r="K29" s="726"/>
      <c r="L29" s="726"/>
      <c r="M29" s="726"/>
      <c r="N29" s="726"/>
      <c r="O29" s="727"/>
      <c r="P29" s="728">
        <f>AK13</f>
        <v>1200</v>
      </c>
      <c r="Q29" s="729"/>
      <c r="R29" s="729"/>
      <c r="S29" s="729"/>
      <c r="T29" s="729"/>
      <c r="U29" s="729"/>
      <c r="V29" s="730"/>
      <c r="W29" s="728">
        <f>AR13</f>
        <v>3400</v>
      </c>
      <c r="X29" s="729"/>
      <c r="Y29" s="729"/>
      <c r="Z29" s="729"/>
      <c r="AA29" s="729"/>
      <c r="AB29" s="729"/>
      <c r="AC29" s="730"/>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2">
      <c r="A30" s="731" t="s">
        <v>575</v>
      </c>
      <c r="B30" s="732"/>
      <c r="C30" s="732"/>
      <c r="D30" s="732"/>
      <c r="E30" s="732"/>
      <c r="F30" s="733"/>
      <c r="G30" s="734" t="s">
        <v>633</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2">
      <c r="A31" s="655" t="s">
        <v>576</v>
      </c>
      <c r="B31" s="156"/>
      <c r="C31" s="156"/>
      <c r="D31" s="156"/>
      <c r="E31" s="156"/>
      <c r="F31" s="157"/>
      <c r="G31" s="696" t="s">
        <v>568</v>
      </c>
      <c r="H31" s="697"/>
      <c r="I31" s="697"/>
      <c r="J31" s="697"/>
      <c r="K31" s="697"/>
      <c r="L31" s="697"/>
      <c r="M31" s="697"/>
      <c r="N31" s="697"/>
      <c r="O31" s="697"/>
      <c r="P31" s="698" t="s">
        <v>567</v>
      </c>
      <c r="Q31" s="697"/>
      <c r="R31" s="697"/>
      <c r="S31" s="697"/>
      <c r="T31" s="697"/>
      <c r="U31" s="697"/>
      <c r="V31" s="697"/>
      <c r="W31" s="697"/>
      <c r="X31" s="699"/>
      <c r="Y31" s="700"/>
      <c r="Z31" s="701"/>
      <c r="AA31" s="702"/>
      <c r="AB31" s="633" t="s">
        <v>11</v>
      </c>
      <c r="AC31" s="633"/>
      <c r="AD31" s="633"/>
      <c r="AE31" s="119" t="s">
        <v>412</v>
      </c>
      <c r="AF31" s="703"/>
      <c r="AG31" s="703"/>
      <c r="AH31" s="704"/>
      <c r="AI31" s="119" t="s">
        <v>564</v>
      </c>
      <c r="AJ31" s="703"/>
      <c r="AK31" s="703"/>
      <c r="AL31" s="704"/>
      <c r="AM31" s="119" t="s">
        <v>380</v>
      </c>
      <c r="AN31" s="703"/>
      <c r="AO31" s="703"/>
      <c r="AP31" s="704"/>
      <c r="AQ31" s="630" t="s">
        <v>411</v>
      </c>
      <c r="AR31" s="631"/>
      <c r="AS31" s="631"/>
      <c r="AT31" s="632"/>
      <c r="AU31" s="630" t="s">
        <v>589</v>
      </c>
      <c r="AV31" s="631"/>
      <c r="AW31" s="631"/>
      <c r="AX31" s="640"/>
    </row>
    <row r="32" spans="1:50" ht="38.25" customHeight="1" x14ac:dyDescent="0.2">
      <c r="A32" s="655"/>
      <c r="B32" s="156"/>
      <c r="C32" s="156"/>
      <c r="D32" s="156"/>
      <c r="E32" s="156"/>
      <c r="F32" s="157"/>
      <c r="G32" s="705" t="s">
        <v>634</v>
      </c>
      <c r="H32" s="642"/>
      <c r="I32" s="642"/>
      <c r="J32" s="642"/>
      <c r="K32" s="642"/>
      <c r="L32" s="642"/>
      <c r="M32" s="642"/>
      <c r="N32" s="642"/>
      <c r="O32" s="642"/>
      <c r="P32" s="645" t="s">
        <v>622</v>
      </c>
      <c r="Q32" s="646"/>
      <c r="R32" s="646"/>
      <c r="S32" s="646"/>
      <c r="T32" s="646"/>
      <c r="U32" s="646"/>
      <c r="V32" s="646"/>
      <c r="W32" s="646"/>
      <c r="X32" s="647"/>
      <c r="Y32" s="651" t="s">
        <v>51</v>
      </c>
      <c r="Z32" s="652"/>
      <c r="AA32" s="653"/>
      <c r="AB32" s="654" t="s">
        <v>623</v>
      </c>
      <c r="AC32" s="654"/>
      <c r="AD32" s="654"/>
      <c r="AE32" s="623" t="s">
        <v>613</v>
      </c>
      <c r="AF32" s="623"/>
      <c r="AG32" s="623"/>
      <c r="AH32" s="623"/>
      <c r="AI32" s="623">
        <v>1</v>
      </c>
      <c r="AJ32" s="623"/>
      <c r="AK32" s="623"/>
      <c r="AL32" s="623"/>
      <c r="AM32" s="623">
        <v>2</v>
      </c>
      <c r="AN32" s="623"/>
      <c r="AO32" s="623"/>
      <c r="AP32" s="623"/>
      <c r="AQ32" s="669" t="s">
        <v>280</v>
      </c>
      <c r="AR32" s="623"/>
      <c r="AS32" s="623"/>
      <c r="AT32" s="623"/>
      <c r="AU32" s="96" t="s">
        <v>280</v>
      </c>
      <c r="AV32" s="625"/>
      <c r="AW32" s="625"/>
      <c r="AX32" s="626"/>
    </row>
    <row r="33" spans="1:51" ht="38.25" customHeight="1" x14ac:dyDescent="0.2">
      <c r="A33" s="191"/>
      <c r="B33" s="161"/>
      <c r="C33" s="161"/>
      <c r="D33" s="161"/>
      <c r="E33" s="161"/>
      <c r="F33" s="162"/>
      <c r="G33" s="643"/>
      <c r="H33" s="644"/>
      <c r="I33" s="644"/>
      <c r="J33" s="644"/>
      <c r="K33" s="644"/>
      <c r="L33" s="644"/>
      <c r="M33" s="644"/>
      <c r="N33" s="644"/>
      <c r="O33" s="644"/>
      <c r="P33" s="648"/>
      <c r="Q33" s="649"/>
      <c r="R33" s="649"/>
      <c r="S33" s="649"/>
      <c r="T33" s="649"/>
      <c r="U33" s="649"/>
      <c r="V33" s="649"/>
      <c r="W33" s="649"/>
      <c r="X33" s="650"/>
      <c r="Y33" s="627" t="s">
        <v>52</v>
      </c>
      <c r="Z33" s="628"/>
      <c r="AA33" s="629"/>
      <c r="AB33" s="654" t="s">
        <v>623</v>
      </c>
      <c r="AC33" s="654"/>
      <c r="AD33" s="654"/>
      <c r="AE33" s="623" t="s">
        <v>613</v>
      </c>
      <c r="AF33" s="623"/>
      <c r="AG33" s="623"/>
      <c r="AH33" s="623"/>
      <c r="AI33" s="623">
        <v>5</v>
      </c>
      <c r="AJ33" s="623"/>
      <c r="AK33" s="623"/>
      <c r="AL33" s="623"/>
      <c r="AM33" s="623">
        <v>4</v>
      </c>
      <c r="AN33" s="623"/>
      <c r="AO33" s="623"/>
      <c r="AP33" s="623"/>
      <c r="AQ33" s="623">
        <f>ROUND(SUM(4*(2.22/5),6),0)</f>
        <v>8</v>
      </c>
      <c r="AR33" s="623"/>
      <c r="AS33" s="623"/>
      <c r="AT33" s="623"/>
      <c r="AU33" s="96" t="s">
        <v>280</v>
      </c>
      <c r="AV33" s="625"/>
      <c r="AW33" s="625"/>
      <c r="AX33" s="626"/>
    </row>
    <row r="34" spans="1:51" ht="23.25" customHeight="1" x14ac:dyDescent="0.2">
      <c r="A34" s="687" t="s">
        <v>577</v>
      </c>
      <c r="B34" s="688"/>
      <c r="C34" s="688"/>
      <c r="D34" s="688"/>
      <c r="E34" s="688"/>
      <c r="F34" s="689"/>
      <c r="G34" s="179" t="s">
        <v>578</v>
      </c>
      <c r="H34" s="179"/>
      <c r="I34" s="179"/>
      <c r="J34" s="179"/>
      <c r="K34" s="179"/>
      <c r="L34" s="179"/>
      <c r="M34" s="179"/>
      <c r="N34" s="179"/>
      <c r="O34" s="179"/>
      <c r="P34" s="179"/>
      <c r="Q34" s="179"/>
      <c r="R34" s="179"/>
      <c r="S34" s="179"/>
      <c r="T34" s="179"/>
      <c r="U34" s="179"/>
      <c r="V34" s="179"/>
      <c r="W34" s="179"/>
      <c r="X34" s="180"/>
      <c r="Y34" s="637"/>
      <c r="Z34" s="638"/>
      <c r="AA34" s="639"/>
      <c r="AB34" s="178" t="s">
        <v>11</v>
      </c>
      <c r="AC34" s="179"/>
      <c r="AD34" s="180"/>
      <c r="AE34" s="178" t="s">
        <v>412</v>
      </c>
      <c r="AF34" s="179"/>
      <c r="AG34" s="179"/>
      <c r="AH34" s="180"/>
      <c r="AI34" s="178" t="s">
        <v>564</v>
      </c>
      <c r="AJ34" s="179"/>
      <c r="AK34" s="179"/>
      <c r="AL34" s="180"/>
      <c r="AM34" s="178" t="s">
        <v>380</v>
      </c>
      <c r="AN34" s="179"/>
      <c r="AO34" s="179"/>
      <c r="AP34" s="180"/>
      <c r="AQ34" s="634" t="s">
        <v>590</v>
      </c>
      <c r="AR34" s="635"/>
      <c r="AS34" s="635"/>
      <c r="AT34" s="635"/>
      <c r="AU34" s="635"/>
      <c r="AV34" s="635"/>
      <c r="AW34" s="635"/>
      <c r="AX34" s="636"/>
    </row>
    <row r="35" spans="1:51" ht="23.25" customHeight="1" x14ac:dyDescent="0.2">
      <c r="A35" s="690"/>
      <c r="B35" s="691"/>
      <c r="C35" s="691"/>
      <c r="D35" s="691"/>
      <c r="E35" s="691"/>
      <c r="F35" s="692"/>
      <c r="G35" s="659" t="s">
        <v>625</v>
      </c>
      <c r="H35" s="660"/>
      <c r="I35" s="660"/>
      <c r="J35" s="660"/>
      <c r="K35" s="660"/>
      <c r="L35" s="660"/>
      <c r="M35" s="660"/>
      <c r="N35" s="660"/>
      <c r="O35" s="660"/>
      <c r="P35" s="660"/>
      <c r="Q35" s="660"/>
      <c r="R35" s="660"/>
      <c r="S35" s="660"/>
      <c r="T35" s="660"/>
      <c r="U35" s="660"/>
      <c r="V35" s="660"/>
      <c r="W35" s="660"/>
      <c r="X35" s="660"/>
      <c r="Y35" s="663" t="s">
        <v>577</v>
      </c>
      <c r="Z35" s="664"/>
      <c r="AA35" s="665"/>
      <c r="AB35" s="666" t="s">
        <v>626</v>
      </c>
      <c r="AC35" s="667"/>
      <c r="AD35" s="668"/>
      <c r="AE35" s="669" t="s">
        <v>613</v>
      </c>
      <c r="AF35" s="669"/>
      <c r="AG35" s="669"/>
      <c r="AH35" s="669"/>
      <c r="AI35" s="669">
        <v>17</v>
      </c>
      <c r="AJ35" s="669"/>
      <c r="AK35" s="669"/>
      <c r="AL35" s="669"/>
      <c r="AM35" s="669">
        <f>28.6/2</f>
        <v>14.3</v>
      </c>
      <c r="AN35" s="669"/>
      <c r="AO35" s="669"/>
      <c r="AP35" s="669"/>
      <c r="AQ35" s="96">
        <v>15</v>
      </c>
      <c r="AR35" s="90"/>
      <c r="AS35" s="90"/>
      <c r="AT35" s="90"/>
      <c r="AU35" s="90"/>
      <c r="AV35" s="90"/>
      <c r="AW35" s="90"/>
      <c r="AX35" s="91"/>
    </row>
    <row r="36" spans="1:51" ht="46.5" customHeight="1" thickBot="1" x14ac:dyDescent="0.2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22" t="s">
        <v>580</v>
      </c>
      <c r="Z36" s="656"/>
      <c r="AA36" s="657"/>
      <c r="AB36" s="619" t="s">
        <v>627</v>
      </c>
      <c r="AC36" s="620"/>
      <c r="AD36" s="621"/>
      <c r="AE36" s="622" t="s">
        <v>613</v>
      </c>
      <c r="AF36" s="622"/>
      <c r="AG36" s="622"/>
      <c r="AH36" s="622"/>
      <c r="AI36" s="622" t="s">
        <v>628</v>
      </c>
      <c r="AJ36" s="622"/>
      <c r="AK36" s="622"/>
      <c r="AL36" s="622"/>
      <c r="AM36" s="622" t="s">
        <v>650</v>
      </c>
      <c r="AN36" s="622"/>
      <c r="AO36" s="622"/>
      <c r="AP36" s="622"/>
      <c r="AQ36" s="622" t="s">
        <v>652</v>
      </c>
      <c r="AR36" s="622"/>
      <c r="AS36" s="622"/>
      <c r="AT36" s="622"/>
      <c r="AU36" s="622"/>
      <c r="AV36" s="622"/>
      <c r="AW36" s="622"/>
      <c r="AX36" s="658"/>
    </row>
    <row r="37" spans="1:51" ht="18.75" hidden="1" customHeight="1" x14ac:dyDescent="0.2">
      <c r="A37" s="675" t="s">
        <v>233</v>
      </c>
      <c r="B37" s="676"/>
      <c r="C37" s="676"/>
      <c r="D37" s="676"/>
      <c r="E37" s="676"/>
      <c r="F37" s="677"/>
      <c r="G37" s="609" t="s">
        <v>139</v>
      </c>
      <c r="H37" s="200"/>
      <c r="I37" s="200"/>
      <c r="J37" s="200"/>
      <c r="K37" s="200"/>
      <c r="L37" s="200"/>
      <c r="M37" s="200"/>
      <c r="N37" s="200"/>
      <c r="O37" s="201"/>
      <c r="P37" s="202" t="s">
        <v>55</v>
      </c>
      <c r="Q37" s="200"/>
      <c r="R37" s="200"/>
      <c r="S37" s="200"/>
      <c r="T37" s="200"/>
      <c r="U37" s="200"/>
      <c r="V37" s="200"/>
      <c r="W37" s="200"/>
      <c r="X37" s="201"/>
      <c r="Y37" s="610"/>
      <c r="Z37" s="611"/>
      <c r="AA37" s="612"/>
      <c r="AB37" s="616" t="s">
        <v>11</v>
      </c>
      <c r="AC37" s="617"/>
      <c r="AD37" s="618"/>
      <c r="AE37" s="616" t="s">
        <v>412</v>
      </c>
      <c r="AF37" s="617"/>
      <c r="AG37" s="617"/>
      <c r="AH37" s="618"/>
      <c r="AI37" s="685" t="s">
        <v>564</v>
      </c>
      <c r="AJ37" s="685"/>
      <c r="AK37" s="685"/>
      <c r="AL37" s="616"/>
      <c r="AM37" s="685" t="s">
        <v>380</v>
      </c>
      <c r="AN37" s="685"/>
      <c r="AO37" s="685"/>
      <c r="AP37" s="616"/>
      <c r="AQ37" s="219" t="s">
        <v>174</v>
      </c>
      <c r="AR37" s="220"/>
      <c r="AS37" s="220"/>
      <c r="AT37" s="221"/>
      <c r="AU37" s="200" t="s">
        <v>128</v>
      </c>
      <c r="AV37" s="200"/>
      <c r="AW37" s="200"/>
      <c r="AX37" s="203"/>
    </row>
    <row r="38" spans="1:51" ht="18.75" hidden="1" customHeight="1" x14ac:dyDescent="0.2">
      <c r="A38" s="678"/>
      <c r="B38" s="679"/>
      <c r="C38" s="679"/>
      <c r="D38" s="679"/>
      <c r="E38" s="679"/>
      <c r="F38" s="680"/>
      <c r="G38" s="159"/>
      <c r="H38" s="111"/>
      <c r="I38" s="111"/>
      <c r="J38" s="111"/>
      <c r="K38" s="111"/>
      <c r="L38" s="111"/>
      <c r="M38" s="111"/>
      <c r="N38" s="111"/>
      <c r="O38" s="112"/>
      <c r="P38" s="110"/>
      <c r="Q38" s="111"/>
      <c r="R38" s="111"/>
      <c r="S38" s="111"/>
      <c r="T38" s="111"/>
      <c r="U38" s="111"/>
      <c r="V38" s="111"/>
      <c r="W38" s="111"/>
      <c r="X38" s="112"/>
      <c r="Y38" s="613"/>
      <c r="Z38" s="614"/>
      <c r="AA38" s="615"/>
      <c r="AB38" s="119"/>
      <c r="AC38" s="120"/>
      <c r="AD38" s="121"/>
      <c r="AE38" s="119"/>
      <c r="AF38" s="120"/>
      <c r="AG38" s="120"/>
      <c r="AH38" s="121"/>
      <c r="AI38" s="686"/>
      <c r="AJ38" s="686"/>
      <c r="AK38" s="686"/>
      <c r="AL38" s="119"/>
      <c r="AM38" s="686"/>
      <c r="AN38" s="686"/>
      <c r="AO38" s="686"/>
      <c r="AP38" s="119"/>
      <c r="AQ38" s="514">
        <v>6</v>
      </c>
      <c r="AR38" s="515"/>
      <c r="AS38" s="130" t="s">
        <v>175</v>
      </c>
      <c r="AT38" s="131"/>
      <c r="AU38" s="129">
        <v>12</v>
      </c>
      <c r="AV38" s="129"/>
      <c r="AW38" s="111" t="s">
        <v>166</v>
      </c>
      <c r="AX38" s="132"/>
    </row>
    <row r="39" spans="1:51" ht="23.25" hidden="1" customHeight="1" x14ac:dyDescent="0.2">
      <c r="A39" s="681"/>
      <c r="B39" s="679"/>
      <c r="C39" s="679"/>
      <c r="D39" s="679"/>
      <c r="E39" s="679"/>
      <c r="F39" s="680"/>
      <c r="G39" s="181"/>
      <c r="H39" s="182"/>
      <c r="I39" s="182"/>
      <c r="J39" s="182"/>
      <c r="K39" s="182"/>
      <c r="L39" s="182"/>
      <c r="M39" s="182"/>
      <c r="N39" s="182"/>
      <c r="O39" s="183"/>
      <c r="P39" s="134"/>
      <c r="Q39" s="134"/>
      <c r="R39" s="134"/>
      <c r="S39" s="134"/>
      <c r="T39" s="134"/>
      <c r="U39" s="134"/>
      <c r="V39" s="134"/>
      <c r="W39" s="134"/>
      <c r="X39" s="135"/>
      <c r="Y39" s="222" t="s">
        <v>12</v>
      </c>
      <c r="Z39" s="223"/>
      <c r="AA39" s="224"/>
      <c r="AB39" s="151"/>
      <c r="AC39" s="151"/>
      <c r="AD39" s="151"/>
      <c r="AE39" s="96"/>
      <c r="AF39" s="90"/>
      <c r="AG39" s="90"/>
      <c r="AH39" s="90"/>
      <c r="AI39" s="96"/>
      <c r="AJ39" s="90"/>
      <c r="AK39" s="90"/>
      <c r="AL39" s="90"/>
      <c r="AM39" s="96"/>
      <c r="AN39" s="90"/>
      <c r="AO39" s="90"/>
      <c r="AP39" s="90"/>
      <c r="AQ39" s="97"/>
      <c r="AR39" s="98"/>
      <c r="AS39" s="98"/>
      <c r="AT39" s="99"/>
      <c r="AU39" s="90"/>
      <c r="AV39" s="90"/>
      <c r="AW39" s="90"/>
      <c r="AX39" s="91"/>
    </row>
    <row r="40" spans="1:51" ht="23.25" hidden="1" customHeight="1" x14ac:dyDescent="0.2">
      <c r="A40" s="682"/>
      <c r="B40" s="683"/>
      <c r="C40" s="683"/>
      <c r="D40" s="683"/>
      <c r="E40" s="683"/>
      <c r="F40" s="684"/>
      <c r="G40" s="184"/>
      <c r="H40" s="185"/>
      <c r="I40" s="185"/>
      <c r="J40" s="185"/>
      <c r="K40" s="185"/>
      <c r="L40" s="185"/>
      <c r="M40" s="185"/>
      <c r="N40" s="185"/>
      <c r="O40" s="186"/>
      <c r="P40" s="137"/>
      <c r="Q40" s="137"/>
      <c r="R40" s="137"/>
      <c r="S40" s="137"/>
      <c r="T40" s="137"/>
      <c r="U40" s="137"/>
      <c r="V40" s="137"/>
      <c r="W40" s="137"/>
      <c r="X40" s="138"/>
      <c r="Y40" s="178" t="s">
        <v>50</v>
      </c>
      <c r="Z40" s="179"/>
      <c r="AA40" s="180"/>
      <c r="AB40" s="95"/>
      <c r="AC40" s="95"/>
      <c r="AD40" s="95"/>
      <c r="AE40" s="96"/>
      <c r="AF40" s="90"/>
      <c r="AG40" s="90"/>
      <c r="AH40" s="90"/>
      <c r="AI40" s="96"/>
      <c r="AJ40" s="90"/>
      <c r="AK40" s="90"/>
      <c r="AL40" s="90"/>
      <c r="AM40" s="96"/>
      <c r="AN40" s="90"/>
      <c r="AO40" s="90"/>
      <c r="AP40" s="90"/>
      <c r="AQ40" s="97"/>
      <c r="AR40" s="98"/>
      <c r="AS40" s="98"/>
      <c r="AT40" s="99"/>
      <c r="AU40" s="90"/>
      <c r="AV40" s="90"/>
      <c r="AW40" s="90"/>
      <c r="AX40" s="91"/>
    </row>
    <row r="41" spans="1:51" ht="23.25" hidden="1" customHeight="1" x14ac:dyDescent="0.2">
      <c r="A41" s="681"/>
      <c r="B41" s="679"/>
      <c r="C41" s="679"/>
      <c r="D41" s="679"/>
      <c r="E41" s="679"/>
      <c r="F41" s="680"/>
      <c r="G41" s="187"/>
      <c r="H41" s="188"/>
      <c r="I41" s="188"/>
      <c r="J41" s="188"/>
      <c r="K41" s="188"/>
      <c r="L41" s="188"/>
      <c r="M41" s="188"/>
      <c r="N41" s="188"/>
      <c r="O41" s="189"/>
      <c r="P41" s="140"/>
      <c r="Q41" s="140"/>
      <c r="R41" s="140"/>
      <c r="S41" s="140"/>
      <c r="T41" s="140"/>
      <c r="U41" s="140"/>
      <c r="V41" s="140"/>
      <c r="W41" s="140"/>
      <c r="X41" s="141"/>
      <c r="Y41" s="178" t="s">
        <v>13</v>
      </c>
      <c r="Z41" s="179"/>
      <c r="AA41" s="180"/>
      <c r="AB41" s="599" t="s">
        <v>14</v>
      </c>
      <c r="AC41" s="599"/>
      <c r="AD41" s="599"/>
      <c r="AE41" s="96"/>
      <c r="AF41" s="90"/>
      <c r="AG41" s="90"/>
      <c r="AH41" s="90"/>
      <c r="AI41" s="96"/>
      <c r="AJ41" s="90"/>
      <c r="AK41" s="90"/>
      <c r="AL41" s="90"/>
      <c r="AM41" s="96"/>
      <c r="AN41" s="90"/>
      <c r="AO41" s="90"/>
      <c r="AP41" s="90"/>
      <c r="AQ41" s="97"/>
      <c r="AR41" s="98"/>
      <c r="AS41" s="98"/>
      <c r="AT41" s="99"/>
      <c r="AU41" s="90"/>
      <c r="AV41" s="90"/>
      <c r="AW41" s="90"/>
      <c r="AX41" s="91"/>
    </row>
    <row r="42" spans="1:51" ht="23.25" hidden="1" customHeight="1" x14ac:dyDescent="0.2">
      <c r="A42" s="190" t="s">
        <v>257</v>
      </c>
      <c r="B42" s="153"/>
      <c r="C42" s="153"/>
      <c r="D42" s="153"/>
      <c r="E42" s="153"/>
      <c r="F42" s="154"/>
      <c r="G42" s="192"/>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hidden="1" customHeigh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2">
      <c r="A44" s="242" t="s">
        <v>569</v>
      </c>
      <c r="B44" s="155" t="s">
        <v>570</v>
      </c>
      <c r="C44" s="156"/>
      <c r="D44" s="156"/>
      <c r="E44" s="156"/>
      <c r="F44" s="157"/>
      <c r="G44" s="200" t="s">
        <v>571</v>
      </c>
      <c r="H44" s="200"/>
      <c r="I44" s="200"/>
      <c r="J44" s="200"/>
      <c r="K44" s="200"/>
      <c r="L44" s="200"/>
      <c r="M44" s="200"/>
      <c r="N44" s="200"/>
      <c r="O44" s="200"/>
      <c r="P44" s="200"/>
      <c r="Q44" s="200"/>
      <c r="R44" s="200"/>
      <c r="S44" s="200"/>
      <c r="T44" s="200"/>
      <c r="U44" s="200"/>
      <c r="V44" s="200"/>
      <c r="W44" s="200"/>
      <c r="X44" s="200"/>
      <c r="Y44" s="200"/>
      <c r="Z44" s="200"/>
      <c r="AA44" s="201"/>
      <c r="AB44" s="202" t="s">
        <v>591</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2">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2">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2">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2">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2">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412</v>
      </c>
      <c r="AF49" s="122"/>
      <c r="AG49" s="122"/>
      <c r="AH49" s="122"/>
      <c r="AI49" s="122" t="s">
        <v>564</v>
      </c>
      <c r="AJ49" s="122"/>
      <c r="AK49" s="122"/>
      <c r="AL49" s="122"/>
      <c r="AM49" s="122" t="s">
        <v>380</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2">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2">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2">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2">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2">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412</v>
      </c>
      <c r="AF54" s="122"/>
      <c r="AG54" s="122"/>
      <c r="AH54" s="122"/>
      <c r="AI54" s="122" t="s">
        <v>564</v>
      </c>
      <c r="AJ54" s="122"/>
      <c r="AK54" s="122"/>
      <c r="AL54" s="122"/>
      <c r="AM54" s="122" t="s">
        <v>380</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2">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2">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412</v>
      </c>
      <c r="AF59" s="122"/>
      <c r="AG59" s="122"/>
      <c r="AH59" s="122"/>
      <c r="AI59" s="122" t="s">
        <v>564</v>
      </c>
      <c r="AJ59" s="122"/>
      <c r="AK59" s="122"/>
      <c r="AL59" s="122"/>
      <c r="AM59" s="122" t="s">
        <v>380</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2">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2">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customHeight="1" x14ac:dyDescent="0.2">
      <c r="A64" s="731" t="s">
        <v>575</v>
      </c>
      <c r="B64" s="732"/>
      <c r="C64" s="732"/>
      <c r="D64" s="732"/>
      <c r="E64" s="732"/>
      <c r="F64" s="733"/>
      <c r="G64" s="734" t="s">
        <v>648</v>
      </c>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1</v>
      </c>
    </row>
    <row r="65" spans="1:51" ht="31.5" customHeight="1" x14ac:dyDescent="0.2">
      <c r="A65" s="655" t="s">
        <v>576</v>
      </c>
      <c r="B65" s="156"/>
      <c r="C65" s="156"/>
      <c r="D65" s="156"/>
      <c r="E65" s="156"/>
      <c r="F65" s="157"/>
      <c r="G65" s="696" t="s">
        <v>568</v>
      </c>
      <c r="H65" s="697"/>
      <c r="I65" s="697"/>
      <c r="J65" s="697"/>
      <c r="K65" s="697"/>
      <c r="L65" s="697"/>
      <c r="M65" s="697"/>
      <c r="N65" s="697"/>
      <c r="O65" s="697"/>
      <c r="P65" s="698" t="s">
        <v>567</v>
      </c>
      <c r="Q65" s="697"/>
      <c r="R65" s="697"/>
      <c r="S65" s="697"/>
      <c r="T65" s="697"/>
      <c r="U65" s="697"/>
      <c r="V65" s="697"/>
      <c r="W65" s="697"/>
      <c r="X65" s="699"/>
      <c r="Y65" s="700"/>
      <c r="Z65" s="701"/>
      <c r="AA65" s="702"/>
      <c r="AB65" s="633" t="s">
        <v>11</v>
      </c>
      <c r="AC65" s="633"/>
      <c r="AD65" s="633"/>
      <c r="AE65" s="119" t="s">
        <v>412</v>
      </c>
      <c r="AF65" s="703"/>
      <c r="AG65" s="703"/>
      <c r="AH65" s="704"/>
      <c r="AI65" s="119" t="s">
        <v>564</v>
      </c>
      <c r="AJ65" s="703"/>
      <c r="AK65" s="703"/>
      <c r="AL65" s="704"/>
      <c r="AM65" s="119" t="s">
        <v>380</v>
      </c>
      <c r="AN65" s="703"/>
      <c r="AO65" s="703"/>
      <c r="AP65" s="704"/>
      <c r="AQ65" s="630" t="s">
        <v>411</v>
      </c>
      <c r="AR65" s="631"/>
      <c r="AS65" s="631"/>
      <c r="AT65" s="632"/>
      <c r="AU65" s="630" t="s">
        <v>589</v>
      </c>
      <c r="AV65" s="631"/>
      <c r="AW65" s="631"/>
      <c r="AX65" s="640"/>
      <c r="AY65">
        <f>COUNTA($G$66)</f>
        <v>1</v>
      </c>
    </row>
    <row r="66" spans="1:51" ht="23.25" customHeight="1" x14ac:dyDescent="0.2">
      <c r="A66" s="655"/>
      <c r="B66" s="156"/>
      <c r="C66" s="156"/>
      <c r="D66" s="156"/>
      <c r="E66" s="156"/>
      <c r="F66" s="157"/>
      <c r="G66" s="705" t="s">
        <v>649</v>
      </c>
      <c r="H66" s="642"/>
      <c r="I66" s="642"/>
      <c r="J66" s="642"/>
      <c r="K66" s="642"/>
      <c r="L66" s="642"/>
      <c r="M66" s="642"/>
      <c r="N66" s="642"/>
      <c r="O66" s="642"/>
      <c r="P66" s="645" t="s">
        <v>624</v>
      </c>
      <c r="Q66" s="646"/>
      <c r="R66" s="646"/>
      <c r="S66" s="646"/>
      <c r="T66" s="646"/>
      <c r="U66" s="646"/>
      <c r="V66" s="646"/>
      <c r="W66" s="646"/>
      <c r="X66" s="647"/>
      <c r="Y66" s="651" t="s">
        <v>51</v>
      </c>
      <c r="Z66" s="652"/>
      <c r="AA66" s="653"/>
      <c r="AB66" s="654" t="s">
        <v>623</v>
      </c>
      <c r="AC66" s="654"/>
      <c r="AD66" s="654"/>
      <c r="AE66" s="623" t="s">
        <v>613</v>
      </c>
      <c r="AF66" s="623"/>
      <c r="AG66" s="623"/>
      <c r="AH66" s="623"/>
      <c r="AI66" s="623">
        <v>4</v>
      </c>
      <c r="AJ66" s="623"/>
      <c r="AK66" s="623"/>
      <c r="AL66" s="623"/>
      <c r="AM66" s="623">
        <v>10</v>
      </c>
      <c r="AN66" s="623"/>
      <c r="AO66" s="623"/>
      <c r="AP66" s="623"/>
      <c r="AQ66" s="669" t="s">
        <v>280</v>
      </c>
      <c r="AR66" s="623"/>
      <c r="AS66" s="623"/>
      <c r="AT66" s="623"/>
      <c r="AU66" s="96" t="s">
        <v>280</v>
      </c>
      <c r="AV66" s="625"/>
      <c r="AW66" s="625"/>
      <c r="AX66" s="626"/>
      <c r="AY66">
        <f>$AY$65</f>
        <v>1</v>
      </c>
    </row>
    <row r="67" spans="1:51" ht="23.25" customHeight="1" x14ac:dyDescent="0.2">
      <c r="A67" s="191"/>
      <c r="B67" s="161"/>
      <c r="C67" s="161"/>
      <c r="D67" s="161"/>
      <c r="E67" s="161"/>
      <c r="F67" s="162"/>
      <c r="G67" s="643"/>
      <c r="H67" s="644"/>
      <c r="I67" s="644"/>
      <c r="J67" s="644"/>
      <c r="K67" s="644"/>
      <c r="L67" s="644"/>
      <c r="M67" s="644"/>
      <c r="N67" s="644"/>
      <c r="O67" s="644"/>
      <c r="P67" s="648"/>
      <c r="Q67" s="649"/>
      <c r="R67" s="649"/>
      <c r="S67" s="649"/>
      <c r="T67" s="649"/>
      <c r="U67" s="649"/>
      <c r="V67" s="649"/>
      <c r="W67" s="649"/>
      <c r="X67" s="650"/>
      <c r="Y67" s="627" t="s">
        <v>52</v>
      </c>
      <c r="Z67" s="628"/>
      <c r="AA67" s="629"/>
      <c r="AB67" s="654" t="s">
        <v>623</v>
      </c>
      <c r="AC67" s="654"/>
      <c r="AD67" s="654"/>
      <c r="AE67" s="623" t="s">
        <v>613</v>
      </c>
      <c r="AF67" s="623"/>
      <c r="AG67" s="623"/>
      <c r="AH67" s="623"/>
      <c r="AI67" s="623">
        <v>5</v>
      </c>
      <c r="AJ67" s="623"/>
      <c r="AK67" s="623"/>
      <c r="AL67" s="623"/>
      <c r="AM67" s="623">
        <v>5</v>
      </c>
      <c r="AN67" s="623"/>
      <c r="AO67" s="623"/>
      <c r="AP67" s="623"/>
      <c r="AQ67" s="623">
        <f>ROUND(SUM(5*(2.22/5),4),0)</f>
        <v>6</v>
      </c>
      <c r="AR67" s="623"/>
      <c r="AS67" s="623"/>
      <c r="AT67" s="623"/>
      <c r="AU67" s="96" t="s">
        <v>280</v>
      </c>
      <c r="AV67" s="625"/>
      <c r="AW67" s="625"/>
      <c r="AX67" s="626"/>
      <c r="AY67">
        <f>$AY$65</f>
        <v>1</v>
      </c>
    </row>
    <row r="68" spans="1:51" ht="23.25" customHeight="1" x14ac:dyDescent="0.2">
      <c r="A68" s="687" t="s">
        <v>577</v>
      </c>
      <c r="B68" s="688"/>
      <c r="C68" s="688"/>
      <c r="D68" s="688"/>
      <c r="E68" s="688"/>
      <c r="F68" s="689"/>
      <c r="G68" s="179" t="s">
        <v>578</v>
      </c>
      <c r="H68" s="179"/>
      <c r="I68" s="179"/>
      <c r="J68" s="179"/>
      <c r="K68" s="179"/>
      <c r="L68" s="179"/>
      <c r="M68" s="179"/>
      <c r="N68" s="179"/>
      <c r="O68" s="179"/>
      <c r="P68" s="179"/>
      <c r="Q68" s="179"/>
      <c r="R68" s="179"/>
      <c r="S68" s="179"/>
      <c r="T68" s="179"/>
      <c r="U68" s="179"/>
      <c r="V68" s="179"/>
      <c r="W68" s="179"/>
      <c r="X68" s="180"/>
      <c r="Y68" s="637"/>
      <c r="Z68" s="638"/>
      <c r="AA68" s="639"/>
      <c r="AB68" s="178" t="s">
        <v>11</v>
      </c>
      <c r="AC68" s="179"/>
      <c r="AD68" s="180"/>
      <c r="AE68" s="122" t="s">
        <v>412</v>
      </c>
      <c r="AF68" s="122"/>
      <c r="AG68" s="122"/>
      <c r="AH68" s="122"/>
      <c r="AI68" s="122" t="s">
        <v>564</v>
      </c>
      <c r="AJ68" s="122"/>
      <c r="AK68" s="122"/>
      <c r="AL68" s="122"/>
      <c r="AM68" s="122" t="s">
        <v>380</v>
      </c>
      <c r="AN68" s="122"/>
      <c r="AO68" s="122"/>
      <c r="AP68" s="122"/>
      <c r="AQ68" s="634" t="s">
        <v>590</v>
      </c>
      <c r="AR68" s="635"/>
      <c r="AS68" s="635"/>
      <c r="AT68" s="635"/>
      <c r="AU68" s="635"/>
      <c r="AV68" s="635"/>
      <c r="AW68" s="635"/>
      <c r="AX68" s="636"/>
      <c r="AY68">
        <f>IF(SUBSTITUTE(SUBSTITUTE($G$69,"／",""),"　","")="",0,1)</f>
        <v>1</v>
      </c>
    </row>
    <row r="69" spans="1:51" ht="23.25" customHeight="1" x14ac:dyDescent="0.2">
      <c r="A69" s="690"/>
      <c r="B69" s="691"/>
      <c r="C69" s="691"/>
      <c r="D69" s="691"/>
      <c r="E69" s="691"/>
      <c r="F69" s="692"/>
      <c r="G69" s="659" t="s">
        <v>629</v>
      </c>
      <c r="H69" s="660"/>
      <c r="I69" s="660"/>
      <c r="J69" s="660"/>
      <c r="K69" s="660"/>
      <c r="L69" s="660"/>
      <c r="M69" s="660"/>
      <c r="N69" s="660"/>
      <c r="O69" s="660"/>
      <c r="P69" s="660"/>
      <c r="Q69" s="660"/>
      <c r="R69" s="660"/>
      <c r="S69" s="660"/>
      <c r="T69" s="660"/>
      <c r="U69" s="660"/>
      <c r="V69" s="660"/>
      <c r="W69" s="660"/>
      <c r="X69" s="660"/>
      <c r="Y69" s="663" t="s">
        <v>577</v>
      </c>
      <c r="Z69" s="664"/>
      <c r="AA69" s="665"/>
      <c r="AB69" s="666" t="s">
        <v>626</v>
      </c>
      <c r="AC69" s="667"/>
      <c r="AD69" s="668"/>
      <c r="AE69" s="669" t="s">
        <v>613</v>
      </c>
      <c r="AF69" s="669"/>
      <c r="AG69" s="669"/>
      <c r="AH69" s="669"/>
      <c r="AI69" s="669">
        <v>128</v>
      </c>
      <c r="AJ69" s="669"/>
      <c r="AK69" s="669"/>
      <c r="AL69" s="669"/>
      <c r="AM69" s="669">
        <f>226.7/10</f>
        <v>22.669999999999998</v>
      </c>
      <c r="AN69" s="669"/>
      <c r="AO69" s="669"/>
      <c r="AP69" s="669"/>
      <c r="AQ69" s="96">
        <v>79</v>
      </c>
      <c r="AR69" s="90"/>
      <c r="AS69" s="90"/>
      <c r="AT69" s="90"/>
      <c r="AU69" s="90"/>
      <c r="AV69" s="90"/>
      <c r="AW69" s="90"/>
      <c r="AX69" s="91"/>
      <c r="AY69">
        <f>$AY$68</f>
        <v>1</v>
      </c>
    </row>
    <row r="70" spans="1:51" ht="46.5" customHeight="1" x14ac:dyDescent="0.2">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22" t="s">
        <v>580</v>
      </c>
      <c r="Z70" s="656"/>
      <c r="AA70" s="657"/>
      <c r="AB70" s="619" t="s">
        <v>627</v>
      </c>
      <c r="AC70" s="620"/>
      <c r="AD70" s="621"/>
      <c r="AE70" s="622" t="s">
        <v>613</v>
      </c>
      <c r="AF70" s="622"/>
      <c r="AG70" s="622"/>
      <c r="AH70" s="622"/>
      <c r="AI70" s="622" t="s">
        <v>630</v>
      </c>
      <c r="AJ70" s="622"/>
      <c r="AK70" s="622"/>
      <c r="AL70" s="622"/>
      <c r="AM70" s="622" t="s">
        <v>651</v>
      </c>
      <c r="AN70" s="622"/>
      <c r="AO70" s="622"/>
      <c r="AP70" s="622"/>
      <c r="AQ70" s="622" t="s">
        <v>653</v>
      </c>
      <c r="AR70" s="622"/>
      <c r="AS70" s="622"/>
      <c r="AT70" s="622"/>
      <c r="AU70" s="622"/>
      <c r="AV70" s="622"/>
      <c r="AW70" s="622"/>
      <c r="AX70" s="658"/>
      <c r="AY70">
        <f>$AY$68</f>
        <v>1</v>
      </c>
    </row>
    <row r="71" spans="1:51" ht="18.75" customHeight="1" x14ac:dyDescent="0.2">
      <c r="A71" s="420" t="s">
        <v>233</v>
      </c>
      <c r="B71" s="600"/>
      <c r="C71" s="600"/>
      <c r="D71" s="600"/>
      <c r="E71" s="600"/>
      <c r="F71" s="601"/>
      <c r="G71" s="609" t="s">
        <v>139</v>
      </c>
      <c r="H71" s="200"/>
      <c r="I71" s="200"/>
      <c r="J71" s="200"/>
      <c r="K71" s="200"/>
      <c r="L71" s="200"/>
      <c r="M71" s="200"/>
      <c r="N71" s="200"/>
      <c r="O71" s="201"/>
      <c r="P71" s="202" t="s">
        <v>55</v>
      </c>
      <c r="Q71" s="200"/>
      <c r="R71" s="200"/>
      <c r="S71" s="200"/>
      <c r="T71" s="200"/>
      <c r="U71" s="200"/>
      <c r="V71" s="200"/>
      <c r="W71" s="200"/>
      <c r="X71" s="201"/>
      <c r="Y71" s="610"/>
      <c r="Z71" s="611"/>
      <c r="AA71" s="612"/>
      <c r="AB71" s="616" t="s">
        <v>11</v>
      </c>
      <c r="AC71" s="617"/>
      <c r="AD71" s="618"/>
      <c r="AE71" s="122" t="s">
        <v>412</v>
      </c>
      <c r="AF71" s="122"/>
      <c r="AG71" s="122"/>
      <c r="AH71" s="122"/>
      <c r="AI71" s="122" t="s">
        <v>564</v>
      </c>
      <c r="AJ71" s="122"/>
      <c r="AK71" s="122"/>
      <c r="AL71" s="122"/>
      <c r="AM71" s="122" t="s">
        <v>380</v>
      </c>
      <c r="AN71" s="122"/>
      <c r="AO71" s="122"/>
      <c r="AP71" s="122"/>
      <c r="AQ71" s="219" t="s">
        <v>174</v>
      </c>
      <c r="AR71" s="220"/>
      <c r="AS71" s="220"/>
      <c r="AT71" s="221"/>
      <c r="AU71" s="200" t="s">
        <v>128</v>
      </c>
      <c r="AV71" s="200"/>
      <c r="AW71" s="200"/>
      <c r="AX71" s="203"/>
      <c r="AY71">
        <f>COUNTA($G$73)</f>
        <v>1</v>
      </c>
    </row>
    <row r="72" spans="1:51" ht="18.75" customHeight="1" x14ac:dyDescent="0.2">
      <c r="A72" s="602"/>
      <c r="B72" s="603"/>
      <c r="C72" s="603"/>
      <c r="D72" s="603"/>
      <c r="E72" s="603"/>
      <c r="F72" s="604"/>
      <c r="G72" s="159"/>
      <c r="H72" s="111"/>
      <c r="I72" s="111"/>
      <c r="J72" s="111"/>
      <c r="K72" s="111"/>
      <c r="L72" s="111"/>
      <c r="M72" s="111"/>
      <c r="N72" s="111"/>
      <c r="O72" s="112"/>
      <c r="P72" s="110"/>
      <c r="Q72" s="111"/>
      <c r="R72" s="111"/>
      <c r="S72" s="111"/>
      <c r="T72" s="111"/>
      <c r="U72" s="111"/>
      <c r="V72" s="111"/>
      <c r="W72" s="111"/>
      <c r="X72" s="112"/>
      <c r="Y72" s="613"/>
      <c r="Z72" s="614"/>
      <c r="AA72" s="615"/>
      <c r="AB72" s="119"/>
      <c r="AC72" s="120"/>
      <c r="AD72" s="121"/>
      <c r="AE72" s="122"/>
      <c r="AF72" s="122"/>
      <c r="AG72" s="122"/>
      <c r="AH72" s="122"/>
      <c r="AI72" s="122"/>
      <c r="AJ72" s="122"/>
      <c r="AK72" s="122"/>
      <c r="AL72" s="122"/>
      <c r="AM72" s="122"/>
      <c r="AN72" s="122"/>
      <c r="AO72" s="122"/>
      <c r="AP72" s="122"/>
      <c r="AQ72" s="514">
        <v>6</v>
      </c>
      <c r="AR72" s="515"/>
      <c r="AS72" s="130" t="s">
        <v>175</v>
      </c>
      <c r="AT72" s="131"/>
      <c r="AU72" s="129">
        <v>12</v>
      </c>
      <c r="AV72" s="129"/>
      <c r="AW72" s="111" t="s">
        <v>166</v>
      </c>
      <c r="AX72" s="132"/>
      <c r="AY72">
        <f t="shared" ref="AY72:AY77" si="1">$AY$71</f>
        <v>1</v>
      </c>
    </row>
    <row r="73" spans="1:51" ht="23.25" customHeight="1" x14ac:dyDescent="0.2">
      <c r="A73" s="605"/>
      <c r="B73" s="603"/>
      <c r="C73" s="603"/>
      <c r="D73" s="603"/>
      <c r="E73" s="603"/>
      <c r="F73" s="604"/>
      <c r="G73" s="181" t="s">
        <v>705</v>
      </c>
      <c r="H73" s="182"/>
      <c r="I73" s="182"/>
      <c r="J73" s="182"/>
      <c r="K73" s="182"/>
      <c r="L73" s="182"/>
      <c r="M73" s="182"/>
      <c r="N73" s="182"/>
      <c r="O73" s="183"/>
      <c r="P73" s="134" t="s">
        <v>616</v>
      </c>
      <c r="Q73" s="134"/>
      <c r="R73" s="134"/>
      <c r="S73" s="134"/>
      <c r="T73" s="134"/>
      <c r="U73" s="134"/>
      <c r="V73" s="134"/>
      <c r="W73" s="134"/>
      <c r="X73" s="135"/>
      <c r="Y73" s="222" t="s">
        <v>12</v>
      </c>
      <c r="Z73" s="223"/>
      <c r="AA73" s="224"/>
      <c r="AB73" s="151" t="s">
        <v>617</v>
      </c>
      <c r="AC73" s="151"/>
      <c r="AD73" s="151"/>
      <c r="AE73" s="96" t="s">
        <v>613</v>
      </c>
      <c r="AF73" s="90"/>
      <c r="AG73" s="90"/>
      <c r="AH73" s="90"/>
      <c r="AI73" s="96">
        <v>79.83</v>
      </c>
      <c r="AJ73" s="90"/>
      <c r="AK73" s="90"/>
      <c r="AL73" s="90"/>
      <c r="AM73" s="96">
        <v>406</v>
      </c>
      <c r="AN73" s="90"/>
      <c r="AO73" s="90"/>
      <c r="AP73" s="90"/>
      <c r="AQ73" s="97" t="s">
        <v>613</v>
      </c>
      <c r="AR73" s="98"/>
      <c r="AS73" s="98"/>
      <c r="AT73" s="99"/>
      <c r="AU73" s="90" t="s">
        <v>613</v>
      </c>
      <c r="AV73" s="90"/>
      <c r="AW73" s="90"/>
      <c r="AX73" s="91"/>
      <c r="AY73">
        <f t="shared" si="1"/>
        <v>1</v>
      </c>
    </row>
    <row r="74" spans="1:51" ht="23.25" customHeight="1" x14ac:dyDescent="0.2">
      <c r="A74" s="606"/>
      <c r="B74" s="607"/>
      <c r="C74" s="607"/>
      <c r="D74" s="607"/>
      <c r="E74" s="607"/>
      <c r="F74" s="608"/>
      <c r="G74" s="184"/>
      <c r="H74" s="185"/>
      <c r="I74" s="185"/>
      <c r="J74" s="185"/>
      <c r="K74" s="185"/>
      <c r="L74" s="185"/>
      <c r="M74" s="185"/>
      <c r="N74" s="185"/>
      <c r="O74" s="186"/>
      <c r="P74" s="137"/>
      <c r="Q74" s="137"/>
      <c r="R74" s="137"/>
      <c r="S74" s="137"/>
      <c r="T74" s="137"/>
      <c r="U74" s="137"/>
      <c r="V74" s="137"/>
      <c r="W74" s="137"/>
      <c r="X74" s="138"/>
      <c r="Y74" s="178" t="s">
        <v>50</v>
      </c>
      <c r="Z74" s="179"/>
      <c r="AA74" s="180"/>
      <c r="AB74" s="95" t="s">
        <v>617</v>
      </c>
      <c r="AC74" s="95"/>
      <c r="AD74" s="95"/>
      <c r="AE74" s="96" t="s">
        <v>613</v>
      </c>
      <c r="AF74" s="90"/>
      <c r="AG74" s="90"/>
      <c r="AH74" s="90"/>
      <c r="AI74" s="96">
        <v>1782</v>
      </c>
      <c r="AJ74" s="90"/>
      <c r="AK74" s="90"/>
      <c r="AL74" s="90"/>
      <c r="AM74" s="96">
        <v>962</v>
      </c>
      <c r="AN74" s="90"/>
      <c r="AO74" s="90"/>
      <c r="AP74" s="90"/>
      <c r="AQ74" s="97">
        <v>3812</v>
      </c>
      <c r="AR74" s="98"/>
      <c r="AS74" s="98"/>
      <c r="AT74" s="99"/>
      <c r="AU74" s="90">
        <v>6566</v>
      </c>
      <c r="AV74" s="90"/>
      <c r="AW74" s="90"/>
      <c r="AX74" s="91"/>
      <c r="AY74">
        <f t="shared" si="1"/>
        <v>1</v>
      </c>
    </row>
    <row r="75" spans="1:51" ht="23.25" customHeight="1" x14ac:dyDescent="0.2">
      <c r="A75" s="605"/>
      <c r="B75" s="603"/>
      <c r="C75" s="603"/>
      <c r="D75" s="603"/>
      <c r="E75" s="603"/>
      <c r="F75" s="604"/>
      <c r="G75" s="187"/>
      <c r="H75" s="188"/>
      <c r="I75" s="188"/>
      <c r="J75" s="188"/>
      <c r="K75" s="188"/>
      <c r="L75" s="188"/>
      <c r="M75" s="188"/>
      <c r="N75" s="188"/>
      <c r="O75" s="189"/>
      <c r="P75" s="140"/>
      <c r="Q75" s="140"/>
      <c r="R75" s="140"/>
      <c r="S75" s="140"/>
      <c r="T75" s="140"/>
      <c r="U75" s="140"/>
      <c r="V75" s="140"/>
      <c r="W75" s="140"/>
      <c r="X75" s="141"/>
      <c r="Y75" s="178" t="s">
        <v>13</v>
      </c>
      <c r="Z75" s="179"/>
      <c r="AA75" s="180"/>
      <c r="AB75" s="599" t="s">
        <v>14</v>
      </c>
      <c r="AC75" s="599"/>
      <c r="AD75" s="599"/>
      <c r="AE75" s="96" t="s">
        <v>613</v>
      </c>
      <c r="AF75" s="90"/>
      <c r="AG75" s="90"/>
      <c r="AH75" s="90"/>
      <c r="AI75" s="96">
        <v>4.4800000000000004</v>
      </c>
      <c r="AJ75" s="90"/>
      <c r="AK75" s="90"/>
      <c r="AL75" s="90"/>
      <c r="AM75" s="96">
        <f>100*AM73/AM74</f>
        <v>42.203742203742202</v>
      </c>
      <c r="AN75" s="90"/>
      <c r="AO75" s="90"/>
      <c r="AP75" s="90"/>
      <c r="AQ75" s="97" t="s">
        <v>613</v>
      </c>
      <c r="AR75" s="98"/>
      <c r="AS75" s="98"/>
      <c r="AT75" s="99"/>
      <c r="AU75" s="90" t="s">
        <v>613</v>
      </c>
      <c r="AV75" s="90"/>
      <c r="AW75" s="90"/>
      <c r="AX75" s="91"/>
      <c r="AY75">
        <f t="shared" si="1"/>
        <v>1</v>
      </c>
    </row>
    <row r="76" spans="1:51" ht="23.25" customHeight="1" x14ac:dyDescent="0.2">
      <c r="A76" s="190" t="s">
        <v>257</v>
      </c>
      <c r="B76" s="153"/>
      <c r="C76" s="153"/>
      <c r="D76" s="153"/>
      <c r="E76" s="153"/>
      <c r="F76" s="154"/>
      <c r="G76" s="192" t="s">
        <v>710</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23.25" customHeight="1" thickBot="1" x14ac:dyDescent="0.25">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2">
      <c r="A78" s="198" t="s">
        <v>569</v>
      </c>
      <c r="B78" s="155" t="s">
        <v>570</v>
      </c>
      <c r="C78" s="156"/>
      <c r="D78" s="156"/>
      <c r="E78" s="156"/>
      <c r="F78" s="157"/>
      <c r="G78" s="200" t="s">
        <v>571</v>
      </c>
      <c r="H78" s="200"/>
      <c r="I78" s="200"/>
      <c r="J78" s="200"/>
      <c r="K78" s="200"/>
      <c r="L78" s="200"/>
      <c r="M78" s="200"/>
      <c r="N78" s="200"/>
      <c r="O78" s="200"/>
      <c r="P78" s="200"/>
      <c r="Q78" s="200"/>
      <c r="R78" s="200"/>
      <c r="S78" s="200"/>
      <c r="T78" s="200"/>
      <c r="U78" s="200"/>
      <c r="V78" s="200"/>
      <c r="W78" s="200"/>
      <c r="X78" s="200"/>
      <c r="Y78" s="200"/>
      <c r="Z78" s="200"/>
      <c r="AA78" s="201"/>
      <c r="AB78" s="202" t="s">
        <v>591</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2">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2">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2">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2">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2">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412</v>
      </c>
      <c r="AF83" s="122"/>
      <c r="AG83" s="122"/>
      <c r="AH83" s="122"/>
      <c r="AI83" s="122" t="s">
        <v>564</v>
      </c>
      <c r="AJ83" s="122"/>
      <c r="AK83" s="122"/>
      <c r="AL83" s="122"/>
      <c r="AM83" s="122" t="s">
        <v>380</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2">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2">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412</v>
      </c>
      <c r="AF88" s="122"/>
      <c r="AG88" s="122"/>
      <c r="AH88" s="122"/>
      <c r="AI88" s="122" t="s">
        <v>564</v>
      </c>
      <c r="AJ88" s="122"/>
      <c r="AK88" s="122"/>
      <c r="AL88" s="122"/>
      <c r="AM88" s="122" t="s">
        <v>380</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2">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2">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412</v>
      </c>
      <c r="AF93" s="122"/>
      <c r="AG93" s="122"/>
      <c r="AH93" s="122"/>
      <c r="AI93" s="122" t="s">
        <v>564</v>
      </c>
      <c r="AJ93" s="122"/>
      <c r="AK93" s="122"/>
      <c r="AL93" s="122"/>
      <c r="AM93" s="122" t="s">
        <v>380</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2">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2">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2">
      <c r="A98" s="720" t="s">
        <v>575</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2">
      <c r="A99" s="655" t="s">
        <v>576</v>
      </c>
      <c r="B99" s="156"/>
      <c r="C99" s="156"/>
      <c r="D99" s="156"/>
      <c r="E99" s="156"/>
      <c r="F99" s="157"/>
      <c r="G99" s="696" t="s">
        <v>568</v>
      </c>
      <c r="H99" s="697"/>
      <c r="I99" s="697"/>
      <c r="J99" s="697"/>
      <c r="K99" s="697"/>
      <c r="L99" s="697"/>
      <c r="M99" s="697"/>
      <c r="N99" s="697"/>
      <c r="O99" s="697"/>
      <c r="P99" s="698" t="s">
        <v>567</v>
      </c>
      <c r="Q99" s="697"/>
      <c r="R99" s="697"/>
      <c r="S99" s="697"/>
      <c r="T99" s="697"/>
      <c r="U99" s="697"/>
      <c r="V99" s="697"/>
      <c r="W99" s="697"/>
      <c r="X99" s="699"/>
      <c r="Y99" s="700"/>
      <c r="Z99" s="701"/>
      <c r="AA99" s="702"/>
      <c r="AB99" s="633" t="s">
        <v>11</v>
      </c>
      <c r="AC99" s="633"/>
      <c r="AD99" s="633"/>
      <c r="AE99" s="122" t="s">
        <v>412</v>
      </c>
      <c r="AF99" s="122"/>
      <c r="AG99" s="122"/>
      <c r="AH99" s="122"/>
      <c r="AI99" s="122" t="s">
        <v>564</v>
      </c>
      <c r="AJ99" s="122"/>
      <c r="AK99" s="122"/>
      <c r="AL99" s="122"/>
      <c r="AM99" s="122" t="s">
        <v>380</v>
      </c>
      <c r="AN99" s="122"/>
      <c r="AO99" s="122"/>
      <c r="AP99" s="122"/>
      <c r="AQ99" s="630" t="s">
        <v>411</v>
      </c>
      <c r="AR99" s="631"/>
      <c r="AS99" s="631"/>
      <c r="AT99" s="632"/>
      <c r="AU99" s="630" t="s">
        <v>589</v>
      </c>
      <c r="AV99" s="631"/>
      <c r="AW99" s="631"/>
      <c r="AX99" s="640"/>
      <c r="AY99">
        <f>COUNTA($G$100)</f>
        <v>0</v>
      </c>
    </row>
    <row r="100" spans="1:60" ht="23.25" hidden="1" customHeight="1" x14ac:dyDescent="0.2">
      <c r="A100" s="655"/>
      <c r="B100" s="156"/>
      <c r="C100" s="156"/>
      <c r="D100" s="156"/>
      <c r="E100" s="156"/>
      <c r="F100" s="157"/>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2">
      <c r="A101" s="191"/>
      <c r="B101" s="161"/>
      <c r="C101" s="161"/>
      <c r="D101" s="161"/>
      <c r="E101" s="161"/>
      <c r="F101" s="162"/>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2">
      <c r="A102" s="190" t="s">
        <v>577</v>
      </c>
      <c r="B102" s="108"/>
      <c r="C102" s="108"/>
      <c r="D102" s="108"/>
      <c r="E102" s="108"/>
      <c r="F102" s="670"/>
      <c r="G102" s="179" t="s">
        <v>578</v>
      </c>
      <c r="H102" s="179"/>
      <c r="I102" s="179"/>
      <c r="J102" s="179"/>
      <c r="K102" s="179"/>
      <c r="L102" s="179"/>
      <c r="M102" s="179"/>
      <c r="N102" s="179"/>
      <c r="O102" s="179"/>
      <c r="P102" s="179"/>
      <c r="Q102" s="179"/>
      <c r="R102" s="179"/>
      <c r="S102" s="179"/>
      <c r="T102" s="179"/>
      <c r="U102" s="179"/>
      <c r="V102" s="179"/>
      <c r="W102" s="179"/>
      <c r="X102" s="180"/>
      <c r="Y102" s="637"/>
      <c r="Z102" s="638"/>
      <c r="AA102" s="639"/>
      <c r="AB102" s="178" t="s">
        <v>11</v>
      </c>
      <c r="AC102" s="179"/>
      <c r="AD102" s="180"/>
      <c r="AE102" s="122" t="s">
        <v>412</v>
      </c>
      <c r="AF102" s="122"/>
      <c r="AG102" s="122"/>
      <c r="AH102" s="122"/>
      <c r="AI102" s="122" t="s">
        <v>564</v>
      </c>
      <c r="AJ102" s="122"/>
      <c r="AK102" s="122"/>
      <c r="AL102" s="122"/>
      <c r="AM102" s="122" t="s">
        <v>380</v>
      </c>
      <c r="AN102" s="122"/>
      <c r="AO102" s="122"/>
      <c r="AP102" s="122"/>
      <c r="AQ102" s="634" t="s">
        <v>590</v>
      </c>
      <c r="AR102" s="635"/>
      <c r="AS102" s="635"/>
      <c r="AT102" s="635"/>
      <c r="AU102" s="635"/>
      <c r="AV102" s="635"/>
      <c r="AW102" s="635"/>
      <c r="AX102" s="636"/>
      <c r="AY102">
        <f>IF(SUBSTITUTE(SUBSTITUTE($G$103,"／",""),"　","")="",0,1)</f>
        <v>0</v>
      </c>
    </row>
    <row r="103" spans="1:60" ht="23.25" hidden="1" customHeight="1" x14ac:dyDescent="0.2">
      <c r="A103" s="671"/>
      <c r="B103" s="200"/>
      <c r="C103" s="200"/>
      <c r="D103" s="200"/>
      <c r="E103" s="200"/>
      <c r="F103" s="672"/>
      <c r="G103" s="659" t="s">
        <v>579</v>
      </c>
      <c r="H103" s="660"/>
      <c r="I103" s="660"/>
      <c r="J103" s="660"/>
      <c r="K103" s="660"/>
      <c r="L103" s="660"/>
      <c r="M103" s="660"/>
      <c r="N103" s="660"/>
      <c r="O103" s="660"/>
      <c r="P103" s="660"/>
      <c r="Q103" s="660"/>
      <c r="R103" s="660"/>
      <c r="S103" s="660"/>
      <c r="T103" s="660"/>
      <c r="U103" s="660"/>
      <c r="V103" s="660"/>
      <c r="W103" s="660"/>
      <c r="X103" s="660"/>
      <c r="Y103" s="663" t="s">
        <v>577</v>
      </c>
      <c r="Z103" s="664"/>
      <c r="AA103" s="665"/>
      <c r="AB103" s="666"/>
      <c r="AC103" s="667"/>
      <c r="AD103" s="668"/>
      <c r="AE103" s="669"/>
      <c r="AF103" s="669"/>
      <c r="AG103" s="669"/>
      <c r="AH103" s="669"/>
      <c r="AI103" s="669"/>
      <c r="AJ103" s="669"/>
      <c r="AK103" s="669"/>
      <c r="AL103" s="669"/>
      <c r="AM103" s="669"/>
      <c r="AN103" s="669"/>
      <c r="AO103" s="669"/>
      <c r="AP103" s="669"/>
      <c r="AQ103" s="96"/>
      <c r="AR103" s="90"/>
      <c r="AS103" s="90"/>
      <c r="AT103" s="90"/>
      <c r="AU103" s="90"/>
      <c r="AV103" s="90"/>
      <c r="AW103" s="90"/>
      <c r="AX103" s="91"/>
      <c r="AY103">
        <f>$AY$102</f>
        <v>0</v>
      </c>
    </row>
    <row r="104" spans="1:60" ht="46.5" hidden="1" customHeight="1" x14ac:dyDescent="0.2">
      <c r="A104" s="673"/>
      <c r="B104" s="111"/>
      <c r="C104" s="111"/>
      <c r="D104" s="111"/>
      <c r="E104" s="111"/>
      <c r="F104" s="674"/>
      <c r="G104" s="661"/>
      <c r="H104" s="662"/>
      <c r="I104" s="662"/>
      <c r="J104" s="662"/>
      <c r="K104" s="662"/>
      <c r="L104" s="662"/>
      <c r="M104" s="662"/>
      <c r="N104" s="662"/>
      <c r="O104" s="662"/>
      <c r="P104" s="662"/>
      <c r="Q104" s="662"/>
      <c r="R104" s="662"/>
      <c r="S104" s="662"/>
      <c r="T104" s="662"/>
      <c r="U104" s="662"/>
      <c r="V104" s="662"/>
      <c r="W104" s="662"/>
      <c r="X104" s="662"/>
      <c r="Y104" s="222" t="s">
        <v>580</v>
      </c>
      <c r="Z104" s="656"/>
      <c r="AA104" s="657"/>
      <c r="AB104" s="619" t="s">
        <v>581</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2">
      <c r="A105" s="420" t="s">
        <v>233</v>
      </c>
      <c r="B105" s="600"/>
      <c r="C105" s="600"/>
      <c r="D105" s="600"/>
      <c r="E105" s="600"/>
      <c r="F105" s="601"/>
      <c r="G105" s="609" t="s">
        <v>139</v>
      </c>
      <c r="H105" s="200"/>
      <c r="I105" s="200"/>
      <c r="J105" s="200"/>
      <c r="K105" s="200"/>
      <c r="L105" s="200"/>
      <c r="M105" s="200"/>
      <c r="N105" s="200"/>
      <c r="O105" s="201"/>
      <c r="P105" s="202" t="s">
        <v>55</v>
      </c>
      <c r="Q105" s="200"/>
      <c r="R105" s="200"/>
      <c r="S105" s="200"/>
      <c r="T105" s="200"/>
      <c r="U105" s="200"/>
      <c r="V105" s="200"/>
      <c r="W105" s="200"/>
      <c r="X105" s="201"/>
      <c r="Y105" s="610"/>
      <c r="Z105" s="611"/>
      <c r="AA105" s="612"/>
      <c r="AB105" s="616" t="s">
        <v>11</v>
      </c>
      <c r="AC105" s="617"/>
      <c r="AD105" s="618"/>
      <c r="AE105" s="122" t="s">
        <v>412</v>
      </c>
      <c r="AF105" s="122"/>
      <c r="AG105" s="122"/>
      <c r="AH105" s="122"/>
      <c r="AI105" s="122" t="s">
        <v>564</v>
      </c>
      <c r="AJ105" s="122"/>
      <c r="AK105" s="122"/>
      <c r="AL105" s="122"/>
      <c r="AM105" s="122" t="s">
        <v>380</v>
      </c>
      <c r="AN105" s="122"/>
      <c r="AO105" s="122"/>
      <c r="AP105" s="122"/>
      <c r="AQ105" s="219" t="s">
        <v>174</v>
      </c>
      <c r="AR105" s="220"/>
      <c r="AS105" s="220"/>
      <c r="AT105" s="221"/>
      <c r="AU105" s="200" t="s">
        <v>128</v>
      </c>
      <c r="AV105" s="200"/>
      <c r="AW105" s="200"/>
      <c r="AX105" s="203"/>
      <c r="AY105">
        <f>COUNTA($G$107)</f>
        <v>0</v>
      </c>
    </row>
    <row r="106" spans="1:60" ht="18.75" hidden="1" customHeight="1" x14ac:dyDescent="0.2">
      <c r="A106" s="602"/>
      <c r="B106" s="603"/>
      <c r="C106" s="603"/>
      <c r="D106" s="603"/>
      <c r="E106" s="603"/>
      <c r="F106" s="604"/>
      <c r="G106" s="159"/>
      <c r="H106" s="111"/>
      <c r="I106" s="111"/>
      <c r="J106" s="111"/>
      <c r="K106" s="111"/>
      <c r="L106" s="111"/>
      <c r="M106" s="111"/>
      <c r="N106" s="111"/>
      <c r="O106" s="112"/>
      <c r="P106" s="110"/>
      <c r="Q106" s="111"/>
      <c r="R106" s="111"/>
      <c r="S106" s="111"/>
      <c r="T106" s="111"/>
      <c r="U106" s="111"/>
      <c r="V106" s="111"/>
      <c r="W106" s="111"/>
      <c r="X106" s="112"/>
      <c r="Y106" s="613"/>
      <c r="Z106" s="614"/>
      <c r="AA106" s="615"/>
      <c r="AB106" s="119"/>
      <c r="AC106" s="120"/>
      <c r="AD106" s="121"/>
      <c r="AE106" s="122"/>
      <c r="AF106" s="122"/>
      <c r="AG106" s="122"/>
      <c r="AH106" s="122"/>
      <c r="AI106" s="122"/>
      <c r="AJ106" s="122"/>
      <c r="AK106" s="122"/>
      <c r="AL106" s="122"/>
      <c r="AM106" s="122"/>
      <c r="AN106" s="122"/>
      <c r="AO106" s="122"/>
      <c r="AP106" s="122"/>
      <c r="AQ106" s="514"/>
      <c r="AR106" s="515"/>
      <c r="AS106" s="130" t="s">
        <v>175</v>
      </c>
      <c r="AT106" s="131"/>
      <c r="AU106" s="129"/>
      <c r="AV106" s="129"/>
      <c r="AW106" s="111" t="s">
        <v>166</v>
      </c>
      <c r="AX106" s="132"/>
      <c r="AY106">
        <f t="shared" ref="AY106:AY111" si="3">$AY$105</f>
        <v>0</v>
      </c>
    </row>
    <row r="107" spans="1:60" ht="23.25" hidden="1" customHeight="1" x14ac:dyDescent="0.2">
      <c r="A107" s="605"/>
      <c r="B107" s="603"/>
      <c r="C107" s="603"/>
      <c r="D107" s="603"/>
      <c r="E107" s="603"/>
      <c r="F107" s="604"/>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2">
      <c r="A108" s="606"/>
      <c r="B108" s="607"/>
      <c r="C108" s="607"/>
      <c r="D108" s="607"/>
      <c r="E108" s="607"/>
      <c r="F108" s="608"/>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2">
      <c r="A109" s="605"/>
      <c r="B109" s="603"/>
      <c r="C109" s="603"/>
      <c r="D109" s="603"/>
      <c r="E109" s="603"/>
      <c r="F109" s="604"/>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599" t="s">
        <v>14</v>
      </c>
      <c r="AC109" s="599"/>
      <c r="AD109" s="599"/>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2">
      <c r="A110" s="190" t="s">
        <v>257</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2">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2">
      <c r="A112" s="198" t="s">
        <v>569</v>
      </c>
      <c r="B112" s="155" t="s">
        <v>570</v>
      </c>
      <c r="C112" s="156"/>
      <c r="D112" s="156"/>
      <c r="E112" s="156"/>
      <c r="F112" s="157"/>
      <c r="G112" s="200" t="s">
        <v>571</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591</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2">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2">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2">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2">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2">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412</v>
      </c>
      <c r="AF117" s="122"/>
      <c r="AG117" s="122"/>
      <c r="AH117" s="122"/>
      <c r="AI117" s="122" t="s">
        <v>564</v>
      </c>
      <c r="AJ117" s="122"/>
      <c r="AK117" s="122"/>
      <c r="AL117" s="122"/>
      <c r="AM117" s="122" t="s">
        <v>380</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2">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2">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412</v>
      </c>
      <c r="AF122" s="122"/>
      <c r="AG122" s="122"/>
      <c r="AH122" s="122"/>
      <c r="AI122" s="122" t="s">
        <v>564</v>
      </c>
      <c r="AJ122" s="122"/>
      <c r="AK122" s="122"/>
      <c r="AL122" s="122"/>
      <c r="AM122" s="122" t="s">
        <v>380</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2">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2">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412</v>
      </c>
      <c r="AF127" s="122"/>
      <c r="AG127" s="122"/>
      <c r="AH127" s="122"/>
      <c r="AI127" s="122" t="s">
        <v>564</v>
      </c>
      <c r="AJ127" s="122"/>
      <c r="AK127" s="122"/>
      <c r="AL127" s="122"/>
      <c r="AM127" s="122" t="s">
        <v>380</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2">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2">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20" t="s">
        <v>575</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2">
      <c r="A133" s="655" t="s">
        <v>576</v>
      </c>
      <c r="B133" s="156"/>
      <c r="C133" s="156"/>
      <c r="D133" s="156"/>
      <c r="E133" s="156"/>
      <c r="F133" s="157"/>
      <c r="G133" s="696" t="s">
        <v>568</v>
      </c>
      <c r="H133" s="697"/>
      <c r="I133" s="697"/>
      <c r="J133" s="697"/>
      <c r="K133" s="697"/>
      <c r="L133" s="697"/>
      <c r="M133" s="697"/>
      <c r="N133" s="697"/>
      <c r="O133" s="697"/>
      <c r="P133" s="698" t="s">
        <v>567</v>
      </c>
      <c r="Q133" s="697"/>
      <c r="R133" s="697"/>
      <c r="S133" s="697"/>
      <c r="T133" s="697"/>
      <c r="U133" s="697"/>
      <c r="V133" s="697"/>
      <c r="W133" s="697"/>
      <c r="X133" s="699"/>
      <c r="Y133" s="700"/>
      <c r="Z133" s="701"/>
      <c r="AA133" s="702"/>
      <c r="AB133" s="633" t="s">
        <v>11</v>
      </c>
      <c r="AC133" s="633"/>
      <c r="AD133" s="633"/>
      <c r="AE133" s="122" t="s">
        <v>412</v>
      </c>
      <c r="AF133" s="122"/>
      <c r="AG133" s="122"/>
      <c r="AH133" s="122"/>
      <c r="AI133" s="122" t="s">
        <v>564</v>
      </c>
      <c r="AJ133" s="122"/>
      <c r="AK133" s="122"/>
      <c r="AL133" s="122"/>
      <c r="AM133" s="122" t="s">
        <v>380</v>
      </c>
      <c r="AN133" s="122"/>
      <c r="AO133" s="122"/>
      <c r="AP133" s="122"/>
      <c r="AQ133" s="630" t="s">
        <v>411</v>
      </c>
      <c r="AR133" s="631"/>
      <c r="AS133" s="631"/>
      <c r="AT133" s="632"/>
      <c r="AU133" s="630" t="s">
        <v>589</v>
      </c>
      <c r="AV133" s="631"/>
      <c r="AW133" s="631"/>
      <c r="AX133" s="640"/>
      <c r="AY133">
        <f>COUNTA($G$134)</f>
        <v>0</v>
      </c>
    </row>
    <row r="134" spans="1:60" ht="23.25" hidden="1" customHeight="1" x14ac:dyDescent="0.2">
      <c r="A134" s="655"/>
      <c r="B134" s="156"/>
      <c r="C134" s="156"/>
      <c r="D134" s="156"/>
      <c r="E134" s="156"/>
      <c r="F134" s="157"/>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2">
      <c r="A135" s="191"/>
      <c r="B135" s="161"/>
      <c r="C135" s="161"/>
      <c r="D135" s="161"/>
      <c r="E135" s="161"/>
      <c r="F135" s="162"/>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2">
      <c r="A136" s="190" t="s">
        <v>577</v>
      </c>
      <c r="B136" s="108"/>
      <c r="C136" s="108"/>
      <c r="D136" s="108"/>
      <c r="E136" s="108"/>
      <c r="F136" s="670"/>
      <c r="G136" s="179" t="s">
        <v>578</v>
      </c>
      <c r="H136" s="179"/>
      <c r="I136" s="179"/>
      <c r="J136" s="179"/>
      <c r="K136" s="179"/>
      <c r="L136" s="179"/>
      <c r="M136" s="179"/>
      <c r="N136" s="179"/>
      <c r="O136" s="179"/>
      <c r="P136" s="179"/>
      <c r="Q136" s="179"/>
      <c r="R136" s="179"/>
      <c r="S136" s="179"/>
      <c r="T136" s="179"/>
      <c r="U136" s="179"/>
      <c r="V136" s="179"/>
      <c r="W136" s="179"/>
      <c r="X136" s="180"/>
      <c r="Y136" s="637"/>
      <c r="Z136" s="638"/>
      <c r="AA136" s="639"/>
      <c r="AB136" s="178" t="s">
        <v>11</v>
      </c>
      <c r="AC136" s="179"/>
      <c r="AD136" s="180"/>
      <c r="AE136" s="122" t="s">
        <v>412</v>
      </c>
      <c r="AF136" s="122"/>
      <c r="AG136" s="122"/>
      <c r="AH136" s="122"/>
      <c r="AI136" s="122" t="s">
        <v>564</v>
      </c>
      <c r="AJ136" s="122"/>
      <c r="AK136" s="122"/>
      <c r="AL136" s="122"/>
      <c r="AM136" s="122" t="s">
        <v>380</v>
      </c>
      <c r="AN136" s="122"/>
      <c r="AO136" s="122"/>
      <c r="AP136" s="122"/>
      <c r="AQ136" s="634" t="s">
        <v>590</v>
      </c>
      <c r="AR136" s="635"/>
      <c r="AS136" s="635"/>
      <c r="AT136" s="635"/>
      <c r="AU136" s="635"/>
      <c r="AV136" s="635"/>
      <c r="AW136" s="635"/>
      <c r="AX136" s="636"/>
      <c r="AY136">
        <f>IF(SUBSTITUTE(SUBSTITUTE($G$137,"／",""),"　","")="",0,1)</f>
        <v>0</v>
      </c>
    </row>
    <row r="137" spans="1:60" ht="23.25" hidden="1" customHeight="1" x14ac:dyDescent="0.2">
      <c r="A137" s="671"/>
      <c r="B137" s="200"/>
      <c r="C137" s="200"/>
      <c r="D137" s="200"/>
      <c r="E137" s="200"/>
      <c r="F137" s="672"/>
      <c r="G137" s="659" t="s">
        <v>579</v>
      </c>
      <c r="H137" s="660"/>
      <c r="I137" s="660"/>
      <c r="J137" s="660"/>
      <c r="K137" s="660"/>
      <c r="L137" s="660"/>
      <c r="M137" s="660"/>
      <c r="N137" s="660"/>
      <c r="O137" s="660"/>
      <c r="P137" s="660"/>
      <c r="Q137" s="660"/>
      <c r="R137" s="660"/>
      <c r="S137" s="660"/>
      <c r="T137" s="660"/>
      <c r="U137" s="660"/>
      <c r="V137" s="660"/>
      <c r="W137" s="660"/>
      <c r="X137" s="660"/>
      <c r="Y137" s="663" t="s">
        <v>577</v>
      </c>
      <c r="Z137" s="664"/>
      <c r="AA137" s="665"/>
      <c r="AB137" s="666"/>
      <c r="AC137" s="667"/>
      <c r="AD137" s="668"/>
      <c r="AE137" s="669"/>
      <c r="AF137" s="669"/>
      <c r="AG137" s="669"/>
      <c r="AH137" s="669"/>
      <c r="AI137" s="669"/>
      <c r="AJ137" s="669"/>
      <c r="AK137" s="669"/>
      <c r="AL137" s="669"/>
      <c r="AM137" s="669"/>
      <c r="AN137" s="669"/>
      <c r="AO137" s="669"/>
      <c r="AP137" s="669"/>
      <c r="AQ137" s="96"/>
      <c r="AR137" s="90"/>
      <c r="AS137" s="90"/>
      <c r="AT137" s="90"/>
      <c r="AU137" s="90"/>
      <c r="AV137" s="90"/>
      <c r="AW137" s="90"/>
      <c r="AX137" s="91"/>
      <c r="AY137">
        <f>$AY$136</f>
        <v>0</v>
      </c>
    </row>
    <row r="138" spans="1:60" ht="46.5" hidden="1" customHeight="1" x14ac:dyDescent="0.2">
      <c r="A138" s="673"/>
      <c r="B138" s="111"/>
      <c r="C138" s="111"/>
      <c r="D138" s="111"/>
      <c r="E138" s="111"/>
      <c r="F138" s="674"/>
      <c r="G138" s="661"/>
      <c r="H138" s="662"/>
      <c r="I138" s="662"/>
      <c r="J138" s="662"/>
      <c r="K138" s="662"/>
      <c r="L138" s="662"/>
      <c r="M138" s="662"/>
      <c r="N138" s="662"/>
      <c r="O138" s="662"/>
      <c r="P138" s="662"/>
      <c r="Q138" s="662"/>
      <c r="R138" s="662"/>
      <c r="S138" s="662"/>
      <c r="T138" s="662"/>
      <c r="U138" s="662"/>
      <c r="V138" s="662"/>
      <c r="W138" s="662"/>
      <c r="X138" s="662"/>
      <c r="Y138" s="222" t="s">
        <v>580</v>
      </c>
      <c r="Z138" s="656"/>
      <c r="AA138" s="657"/>
      <c r="AB138" s="619" t="s">
        <v>581</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2">
      <c r="A139" s="420" t="s">
        <v>233</v>
      </c>
      <c r="B139" s="600"/>
      <c r="C139" s="600"/>
      <c r="D139" s="600"/>
      <c r="E139" s="600"/>
      <c r="F139" s="601"/>
      <c r="G139" s="609" t="s">
        <v>139</v>
      </c>
      <c r="H139" s="200"/>
      <c r="I139" s="200"/>
      <c r="J139" s="200"/>
      <c r="K139" s="200"/>
      <c r="L139" s="200"/>
      <c r="M139" s="200"/>
      <c r="N139" s="200"/>
      <c r="O139" s="201"/>
      <c r="P139" s="202" t="s">
        <v>55</v>
      </c>
      <c r="Q139" s="200"/>
      <c r="R139" s="200"/>
      <c r="S139" s="200"/>
      <c r="T139" s="200"/>
      <c r="U139" s="200"/>
      <c r="V139" s="200"/>
      <c r="W139" s="200"/>
      <c r="X139" s="201"/>
      <c r="Y139" s="610"/>
      <c r="Z139" s="611"/>
      <c r="AA139" s="612"/>
      <c r="AB139" s="616" t="s">
        <v>11</v>
      </c>
      <c r="AC139" s="617"/>
      <c r="AD139" s="618"/>
      <c r="AE139" s="122" t="s">
        <v>412</v>
      </c>
      <c r="AF139" s="122"/>
      <c r="AG139" s="122"/>
      <c r="AH139" s="122"/>
      <c r="AI139" s="122" t="s">
        <v>564</v>
      </c>
      <c r="AJ139" s="122"/>
      <c r="AK139" s="122"/>
      <c r="AL139" s="122"/>
      <c r="AM139" s="122" t="s">
        <v>380</v>
      </c>
      <c r="AN139" s="122"/>
      <c r="AO139" s="122"/>
      <c r="AP139" s="122"/>
      <c r="AQ139" s="219" t="s">
        <v>174</v>
      </c>
      <c r="AR139" s="220"/>
      <c r="AS139" s="220"/>
      <c r="AT139" s="221"/>
      <c r="AU139" s="200" t="s">
        <v>128</v>
      </c>
      <c r="AV139" s="200"/>
      <c r="AW139" s="200"/>
      <c r="AX139" s="203"/>
      <c r="AY139">
        <f>COUNTA($G$141)</f>
        <v>0</v>
      </c>
    </row>
    <row r="140" spans="1:60" ht="18.75" hidden="1" customHeight="1" x14ac:dyDescent="0.2">
      <c r="A140" s="602"/>
      <c r="B140" s="603"/>
      <c r="C140" s="603"/>
      <c r="D140" s="603"/>
      <c r="E140" s="603"/>
      <c r="F140" s="604"/>
      <c r="G140" s="159"/>
      <c r="H140" s="111"/>
      <c r="I140" s="111"/>
      <c r="J140" s="111"/>
      <c r="K140" s="111"/>
      <c r="L140" s="111"/>
      <c r="M140" s="111"/>
      <c r="N140" s="111"/>
      <c r="O140" s="112"/>
      <c r="P140" s="110"/>
      <c r="Q140" s="111"/>
      <c r="R140" s="111"/>
      <c r="S140" s="111"/>
      <c r="T140" s="111"/>
      <c r="U140" s="111"/>
      <c r="V140" s="111"/>
      <c r="W140" s="111"/>
      <c r="X140" s="112"/>
      <c r="Y140" s="613"/>
      <c r="Z140" s="614"/>
      <c r="AA140" s="615"/>
      <c r="AB140" s="119"/>
      <c r="AC140" s="120"/>
      <c r="AD140" s="121"/>
      <c r="AE140" s="122"/>
      <c r="AF140" s="122"/>
      <c r="AG140" s="122"/>
      <c r="AH140" s="122"/>
      <c r="AI140" s="122"/>
      <c r="AJ140" s="122"/>
      <c r="AK140" s="122"/>
      <c r="AL140" s="122"/>
      <c r="AM140" s="122"/>
      <c r="AN140" s="122"/>
      <c r="AO140" s="122"/>
      <c r="AP140" s="122"/>
      <c r="AQ140" s="514"/>
      <c r="AR140" s="515"/>
      <c r="AS140" s="130" t="s">
        <v>175</v>
      </c>
      <c r="AT140" s="131"/>
      <c r="AU140" s="129"/>
      <c r="AV140" s="129"/>
      <c r="AW140" s="111" t="s">
        <v>166</v>
      </c>
      <c r="AX140" s="132"/>
      <c r="AY140">
        <f t="shared" ref="AY140:AY145" si="5">$AY$139</f>
        <v>0</v>
      </c>
    </row>
    <row r="141" spans="1:60" ht="23.25" hidden="1" customHeight="1" x14ac:dyDescent="0.2">
      <c r="A141" s="605"/>
      <c r="B141" s="603"/>
      <c r="C141" s="603"/>
      <c r="D141" s="603"/>
      <c r="E141" s="603"/>
      <c r="F141" s="604"/>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06"/>
      <c r="B142" s="607"/>
      <c r="C142" s="607"/>
      <c r="D142" s="607"/>
      <c r="E142" s="607"/>
      <c r="F142" s="608"/>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05"/>
      <c r="B143" s="603"/>
      <c r="C143" s="603"/>
      <c r="D143" s="603"/>
      <c r="E143" s="603"/>
      <c r="F143" s="604"/>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599" t="s">
        <v>14</v>
      </c>
      <c r="AC143" s="599"/>
      <c r="AD143" s="599"/>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190" t="s">
        <v>257</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2">
      <c r="A146" s="198" t="s">
        <v>569</v>
      </c>
      <c r="B146" s="155" t="s">
        <v>570</v>
      </c>
      <c r="C146" s="156"/>
      <c r="D146" s="156"/>
      <c r="E146" s="156"/>
      <c r="F146" s="157"/>
      <c r="G146" s="200" t="s">
        <v>571</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591</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2">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2">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2">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2">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2">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412</v>
      </c>
      <c r="AF151" s="122"/>
      <c r="AG151" s="122"/>
      <c r="AH151" s="122"/>
      <c r="AI151" s="122" t="s">
        <v>564</v>
      </c>
      <c r="AJ151" s="122"/>
      <c r="AK151" s="122"/>
      <c r="AL151" s="122"/>
      <c r="AM151" s="122" t="s">
        <v>380</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2">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2">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412</v>
      </c>
      <c r="AF156" s="122"/>
      <c r="AG156" s="122"/>
      <c r="AH156" s="122"/>
      <c r="AI156" s="122" t="s">
        <v>564</v>
      </c>
      <c r="AJ156" s="122"/>
      <c r="AK156" s="122"/>
      <c r="AL156" s="122"/>
      <c r="AM156" s="122" t="s">
        <v>380</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2">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2">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412</v>
      </c>
      <c r="AF161" s="122"/>
      <c r="AG161" s="122"/>
      <c r="AH161" s="122"/>
      <c r="AI161" s="122" t="s">
        <v>564</v>
      </c>
      <c r="AJ161" s="122"/>
      <c r="AK161" s="122"/>
      <c r="AL161" s="122"/>
      <c r="AM161" s="122" t="s">
        <v>380</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2">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2">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2">
      <c r="A166" s="720" t="s">
        <v>575</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2">
      <c r="A167" s="655" t="s">
        <v>576</v>
      </c>
      <c r="B167" s="156"/>
      <c r="C167" s="156"/>
      <c r="D167" s="156"/>
      <c r="E167" s="156"/>
      <c r="F167" s="157"/>
      <c r="G167" s="696" t="s">
        <v>568</v>
      </c>
      <c r="H167" s="697"/>
      <c r="I167" s="697"/>
      <c r="J167" s="697"/>
      <c r="K167" s="697"/>
      <c r="L167" s="697"/>
      <c r="M167" s="697"/>
      <c r="N167" s="697"/>
      <c r="O167" s="697"/>
      <c r="P167" s="698" t="s">
        <v>567</v>
      </c>
      <c r="Q167" s="697"/>
      <c r="R167" s="697"/>
      <c r="S167" s="697"/>
      <c r="T167" s="697"/>
      <c r="U167" s="697"/>
      <c r="V167" s="697"/>
      <c r="W167" s="697"/>
      <c r="X167" s="699"/>
      <c r="Y167" s="700"/>
      <c r="Z167" s="701"/>
      <c r="AA167" s="702"/>
      <c r="AB167" s="633" t="s">
        <v>11</v>
      </c>
      <c r="AC167" s="633"/>
      <c r="AD167" s="633"/>
      <c r="AE167" s="122" t="s">
        <v>412</v>
      </c>
      <c r="AF167" s="122"/>
      <c r="AG167" s="122"/>
      <c r="AH167" s="122"/>
      <c r="AI167" s="122" t="s">
        <v>564</v>
      </c>
      <c r="AJ167" s="122"/>
      <c r="AK167" s="122"/>
      <c r="AL167" s="122"/>
      <c r="AM167" s="122" t="s">
        <v>380</v>
      </c>
      <c r="AN167" s="122"/>
      <c r="AO167" s="122"/>
      <c r="AP167" s="122"/>
      <c r="AQ167" s="630" t="s">
        <v>411</v>
      </c>
      <c r="AR167" s="631"/>
      <c r="AS167" s="631"/>
      <c r="AT167" s="632"/>
      <c r="AU167" s="630" t="s">
        <v>589</v>
      </c>
      <c r="AV167" s="631"/>
      <c r="AW167" s="631"/>
      <c r="AX167" s="640"/>
      <c r="AY167">
        <f>COUNTA($G$168)</f>
        <v>0</v>
      </c>
    </row>
    <row r="168" spans="1:60" ht="23.25" hidden="1" customHeight="1" x14ac:dyDescent="0.2">
      <c r="A168" s="655"/>
      <c r="B168" s="156"/>
      <c r="C168" s="156"/>
      <c r="D168" s="156"/>
      <c r="E168" s="156"/>
      <c r="F168" s="157"/>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2">
      <c r="A169" s="191"/>
      <c r="B169" s="161"/>
      <c r="C169" s="161"/>
      <c r="D169" s="161"/>
      <c r="E169" s="161"/>
      <c r="F169" s="162"/>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2">
      <c r="A170" s="190" t="s">
        <v>577</v>
      </c>
      <c r="B170" s="108"/>
      <c r="C170" s="108"/>
      <c r="D170" s="108"/>
      <c r="E170" s="108"/>
      <c r="F170" s="670"/>
      <c r="G170" s="179" t="s">
        <v>578</v>
      </c>
      <c r="H170" s="179"/>
      <c r="I170" s="179"/>
      <c r="J170" s="179"/>
      <c r="K170" s="179"/>
      <c r="L170" s="179"/>
      <c r="M170" s="179"/>
      <c r="N170" s="179"/>
      <c r="O170" s="179"/>
      <c r="P170" s="179"/>
      <c r="Q170" s="179"/>
      <c r="R170" s="179"/>
      <c r="S170" s="179"/>
      <c r="T170" s="179"/>
      <c r="U170" s="179"/>
      <c r="V170" s="179"/>
      <c r="W170" s="179"/>
      <c r="X170" s="180"/>
      <c r="Y170" s="637"/>
      <c r="Z170" s="638"/>
      <c r="AA170" s="639"/>
      <c r="AB170" s="178" t="s">
        <v>11</v>
      </c>
      <c r="AC170" s="179"/>
      <c r="AD170" s="180"/>
      <c r="AE170" s="122" t="s">
        <v>412</v>
      </c>
      <c r="AF170" s="122"/>
      <c r="AG170" s="122"/>
      <c r="AH170" s="122"/>
      <c r="AI170" s="122" t="s">
        <v>564</v>
      </c>
      <c r="AJ170" s="122"/>
      <c r="AK170" s="122"/>
      <c r="AL170" s="122"/>
      <c r="AM170" s="122" t="s">
        <v>380</v>
      </c>
      <c r="AN170" s="122"/>
      <c r="AO170" s="122"/>
      <c r="AP170" s="122"/>
      <c r="AQ170" s="634" t="s">
        <v>590</v>
      </c>
      <c r="AR170" s="635"/>
      <c r="AS170" s="635"/>
      <c r="AT170" s="635"/>
      <c r="AU170" s="635"/>
      <c r="AV170" s="635"/>
      <c r="AW170" s="635"/>
      <c r="AX170" s="636"/>
      <c r="AY170">
        <f>IF(SUBSTITUTE(SUBSTITUTE($G$171,"／",""),"　","")="",0,1)</f>
        <v>0</v>
      </c>
    </row>
    <row r="171" spans="1:60" ht="23.25" hidden="1" customHeight="1" x14ac:dyDescent="0.2">
      <c r="A171" s="671"/>
      <c r="B171" s="200"/>
      <c r="C171" s="200"/>
      <c r="D171" s="200"/>
      <c r="E171" s="200"/>
      <c r="F171" s="672"/>
      <c r="G171" s="659" t="s">
        <v>579</v>
      </c>
      <c r="H171" s="660"/>
      <c r="I171" s="660"/>
      <c r="J171" s="660"/>
      <c r="K171" s="660"/>
      <c r="L171" s="660"/>
      <c r="M171" s="660"/>
      <c r="N171" s="660"/>
      <c r="O171" s="660"/>
      <c r="P171" s="660"/>
      <c r="Q171" s="660"/>
      <c r="R171" s="660"/>
      <c r="S171" s="660"/>
      <c r="T171" s="660"/>
      <c r="U171" s="660"/>
      <c r="V171" s="660"/>
      <c r="W171" s="660"/>
      <c r="X171" s="660"/>
      <c r="Y171" s="663" t="s">
        <v>577</v>
      </c>
      <c r="Z171" s="664"/>
      <c r="AA171" s="665"/>
      <c r="AB171" s="666"/>
      <c r="AC171" s="667"/>
      <c r="AD171" s="668"/>
      <c r="AE171" s="669"/>
      <c r="AF171" s="669"/>
      <c r="AG171" s="669"/>
      <c r="AH171" s="669"/>
      <c r="AI171" s="669"/>
      <c r="AJ171" s="669"/>
      <c r="AK171" s="669"/>
      <c r="AL171" s="669"/>
      <c r="AM171" s="669"/>
      <c r="AN171" s="669"/>
      <c r="AO171" s="669"/>
      <c r="AP171" s="669"/>
      <c r="AQ171" s="96"/>
      <c r="AR171" s="90"/>
      <c r="AS171" s="90"/>
      <c r="AT171" s="90"/>
      <c r="AU171" s="90"/>
      <c r="AV171" s="90"/>
      <c r="AW171" s="90"/>
      <c r="AX171" s="91"/>
      <c r="AY171">
        <f>$AY$170</f>
        <v>0</v>
      </c>
    </row>
    <row r="172" spans="1:60" ht="46.5" hidden="1" customHeight="1" x14ac:dyDescent="0.2">
      <c r="A172" s="673"/>
      <c r="B172" s="111"/>
      <c r="C172" s="111"/>
      <c r="D172" s="111"/>
      <c r="E172" s="111"/>
      <c r="F172" s="674"/>
      <c r="G172" s="661"/>
      <c r="H172" s="662"/>
      <c r="I172" s="662"/>
      <c r="J172" s="662"/>
      <c r="K172" s="662"/>
      <c r="L172" s="662"/>
      <c r="M172" s="662"/>
      <c r="N172" s="662"/>
      <c r="O172" s="662"/>
      <c r="P172" s="662"/>
      <c r="Q172" s="662"/>
      <c r="R172" s="662"/>
      <c r="S172" s="662"/>
      <c r="T172" s="662"/>
      <c r="U172" s="662"/>
      <c r="V172" s="662"/>
      <c r="W172" s="662"/>
      <c r="X172" s="662"/>
      <c r="Y172" s="222" t="s">
        <v>580</v>
      </c>
      <c r="Z172" s="656"/>
      <c r="AA172" s="657"/>
      <c r="AB172" s="619" t="s">
        <v>581</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2">
      <c r="A173" s="420" t="s">
        <v>233</v>
      </c>
      <c r="B173" s="600"/>
      <c r="C173" s="600"/>
      <c r="D173" s="600"/>
      <c r="E173" s="600"/>
      <c r="F173" s="601"/>
      <c r="G173" s="609" t="s">
        <v>139</v>
      </c>
      <c r="H173" s="200"/>
      <c r="I173" s="200"/>
      <c r="J173" s="200"/>
      <c r="K173" s="200"/>
      <c r="L173" s="200"/>
      <c r="M173" s="200"/>
      <c r="N173" s="200"/>
      <c r="O173" s="201"/>
      <c r="P173" s="202" t="s">
        <v>55</v>
      </c>
      <c r="Q173" s="200"/>
      <c r="R173" s="200"/>
      <c r="S173" s="200"/>
      <c r="T173" s="200"/>
      <c r="U173" s="200"/>
      <c r="V173" s="200"/>
      <c r="W173" s="200"/>
      <c r="X173" s="201"/>
      <c r="Y173" s="610"/>
      <c r="Z173" s="611"/>
      <c r="AA173" s="612"/>
      <c r="AB173" s="616" t="s">
        <v>11</v>
      </c>
      <c r="AC173" s="617"/>
      <c r="AD173" s="618"/>
      <c r="AE173" s="122" t="s">
        <v>412</v>
      </c>
      <c r="AF173" s="122"/>
      <c r="AG173" s="122"/>
      <c r="AH173" s="122"/>
      <c r="AI173" s="122" t="s">
        <v>564</v>
      </c>
      <c r="AJ173" s="122"/>
      <c r="AK173" s="122"/>
      <c r="AL173" s="122"/>
      <c r="AM173" s="122" t="s">
        <v>380</v>
      </c>
      <c r="AN173" s="122"/>
      <c r="AO173" s="122"/>
      <c r="AP173" s="122"/>
      <c r="AQ173" s="219" t="s">
        <v>174</v>
      </c>
      <c r="AR173" s="220"/>
      <c r="AS173" s="220"/>
      <c r="AT173" s="221"/>
      <c r="AU173" s="200" t="s">
        <v>128</v>
      </c>
      <c r="AV173" s="200"/>
      <c r="AW173" s="200"/>
      <c r="AX173" s="203"/>
      <c r="AY173">
        <f>COUNTA($G$175)</f>
        <v>0</v>
      </c>
    </row>
    <row r="174" spans="1:60" ht="18.75" hidden="1" customHeight="1" x14ac:dyDescent="0.2">
      <c r="A174" s="602"/>
      <c r="B174" s="603"/>
      <c r="C174" s="603"/>
      <c r="D174" s="603"/>
      <c r="E174" s="603"/>
      <c r="F174" s="604"/>
      <c r="G174" s="159"/>
      <c r="H174" s="111"/>
      <c r="I174" s="111"/>
      <c r="J174" s="111"/>
      <c r="K174" s="111"/>
      <c r="L174" s="111"/>
      <c r="M174" s="111"/>
      <c r="N174" s="111"/>
      <c r="O174" s="112"/>
      <c r="P174" s="110"/>
      <c r="Q174" s="111"/>
      <c r="R174" s="111"/>
      <c r="S174" s="111"/>
      <c r="T174" s="111"/>
      <c r="U174" s="111"/>
      <c r="V174" s="111"/>
      <c r="W174" s="111"/>
      <c r="X174" s="112"/>
      <c r="Y174" s="613"/>
      <c r="Z174" s="614"/>
      <c r="AA174" s="615"/>
      <c r="AB174" s="119"/>
      <c r="AC174" s="120"/>
      <c r="AD174" s="121"/>
      <c r="AE174" s="122"/>
      <c r="AF174" s="122"/>
      <c r="AG174" s="122"/>
      <c r="AH174" s="122"/>
      <c r="AI174" s="122"/>
      <c r="AJ174" s="122"/>
      <c r="AK174" s="122"/>
      <c r="AL174" s="122"/>
      <c r="AM174" s="122"/>
      <c r="AN174" s="122"/>
      <c r="AO174" s="122"/>
      <c r="AP174" s="122"/>
      <c r="AQ174" s="514"/>
      <c r="AR174" s="515"/>
      <c r="AS174" s="130" t="s">
        <v>175</v>
      </c>
      <c r="AT174" s="131"/>
      <c r="AU174" s="129"/>
      <c r="AV174" s="129"/>
      <c r="AW174" s="111" t="s">
        <v>166</v>
      </c>
      <c r="AX174" s="132"/>
      <c r="AY174">
        <f t="shared" ref="AY174:AY179" si="7">$AY$173</f>
        <v>0</v>
      </c>
    </row>
    <row r="175" spans="1:60" ht="23.25" hidden="1" customHeight="1" x14ac:dyDescent="0.2">
      <c r="A175" s="605"/>
      <c r="B175" s="603"/>
      <c r="C175" s="603"/>
      <c r="D175" s="603"/>
      <c r="E175" s="603"/>
      <c r="F175" s="604"/>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06"/>
      <c r="B176" s="607"/>
      <c r="C176" s="607"/>
      <c r="D176" s="607"/>
      <c r="E176" s="607"/>
      <c r="F176" s="608"/>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05"/>
      <c r="B177" s="603"/>
      <c r="C177" s="603"/>
      <c r="D177" s="603"/>
      <c r="E177" s="603"/>
      <c r="F177" s="604"/>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599" t="s">
        <v>14</v>
      </c>
      <c r="AC177" s="599"/>
      <c r="AD177" s="599"/>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190" t="s">
        <v>257</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2">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2">
      <c r="A180" s="198" t="s">
        <v>569</v>
      </c>
      <c r="B180" s="155" t="s">
        <v>570</v>
      </c>
      <c r="C180" s="156"/>
      <c r="D180" s="156"/>
      <c r="E180" s="156"/>
      <c r="F180" s="157"/>
      <c r="G180" s="200" t="s">
        <v>571</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591</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2">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2">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2">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2">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2">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412</v>
      </c>
      <c r="AF185" s="122"/>
      <c r="AG185" s="122"/>
      <c r="AH185" s="122"/>
      <c r="AI185" s="122" t="s">
        <v>564</v>
      </c>
      <c r="AJ185" s="122"/>
      <c r="AK185" s="122"/>
      <c r="AL185" s="122"/>
      <c r="AM185" s="122" t="s">
        <v>380</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2">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2">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412</v>
      </c>
      <c r="AF190" s="122"/>
      <c r="AG190" s="122"/>
      <c r="AH190" s="122"/>
      <c r="AI190" s="122" t="s">
        <v>564</v>
      </c>
      <c r="AJ190" s="122"/>
      <c r="AK190" s="122"/>
      <c r="AL190" s="122"/>
      <c r="AM190" s="122" t="s">
        <v>380</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2">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2">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412</v>
      </c>
      <c r="AF195" s="122"/>
      <c r="AG195" s="122"/>
      <c r="AH195" s="122"/>
      <c r="AI195" s="122" t="s">
        <v>564</v>
      </c>
      <c r="AJ195" s="122"/>
      <c r="AK195" s="122"/>
      <c r="AL195" s="122"/>
      <c r="AM195" s="122" t="s">
        <v>380</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2">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2">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customHeight="1" x14ac:dyDescent="0.2">
      <c r="A200" s="559" t="s">
        <v>234</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230</v>
      </c>
      <c r="X200" s="592"/>
      <c r="Y200" s="595"/>
      <c r="Z200" s="595"/>
      <c r="AA200" s="596"/>
      <c r="AB200" s="589" t="s">
        <v>11</v>
      </c>
      <c r="AC200" s="586"/>
      <c r="AD200" s="587"/>
      <c r="AE200" s="122" t="s">
        <v>412</v>
      </c>
      <c r="AF200" s="122"/>
      <c r="AG200" s="122"/>
      <c r="AH200" s="122"/>
      <c r="AI200" s="122" t="s">
        <v>564</v>
      </c>
      <c r="AJ200" s="122"/>
      <c r="AK200" s="122"/>
      <c r="AL200" s="122"/>
      <c r="AM200" s="122" t="s">
        <v>380</v>
      </c>
      <c r="AN200" s="122"/>
      <c r="AO200" s="122"/>
      <c r="AP200" s="122"/>
      <c r="AQ200" s="123" t="s">
        <v>174</v>
      </c>
      <c r="AR200" s="124"/>
      <c r="AS200" s="124"/>
      <c r="AT200" s="125"/>
      <c r="AU200" s="580" t="s">
        <v>128</v>
      </c>
      <c r="AV200" s="580"/>
      <c r="AW200" s="580"/>
      <c r="AX200" s="581"/>
      <c r="AY200">
        <f>COUNTA($H$202)</f>
        <v>1</v>
      </c>
    </row>
    <row r="201" spans="1:60" ht="18.75" customHeight="1" x14ac:dyDescent="0.2">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22"/>
      <c r="AF201" s="122"/>
      <c r="AG201" s="122"/>
      <c r="AH201" s="122"/>
      <c r="AI201" s="122"/>
      <c r="AJ201" s="122"/>
      <c r="AK201" s="122"/>
      <c r="AL201" s="122"/>
      <c r="AM201" s="122"/>
      <c r="AN201" s="122"/>
      <c r="AO201" s="122"/>
      <c r="AP201" s="122"/>
      <c r="AQ201" s="514">
        <v>6</v>
      </c>
      <c r="AR201" s="515"/>
      <c r="AS201" s="130" t="s">
        <v>175</v>
      </c>
      <c r="AT201" s="131"/>
      <c r="AU201" s="129">
        <v>12</v>
      </c>
      <c r="AV201" s="129"/>
      <c r="AW201" s="582" t="s">
        <v>166</v>
      </c>
      <c r="AX201" s="583"/>
      <c r="AY201">
        <f t="shared" ref="AY201:AY207" si="10">$AY$200</f>
        <v>1</v>
      </c>
    </row>
    <row r="202" spans="1:60" ht="49.5" customHeight="1" x14ac:dyDescent="0.2">
      <c r="A202" s="520"/>
      <c r="B202" s="521"/>
      <c r="C202" s="521"/>
      <c r="D202" s="521"/>
      <c r="E202" s="521"/>
      <c r="F202" s="522"/>
      <c r="G202" s="566" t="s">
        <v>176</v>
      </c>
      <c r="H202" s="568" t="s">
        <v>704</v>
      </c>
      <c r="I202" s="569"/>
      <c r="J202" s="569"/>
      <c r="K202" s="569"/>
      <c r="L202" s="569"/>
      <c r="M202" s="569"/>
      <c r="N202" s="569"/>
      <c r="O202" s="570"/>
      <c r="P202" s="568" t="s">
        <v>619</v>
      </c>
      <c r="Q202" s="569"/>
      <c r="R202" s="569"/>
      <c r="S202" s="569"/>
      <c r="T202" s="569"/>
      <c r="U202" s="569"/>
      <c r="V202" s="570"/>
      <c r="W202" s="574"/>
      <c r="X202" s="575"/>
      <c r="Y202" s="555" t="s">
        <v>12</v>
      </c>
      <c r="Z202" s="555"/>
      <c r="AA202" s="556"/>
      <c r="AB202" s="565" t="s">
        <v>247</v>
      </c>
      <c r="AC202" s="565"/>
      <c r="AD202" s="565"/>
      <c r="AE202" s="96" t="s">
        <v>613</v>
      </c>
      <c r="AF202" s="90"/>
      <c r="AG202" s="90"/>
      <c r="AH202" s="90"/>
      <c r="AI202" s="96">
        <v>6980446</v>
      </c>
      <c r="AJ202" s="90"/>
      <c r="AK202" s="90"/>
      <c r="AL202" s="90"/>
      <c r="AM202" s="96">
        <v>628877</v>
      </c>
      <c r="AN202" s="90"/>
      <c r="AO202" s="90"/>
      <c r="AP202" s="90"/>
      <c r="AQ202" s="96" t="s">
        <v>613</v>
      </c>
      <c r="AR202" s="90"/>
      <c r="AS202" s="90"/>
      <c r="AT202" s="510"/>
      <c r="AU202" s="90" t="s">
        <v>613</v>
      </c>
      <c r="AV202" s="90"/>
      <c r="AW202" s="90"/>
      <c r="AX202" s="91"/>
      <c r="AY202">
        <f t="shared" si="10"/>
        <v>1</v>
      </c>
    </row>
    <row r="203" spans="1:60" ht="49.5" customHeight="1" x14ac:dyDescent="0.2">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247</v>
      </c>
      <c r="AC203" s="564"/>
      <c r="AD203" s="564"/>
      <c r="AE203" s="96" t="s">
        <v>613</v>
      </c>
      <c r="AF203" s="90"/>
      <c r="AG203" s="90"/>
      <c r="AH203" s="90"/>
      <c r="AI203" s="96">
        <v>1851852</v>
      </c>
      <c r="AJ203" s="90"/>
      <c r="AK203" s="90"/>
      <c r="AL203" s="90"/>
      <c r="AM203" s="96">
        <v>519751</v>
      </c>
      <c r="AN203" s="90"/>
      <c r="AO203" s="90"/>
      <c r="AP203" s="90"/>
      <c r="AQ203" s="96">
        <v>520977</v>
      </c>
      <c r="AR203" s="90"/>
      <c r="AS203" s="90"/>
      <c r="AT203" s="510"/>
      <c r="AU203" s="90">
        <v>874509</v>
      </c>
      <c r="AV203" s="90"/>
      <c r="AW203" s="90"/>
      <c r="AX203" s="91"/>
      <c r="AY203">
        <f t="shared" si="10"/>
        <v>1</v>
      </c>
    </row>
    <row r="204" spans="1:60" ht="49.5" customHeight="1" x14ac:dyDescent="0.2">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248</v>
      </c>
      <c r="AC204" s="562"/>
      <c r="AD204" s="562"/>
      <c r="AE204" s="101" t="s">
        <v>613</v>
      </c>
      <c r="AF204" s="102"/>
      <c r="AG204" s="102"/>
      <c r="AH204" s="102"/>
      <c r="AI204" s="96">
        <v>26.5</v>
      </c>
      <c r="AJ204" s="90"/>
      <c r="AK204" s="90"/>
      <c r="AL204" s="510"/>
      <c r="AM204" s="101">
        <f>100*AM203/AM202</f>
        <v>82.647481144961574</v>
      </c>
      <c r="AN204" s="102"/>
      <c r="AO204" s="102"/>
      <c r="AP204" s="102"/>
      <c r="AQ204" s="96" t="s">
        <v>613</v>
      </c>
      <c r="AR204" s="90"/>
      <c r="AS204" s="90"/>
      <c r="AT204" s="510"/>
      <c r="AU204" s="90" t="s">
        <v>613</v>
      </c>
      <c r="AV204" s="90"/>
      <c r="AW204" s="90"/>
      <c r="AX204" s="91"/>
      <c r="AY204">
        <f t="shared" si="10"/>
        <v>1</v>
      </c>
    </row>
    <row r="205" spans="1:60" ht="105.75" customHeight="1" x14ac:dyDescent="0.2">
      <c r="A205" s="520" t="s">
        <v>237</v>
      </c>
      <c r="B205" s="521"/>
      <c r="C205" s="521"/>
      <c r="D205" s="521"/>
      <c r="E205" s="521"/>
      <c r="F205" s="522"/>
      <c r="G205" s="545" t="s">
        <v>177</v>
      </c>
      <c r="H205" s="546" t="s">
        <v>618</v>
      </c>
      <c r="I205" s="546"/>
      <c r="J205" s="546"/>
      <c r="K205" s="546"/>
      <c r="L205" s="546"/>
      <c r="M205" s="546"/>
      <c r="N205" s="546"/>
      <c r="O205" s="546"/>
      <c r="P205" s="546" t="s">
        <v>620</v>
      </c>
      <c r="Q205" s="546"/>
      <c r="R205" s="546"/>
      <c r="S205" s="546"/>
      <c r="T205" s="546"/>
      <c r="U205" s="546"/>
      <c r="V205" s="546"/>
      <c r="W205" s="549" t="s">
        <v>246</v>
      </c>
      <c r="X205" s="550"/>
      <c r="Y205" s="555" t="s">
        <v>12</v>
      </c>
      <c r="Z205" s="555"/>
      <c r="AA205" s="556"/>
      <c r="AB205" s="565" t="s">
        <v>247</v>
      </c>
      <c r="AC205" s="565"/>
      <c r="AD205" s="565"/>
      <c r="AE205" s="96" t="s">
        <v>613</v>
      </c>
      <c r="AF205" s="90"/>
      <c r="AG205" s="90"/>
      <c r="AH205" s="90"/>
      <c r="AI205" s="96">
        <v>6980446</v>
      </c>
      <c r="AJ205" s="90"/>
      <c r="AK205" s="90"/>
      <c r="AL205" s="90"/>
      <c r="AM205" s="96">
        <f>AM202</f>
        <v>628877</v>
      </c>
      <c r="AN205" s="90"/>
      <c r="AO205" s="90"/>
      <c r="AP205" s="90"/>
      <c r="AQ205" s="96" t="s">
        <v>613</v>
      </c>
      <c r="AR205" s="90"/>
      <c r="AS205" s="90"/>
      <c r="AT205" s="510"/>
      <c r="AU205" s="90" t="s">
        <v>613</v>
      </c>
      <c r="AV205" s="90"/>
      <c r="AW205" s="90"/>
      <c r="AX205" s="91"/>
      <c r="AY205">
        <f t="shared" si="10"/>
        <v>1</v>
      </c>
    </row>
    <row r="206" spans="1:60" ht="105.75" customHeight="1" x14ac:dyDescent="0.2">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247</v>
      </c>
      <c r="AC206" s="564"/>
      <c r="AD206" s="564"/>
      <c r="AE206" s="96" t="s">
        <v>613</v>
      </c>
      <c r="AF206" s="90"/>
      <c r="AG206" s="90"/>
      <c r="AH206" s="90"/>
      <c r="AI206" s="96">
        <v>1851852</v>
      </c>
      <c r="AJ206" s="90"/>
      <c r="AK206" s="90"/>
      <c r="AL206" s="90"/>
      <c r="AM206" s="96">
        <f>AM203</f>
        <v>519751</v>
      </c>
      <c r="AN206" s="90"/>
      <c r="AO206" s="90"/>
      <c r="AP206" s="90"/>
      <c r="AQ206" s="96">
        <f>AQ203</f>
        <v>520977</v>
      </c>
      <c r="AR206" s="90"/>
      <c r="AS206" s="90"/>
      <c r="AT206" s="510"/>
      <c r="AU206" s="90">
        <f>AU203</f>
        <v>874509</v>
      </c>
      <c r="AV206" s="90"/>
      <c r="AW206" s="90"/>
      <c r="AX206" s="91"/>
      <c r="AY206">
        <f t="shared" si="10"/>
        <v>1</v>
      </c>
    </row>
    <row r="207" spans="1:60" ht="105.75" customHeight="1" x14ac:dyDescent="0.2">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248</v>
      </c>
      <c r="AC207" s="562"/>
      <c r="AD207" s="562"/>
      <c r="AE207" s="101" t="s">
        <v>613</v>
      </c>
      <c r="AF207" s="102"/>
      <c r="AG207" s="102"/>
      <c r="AH207" s="102"/>
      <c r="AI207" s="101">
        <v>26.5</v>
      </c>
      <c r="AJ207" s="102"/>
      <c r="AK207" s="102"/>
      <c r="AL207" s="102"/>
      <c r="AM207" s="101">
        <f>100*AM206/AM205</f>
        <v>82.647481144961574</v>
      </c>
      <c r="AN207" s="102"/>
      <c r="AO207" s="102"/>
      <c r="AP207" s="563"/>
      <c r="AQ207" s="96" t="s">
        <v>613</v>
      </c>
      <c r="AR207" s="90"/>
      <c r="AS207" s="90"/>
      <c r="AT207" s="510"/>
      <c r="AU207" s="90" t="s">
        <v>613</v>
      </c>
      <c r="AV207" s="90"/>
      <c r="AW207" s="90"/>
      <c r="AX207" s="91"/>
      <c r="AY207">
        <f t="shared" si="10"/>
        <v>1</v>
      </c>
    </row>
    <row r="208" spans="1:60" ht="18.75" hidden="1" customHeight="1" x14ac:dyDescent="0.2">
      <c r="A208" s="517" t="s">
        <v>234</v>
      </c>
      <c r="B208" s="518"/>
      <c r="C208" s="518"/>
      <c r="D208" s="518"/>
      <c r="E208" s="518"/>
      <c r="F208" s="519"/>
      <c r="G208" s="523"/>
      <c r="H208" s="124" t="s">
        <v>139</v>
      </c>
      <c r="I208" s="124"/>
      <c r="J208" s="124"/>
      <c r="K208" s="124"/>
      <c r="L208" s="124"/>
      <c r="M208" s="124"/>
      <c r="N208" s="124"/>
      <c r="O208" s="125"/>
      <c r="P208" s="123" t="s">
        <v>55</v>
      </c>
      <c r="Q208" s="124"/>
      <c r="R208" s="124"/>
      <c r="S208" s="124"/>
      <c r="T208" s="124"/>
      <c r="U208" s="124"/>
      <c r="V208" s="124"/>
      <c r="W208" s="124"/>
      <c r="X208" s="125"/>
      <c r="Y208" s="526"/>
      <c r="Z208" s="527"/>
      <c r="AA208" s="528"/>
      <c r="AB208" s="107" t="s">
        <v>11</v>
      </c>
      <c r="AC208" s="108"/>
      <c r="AD208" s="109"/>
      <c r="AE208" s="259" t="s">
        <v>412</v>
      </c>
      <c r="AF208" s="259"/>
      <c r="AG208" s="259"/>
      <c r="AH208" s="259"/>
      <c r="AI208" s="122" t="s">
        <v>564</v>
      </c>
      <c r="AJ208" s="122"/>
      <c r="AK208" s="122"/>
      <c r="AL208" s="122"/>
      <c r="AM208" s="122" t="s">
        <v>380</v>
      </c>
      <c r="AN208" s="122"/>
      <c r="AO208" s="122"/>
      <c r="AP208" s="122"/>
      <c r="AQ208" s="123" t="s">
        <v>174</v>
      </c>
      <c r="AR208" s="124"/>
      <c r="AS208" s="124"/>
      <c r="AT208" s="125"/>
      <c r="AU208" s="511" t="s">
        <v>128</v>
      </c>
      <c r="AV208" s="512"/>
      <c r="AW208" s="512"/>
      <c r="AX208" s="513"/>
      <c r="AY208">
        <f>COUNTA($H$210)</f>
        <v>0</v>
      </c>
    </row>
    <row r="209" spans="1:51" ht="18.75" hidden="1" customHeight="1" x14ac:dyDescent="0.2">
      <c r="A209" s="520"/>
      <c r="B209" s="521"/>
      <c r="C209" s="521"/>
      <c r="D209" s="521"/>
      <c r="E209" s="521"/>
      <c r="F209" s="522"/>
      <c r="G209" s="524"/>
      <c r="H209" s="130"/>
      <c r="I209" s="130"/>
      <c r="J209" s="130"/>
      <c r="K209" s="130"/>
      <c r="L209" s="130"/>
      <c r="M209" s="130"/>
      <c r="N209" s="130"/>
      <c r="O209" s="131"/>
      <c r="P209" s="525"/>
      <c r="Q209" s="130"/>
      <c r="R209" s="130"/>
      <c r="S209" s="130"/>
      <c r="T209" s="130"/>
      <c r="U209" s="130"/>
      <c r="V209" s="130"/>
      <c r="W209" s="130"/>
      <c r="X209" s="131"/>
      <c r="Y209" s="529"/>
      <c r="Z209" s="530"/>
      <c r="AA209" s="531"/>
      <c r="AB209" s="110"/>
      <c r="AC209" s="111"/>
      <c r="AD209" s="112"/>
      <c r="AE209" s="259"/>
      <c r="AF209" s="259"/>
      <c r="AG209" s="259"/>
      <c r="AH209" s="259"/>
      <c r="AI209" s="122"/>
      <c r="AJ209" s="122"/>
      <c r="AK209" s="122"/>
      <c r="AL209" s="122"/>
      <c r="AM209" s="122"/>
      <c r="AN209" s="122"/>
      <c r="AO209" s="122"/>
      <c r="AP209" s="122"/>
      <c r="AQ209" s="514"/>
      <c r="AR209" s="515"/>
      <c r="AS209" s="130" t="s">
        <v>175</v>
      </c>
      <c r="AT209" s="131"/>
      <c r="AU209" s="514"/>
      <c r="AV209" s="515"/>
      <c r="AW209" s="130" t="s">
        <v>166</v>
      </c>
      <c r="AX209" s="516"/>
      <c r="AY209">
        <f>$AY$208</f>
        <v>0</v>
      </c>
    </row>
    <row r="210" spans="1:51" ht="23.25" hidden="1" customHeight="1" x14ac:dyDescent="0.2">
      <c r="A210" s="520"/>
      <c r="B210" s="521"/>
      <c r="C210" s="521"/>
      <c r="D210" s="521"/>
      <c r="E210" s="521"/>
      <c r="F210" s="522"/>
      <c r="G210" s="532" t="s">
        <v>176</v>
      </c>
      <c r="H210" s="134"/>
      <c r="I210" s="134"/>
      <c r="J210" s="134"/>
      <c r="K210" s="134"/>
      <c r="L210" s="134"/>
      <c r="M210" s="134"/>
      <c r="N210" s="134"/>
      <c r="O210" s="135"/>
      <c r="P210" s="134"/>
      <c r="Q210" s="134"/>
      <c r="R210" s="134"/>
      <c r="S210" s="134"/>
      <c r="T210" s="134"/>
      <c r="U210" s="134"/>
      <c r="V210" s="134"/>
      <c r="W210" s="134"/>
      <c r="X210" s="135"/>
      <c r="Y210" s="535" t="s">
        <v>12</v>
      </c>
      <c r="Z210" s="536"/>
      <c r="AA210" s="537"/>
      <c r="AB210" s="475"/>
      <c r="AC210" s="475"/>
      <c r="AD210" s="475"/>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2">
      <c r="A211" s="520"/>
      <c r="B211" s="521"/>
      <c r="C211" s="521"/>
      <c r="D211" s="521"/>
      <c r="E211" s="521"/>
      <c r="F211" s="522"/>
      <c r="G211" s="533"/>
      <c r="H211" s="137"/>
      <c r="I211" s="137"/>
      <c r="J211" s="137"/>
      <c r="K211" s="137"/>
      <c r="L211" s="137"/>
      <c r="M211" s="137"/>
      <c r="N211" s="137"/>
      <c r="O211" s="138"/>
      <c r="P211" s="137"/>
      <c r="Q211" s="137"/>
      <c r="R211" s="137"/>
      <c r="S211" s="137"/>
      <c r="T211" s="137"/>
      <c r="U211" s="137"/>
      <c r="V211" s="137"/>
      <c r="W211" s="137"/>
      <c r="X211" s="138"/>
      <c r="Y211" s="541" t="s">
        <v>50</v>
      </c>
      <c r="Z211" s="542"/>
      <c r="AA211" s="543"/>
      <c r="AB211" s="474"/>
      <c r="AC211" s="474"/>
      <c r="AD211" s="474"/>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2">
      <c r="A212" s="520"/>
      <c r="B212" s="521"/>
      <c r="C212" s="521"/>
      <c r="D212" s="521"/>
      <c r="E212" s="521"/>
      <c r="F212" s="522"/>
      <c r="G212" s="534"/>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38" t="s">
        <v>14</v>
      </c>
      <c r="AC212" s="538"/>
      <c r="AD212" s="538"/>
      <c r="AE212" s="539"/>
      <c r="AF212" s="540"/>
      <c r="AG212" s="540"/>
      <c r="AH212" s="540"/>
      <c r="AI212" s="539"/>
      <c r="AJ212" s="540"/>
      <c r="AK212" s="540"/>
      <c r="AL212" s="540"/>
      <c r="AM212" s="539"/>
      <c r="AN212" s="540"/>
      <c r="AO212" s="540"/>
      <c r="AP212" s="540"/>
      <c r="AQ212" s="97"/>
      <c r="AR212" s="98"/>
      <c r="AS212" s="98"/>
      <c r="AT212" s="99"/>
      <c r="AU212" s="90"/>
      <c r="AV212" s="90"/>
      <c r="AW212" s="90"/>
      <c r="AX212" s="91"/>
      <c r="AY212">
        <f>$AY$208</f>
        <v>0</v>
      </c>
    </row>
    <row r="213" spans="1:51" ht="69.75" hidden="1" customHeight="1" x14ac:dyDescent="0.2">
      <c r="A213" s="503" t="s">
        <v>621</v>
      </c>
      <c r="B213" s="504"/>
      <c r="C213" s="504"/>
      <c r="D213" s="504"/>
      <c r="E213" s="505" t="s">
        <v>222</v>
      </c>
      <c r="F213" s="506"/>
      <c r="G213" s="78" t="s">
        <v>177</v>
      </c>
      <c r="H213" s="476"/>
      <c r="I213" s="477"/>
      <c r="J213" s="477"/>
      <c r="K213" s="477"/>
      <c r="L213" s="477"/>
      <c r="M213" s="477"/>
      <c r="N213" s="477"/>
      <c r="O213" s="507"/>
      <c r="P213" s="243"/>
      <c r="Q213" s="243"/>
      <c r="R213" s="243"/>
      <c r="S213" s="243"/>
      <c r="T213" s="243"/>
      <c r="U213" s="243"/>
      <c r="V213" s="243"/>
      <c r="W213" s="243"/>
      <c r="X213" s="243"/>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customHeight="1" thickBot="1" x14ac:dyDescent="0.25">
      <c r="A214" s="420" t="s">
        <v>572</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229</v>
      </c>
      <c r="AP214" s="423"/>
      <c r="AQ214" s="423"/>
      <c r="AR214" s="77" t="s">
        <v>228</v>
      </c>
      <c r="AS214" s="422"/>
      <c r="AT214" s="423"/>
      <c r="AU214" s="423"/>
      <c r="AV214" s="423"/>
      <c r="AW214" s="423"/>
      <c r="AX214" s="424"/>
      <c r="AY214">
        <f>COUNTIF($AR$214,"☑")</f>
        <v>0</v>
      </c>
    </row>
    <row r="215" spans="1:51" ht="45" customHeight="1" x14ac:dyDescent="0.2">
      <c r="A215" s="409" t="s">
        <v>279</v>
      </c>
      <c r="B215" s="410"/>
      <c r="C215" s="413" t="s">
        <v>178</v>
      </c>
      <c r="D215" s="410"/>
      <c r="E215" s="415" t="s">
        <v>194</v>
      </c>
      <c r="F215" s="416"/>
      <c r="G215" s="417" t="s">
        <v>280</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2">
      <c r="A216" s="411"/>
      <c r="B216" s="412"/>
      <c r="C216" s="414"/>
      <c r="D216" s="412"/>
      <c r="E216" s="152" t="s">
        <v>193</v>
      </c>
      <c r="F216" s="154"/>
      <c r="G216" s="133" t="s">
        <v>635</v>
      </c>
      <c r="H216" s="134"/>
      <c r="I216" s="134"/>
      <c r="J216" s="134"/>
      <c r="K216" s="134"/>
      <c r="L216" s="134"/>
      <c r="M216" s="134"/>
      <c r="N216" s="134"/>
      <c r="O216" s="134"/>
      <c r="P216" s="134"/>
      <c r="Q216" s="134"/>
      <c r="R216" s="134"/>
      <c r="S216" s="134"/>
      <c r="T216" s="134"/>
      <c r="U216" s="134"/>
      <c r="V216" s="135"/>
      <c r="W216" s="489" t="s">
        <v>582</v>
      </c>
      <c r="X216" s="490"/>
      <c r="Y216" s="490"/>
      <c r="Z216" s="490"/>
      <c r="AA216" s="491"/>
      <c r="AB216" s="492" t="s">
        <v>707</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2">
      <c r="A217" s="411"/>
      <c r="B217" s="412"/>
      <c r="C217" s="414"/>
      <c r="D217" s="412"/>
      <c r="E217" s="160"/>
      <c r="F217" s="162"/>
      <c r="G217" s="139"/>
      <c r="H217" s="140"/>
      <c r="I217" s="140"/>
      <c r="J217" s="140"/>
      <c r="K217" s="140"/>
      <c r="L217" s="140"/>
      <c r="M217" s="140"/>
      <c r="N217" s="140"/>
      <c r="O217" s="140"/>
      <c r="P217" s="140"/>
      <c r="Q217" s="140"/>
      <c r="R217" s="140"/>
      <c r="S217" s="140"/>
      <c r="T217" s="140"/>
      <c r="U217" s="140"/>
      <c r="V217" s="141"/>
      <c r="W217" s="495" t="s">
        <v>583</v>
      </c>
      <c r="X217" s="496"/>
      <c r="Y217" s="496"/>
      <c r="Z217" s="496"/>
      <c r="AA217" s="497"/>
      <c r="AB217" s="492" t="s">
        <v>708</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2">
      <c r="A218" s="411"/>
      <c r="B218" s="412"/>
      <c r="C218" s="498" t="s">
        <v>595</v>
      </c>
      <c r="D218" s="499"/>
      <c r="E218" s="152" t="s">
        <v>275</v>
      </c>
      <c r="F218" s="154"/>
      <c r="G218" s="479" t="s">
        <v>181</v>
      </c>
      <c r="H218" s="480"/>
      <c r="I218" s="480"/>
      <c r="J218" s="500" t="s">
        <v>613</v>
      </c>
      <c r="K218" s="501"/>
      <c r="L218" s="501"/>
      <c r="M218" s="501"/>
      <c r="N218" s="501"/>
      <c r="O218" s="501"/>
      <c r="P218" s="501"/>
      <c r="Q218" s="501"/>
      <c r="R218" s="501"/>
      <c r="S218" s="501"/>
      <c r="T218" s="502"/>
      <c r="U218" s="477" t="s">
        <v>280</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66"/>
    </row>
    <row r="219" spans="1:51" ht="34.5" customHeight="1" x14ac:dyDescent="0.2">
      <c r="A219" s="411"/>
      <c r="B219" s="412"/>
      <c r="C219" s="414"/>
      <c r="D219" s="412"/>
      <c r="E219" s="155"/>
      <c r="F219" s="157"/>
      <c r="G219" s="479" t="s">
        <v>596</v>
      </c>
      <c r="H219" s="480"/>
      <c r="I219" s="480"/>
      <c r="J219" s="480"/>
      <c r="K219" s="480"/>
      <c r="L219" s="480"/>
      <c r="M219" s="480"/>
      <c r="N219" s="480"/>
      <c r="O219" s="480"/>
      <c r="P219" s="480"/>
      <c r="Q219" s="480"/>
      <c r="R219" s="480"/>
      <c r="S219" s="480"/>
      <c r="T219" s="480"/>
      <c r="U219" s="476" t="s">
        <v>280</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66"/>
    </row>
    <row r="220" spans="1:51" ht="34.5" customHeight="1" thickBot="1" x14ac:dyDescent="0.25">
      <c r="A220" s="411"/>
      <c r="B220" s="412"/>
      <c r="C220" s="414"/>
      <c r="D220" s="412"/>
      <c r="E220" s="160"/>
      <c r="F220" s="162"/>
      <c r="G220" s="479" t="s">
        <v>583</v>
      </c>
      <c r="H220" s="480"/>
      <c r="I220" s="480"/>
      <c r="J220" s="480"/>
      <c r="K220" s="480"/>
      <c r="L220" s="480"/>
      <c r="M220" s="480"/>
      <c r="N220" s="480"/>
      <c r="O220" s="480"/>
      <c r="P220" s="480"/>
      <c r="Q220" s="480"/>
      <c r="R220" s="480"/>
      <c r="S220" s="480"/>
      <c r="T220" s="480"/>
      <c r="U220" s="813" t="s">
        <v>280</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66"/>
    </row>
    <row r="221" spans="1:51" ht="27" customHeight="1" x14ac:dyDescent="0.2">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2">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74.25" customHeight="1" x14ac:dyDescent="0.2">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632</v>
      </c>
      <c r="AE223" s="458"/>
      <c r="AF223" s="459"/>
      <c r="AG223" s="460" t="s">
        <v>638</v>
      </c>
      <c r="AH223" s="461"/>
      <c r="AI223" s="461"/>
      <c r="AJ223" s="461"/>
      <c r="AK223" s="461"/>
      <c r="AL223" s="461"/>
      <c r="AM223" s="461"/>
      <c r="AN223" s="461"/>
      <c r="AO223" s="461"/>
      <c r="AP223" s="461"/>
      <c r="AQ223" s="461"/>
      <c r="AR223" s="461"/>
      <c r="AS223" s="461"/>
      <c r="AT223" s="461"/>
      <c r="AU223" s="461"/>
      <c r="AV223" s="461"/>
      <c r="AW223" s="461"/>
      <c r="AX223" s="462"/>
    </row>
    <row r="224" spans="1:51" ht="45" customHeight="1" x14ac:dyDescent="0.2">
      <c r="A224" s="450"/>
      <c r="B224" s="451"/>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63" t="s">
        <v>632</v>
      </c>
      <c r="AE224" s="364"/>
      <c r="AF224" s="365"/>
      <c r="AG224" s="366" t="s">
        <v>639</v>
      </c>
      <c r="AH224" s="367"/>
      <c r="AI224" s="367"/>
      <c r="AJ224" s="367"/>
      <c r="AK224" s="367"/>
      <c r="AL224" s="367"/>
      <c r="AM224" s="367"/>
      <c r="AN224" s="367"/>
      <c r="AO224" s="367"/>
      <c r="AP224" s="367"/>
      <c r="AQ224" s="367"/>
      <c r="AR224" s="367"/>
      <c r="AS224" s="367"/>
      <c r="AT224" s="367"/>
      <c r="AU224" s="367"/>
      <c r="AV224" s="367"/>
      <c r="AW224" s="367"/>
      <c r="AX224" s="368"/>
    </row>
    <row r="225" spans="1:50" ht="63" customHeight="1" x14ac:dyDescent="0.2">
      <c r="A225" s="452"/>
      <c r="B225" s="453"/>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371" t="s">
        <v>632</v>
      </c>
      <c r="AE225" s="372"/>
      <c r="AF225" s="373"/>
      <c r="AG225" s="395" t="s">
        <v>640</v>
      </c>
      <c r="AH225" s="137"/>
      <c r="AI225" s="137"/>
      <c r="AJ225" s="137"/>
      <c r="AK225" s="137"/>
      <c r="AL225" s="137"/>
      <c r="AM225" s="137"/>
      <c r="AN225" s="137"/>
      <c r="AO225" s="137"/>
      <c r="AP225" s="137"/>
      <c r="AQ225" s="137"/>
      <c r="AR225" s="137"/>
      <c r="AS225" s="137"/>
      <c r="AT225" s="137"/>
      <c r="AU225" s="137"/>
      <c r="AV225" s="137"/>
      <c r="AW225" s="137"/>
      <c r="AX225" s="396"/>
    </row>
    <row r="226" spans="1:50" ht="38.5" customHeight="1" x14ac:dyDescent="0.2">
      <c r="A226" s="345" t="s">
        <v>36</v>
      </c>
      <c r="B226" s="425"/>
      <c r="C226" s="427" t="s">
        <v>38</v>
      </c>
      <c r="D226" s="389"/>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54" t="s">
        <v>632</v>
      </c>
      <c r="AE226" s="355"/>
      <c r="AF226" s="356"/>
      <c r="AG226" s="393" t="s">
        <v>682</v>
      </c>
      <c r="AH226" s="134"/>
      <c r="AI226" s="134"/>
      <c r="AJ226" s="134"/>
      <c r="AK226" s="134"/>
      <c r="AL226" s="134"/>
      <c r="AM226" s="134"/>
      <c r="AN226" s="134"/>
      <c r="AO226" s="134"/>
      <c r="AP226" s="134"/>
      <c r="AQ226" s="134"/>
      <c r="AR226" s="134"/>
      <c r="AS226" s="134"/>
      <c r="AT226" s="134"/>
      <c r="AU226" s="134"/>
      <c r="AV226" s="134"/>
      <c r="AW226" s="134"/>
      <c r="AX226" s="394"/>
    </row>
    <row r="227" spans="1:50" ht="38.5" customHeight="1" x14ac:dyDescent="0.2">
      <c r="A227" s="347"/>
      <c r="B227" s="426"/>
      <c r="C227" s="430"/>
      <c r="D227" s="431"/>
      <c r="E227" s="434" t="s">
        <v>258</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437" t="s">
        <v>683</v>
      </c>
      <c r="AE227" s="438"/>
      <c r="AF227" s="439"/>
      <c r="AG227" s="395"/>
      <c r="AH227" s="137"/>
      <c r="AI227" s="137"/>
      <c r="AJ227" s="137"/>
      <c r="AK227" s="137"/>
      <c r="AL227" s="137"/>
      <c r="AM227" s="137"/>
      <c r="AN227" s="137"/>
      <c r="AO227" s="137"/>
      <c r="AP227" s="137"/>
      <c r="AQ227" s="137"/>
      <c r="AR227" s="137"/>
      <c r="AS227" s="137"/>
      <c r="AT227" s="137"/>
      <c r="AU227" s="137"/>
      <c r="AV227" s="137"/>
      <c r="AW227" s="137"/>
      <c r="AX227" s="396"/>
    </row>
    <row r="228" spans="1:50" ht="38.5" customHeight="1" x14ac:dyDescent="0.2">
      <c r="A228" s="347"/>
      <c r="B228" s="426"/>
      <c r="C228" s="432"/>
      <c r="D228" s="433"/>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683</v>
      </c>
      <c r="AE228" s="444"/>
      <c r="AF228" s="445"/>
      <c r="AG228" s="395"/>
      <c r="AH228" s="137"/>
      <c r="AI228" s="137"/>
      <c r="AJ228" s="137"/>
      <c r="AK228" s="137"/>
      <c r="AL228" s="137"/>
      <c r="AM228" s="137"/>
      <c r="AN228" s="137"/>
      <c r="AO228" s="137"/>
      <c r="AP228" s="137"/>
      <c r="AQ228" s="137"/>
      <c r="AR228" s="137"/>
      <c r="AS228" s="137"/>
      <c r="AT228" s="137"/>
      <c r="AU228" s="137"/>
      <c r="AV228" s="137"/>
      <c r="AW228" s="137"/>
      <c r="AX228" s="396"/>
    </row>
    <row r="229" spans="1:50" ht="77.25" customHeight="1" x14ac:dyDescent="0.2">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632</v>
      </c>
      <c r="AE229" s="355"/>
      <c r="AF229" s="356"/>
      <c r="AG229" s="357" t="s">
        <v>684</v>
      </c>
      <c r="AH229" s="358"/>
      <c r="AI229" s="358"/>
      <c r="AJ229" s="358"/>
      <c r="AK229" s="358"/>
      <c r="AL229" s="358"/>
      <c r="AM229" s="358"/>
      <c r="AN229" s="358"/>
      <c r="AO229" s="358"/>
      <c r="AP229" s="358"/>
      <c r="AQ229" s="358"/>
      <c r="AR229" s="358"/>
      <c r="AS229" s="358"/>
      <c r="AT229" s="358"/>
      <c r="AU229" s="358"/>
      <c r="AV229" s="358"/>
      <c r="AW229" s="358"/>
      <c r="AX229" s="359"/>
    </row>
    <row r="230" spans="1:50" ht="51" customHeight="1" x14ac:dyDescent="0.2">
      <c r="A230" s="347"/>
      <c r="B230" s="348"/>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63" t="s">
        <v>632</v>
      </c>
      <c r="AE230" s="364"/>
      <c r="AF230" s="365"/>
      <c r="AG230" s="366" t="s">
        <v>641</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2">
      <c r="A231" s="347"/>
      <c r="B231" s="348"/>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63" t="s">
        <v>632</v>
      </c>
      <c r="AE231" s="364"/>
      <c r="AF231" s="365"/>
      <c r="AG231" s="366" t="s">
        <v>642</v>
      </c>
      <c r="AH231" s="367"/>
      <c r="AI231" s="367"/>
      <c r="AJ231" s="367"/>
      <c r="AK231" s="367"/>
      <c r="AL231" s="367"/>
      <c r="AM231" s="367"/>
      <c r="AN231" s="367"/>
      <c r="AO231" s="367"/>
      <c r="AP231" s="367"/>
      <c r="AQ231" s="367"/>
      <c r="AR231" s="367"/>
      <c r="AS231" s="367"/>
      <c r="AT231" s="367"/>
      <c r="AU231" s="367"/>
      <c r="AV231" s="367"/>
      <c r="AW231" s="367"/>
      <c r="AX231" s="368"/>
    </row>
    <row r="232" spans="1:50" ht="44.25" customHeight="1" x14ac:dyDescent="0.2">
      <c r="A232" s="347"/>
      <c r="B232" s="348"/>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5"/>
      <c r="AD232" s="363" t="s">
        <v>632</v>
      </c>
      <c r="AE232" s="364"/>
      <c r="AF232" s="365"/>
      <c r="AG232" s="366" t="s">
        <v>645</v>
      </c>
      <c r="AH232" s="367"/>
      <c r="AI232" s="367"/>
      <c r="AJ232" s="367"/>
      <c r="AK232" s="367"/>
      <c r="AL232" s="367"/>
      <c r="AM232" s="367"/>
      <c r="AN232" s="367"/>
      <c r="AO232" s="367"/>
      <c r="AP232" s="367"/>
      <c r="AQ232" s="367"/>
      <c r="AR232" s="367"/>
      <c r="AS232" s="367"/>
      <c r="AT232" s="367"/>
      <c r="AU232" s="367"/>
      <c r="AV232" s="367"/>
      <c r="AW232" s="367"/>
      <c r="AX232" s="368"/>
    </row>
    <row r="233" spans="1:50" ht="66.75" customHeight="1" x14ac:dyDescent="0.2">
      <c r="A233" s="347"/>
      <c r="B233" s="348"/>
      <c r="C233" s="369" t="s">
        <v>231</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5"/>
      <c r="AD233" s="363" t="s">
        <v>632</v>
      </c>
      <c r="AE233" s="364"/>
      <c r="AF233" s="365"/>
      <c r="AG233" s="406" t="s">
        <v>709</v>
      </c>
      <c r="AH233" s="407"/>
      <c r="AI233" s="407"/>
      <c r="AJ233" s="407"/>
      <c r="AK233" s="407"/>
      <c r="AL233" s="407"/>
      <c r="AM233" s="407"/>
      <c r="AN233" s="407"/>
      <c r="AO233" s="407"/>
      <c r="AP233" s="407"/>
      <c r="AQ233" s="407"/>
      <c r="AR233" s="407"/>
      <c r="AS233" s="407"/>
      <c r="AT233" s="407"/>
      <c r="AU233" s="407"/>
      <c r="AV233" s="407"/>
      <c r="AW233" s="407"/>
      <c r="AX233" s="408"/>
    </row>
    <row r="234" spans="1:50" ht="84.75" customHeight="1" x14ac:dyDescent="0.2">
      <c r="A234" s="347"/>
      <c r="B234" s="348"/>
      <c r="C234" s="468" t="s">
        <v>232</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63" t="s">
        <v>632</v>
      </c>
      <c r="AE234" s="364"/>
      <c r="AF234" s="365"/>
      <c r="AG234" s="366" t="s">
        <v>654</v>
      </c>
      <c r="AH234" s="367"/>
      <c r="AI234" s="367"/>
      <c r="AJ234" s="367"/>
      <c r="AK234" s="367"/>
      <c r="AL234" s="367"/>
      <c r="AM234" s="367"/>
      <c r="AN234" s="367"/>
      <c r="AO234" s="367"/>
      <c r="AP234" s="367"/>
      <c r="AQ234" s="367"/>
      <c r="AR234" s="367"/>
      <c r="AS234" s="367"/>
      <c r="AT234" s="367"/>
      <c r="AU234" s="367"/>
      <c r="AV234" s="367"/>
      <c r="AW234" s="367"/>
      <c r="AX234" s="368"/>
    </row>
    <row r="235" spans="1:50" ht="42" customHeight="1" x14ac:dyDescent="0.2">
      <c r="A235" s="349"/>
      <c r="B235" s="350"/>
      <c r="C235" s="471" t="s">
        <v>219</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371" t="s">
        <v>632</v>
      </c>
      <c r="AE235" s="372"/>
      <c r="AF235" s="373"/>
      <c r="AG235" s="402" t="s">
        <v>643</v>
      </c>
      <c r="AH235" s="403"/>
      <c r="AI235" s="403"/>
      <c r="AJ235" s="403"/>
      <c r="AK235" s="403"/>
      <c r="AL235" s="403"/>
      <c r="AM235" s="403"/>
      <c r="AN235" s="403"/>
      <c r="AO235" s="403"/>
      <c r="AP235" s="403"/>
      <c r="AQ235" s="403"/>
      <c r="AR235" s="403"/>
      <c r="AS235" s="403"/>
      <c r="AT235" s="403"/>
      <c r="AU235" s="403"/>
      <c r="AV235" s="403"/>
      <c r="AW235" s="403"/>
      <c r="AX235" s="404"/>
    </row>
    <row r="236" spans="1:50" ht="107.25" customHeight="1" x14ac:dyDescent="0.2">
      <c r="A236" s="345" t="s">
        <v>37</v>
      </c>
      <c r="B236" s="346"/>
      <c r="C236" s="351" t="s">
        <v>220</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637</v>
      </c>
      <c r="AE236" s="355"/>
      <c r="AF236" s="356"/>
      <c r="AG236" s="357" t="s">
        <v>685</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2">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636</v>
      </c>
      <c r="AE237" s="364"/>
      <c r="AF237" s="365"/>
      <c r="AG237" s="366" t="s">
        <v>613</v>
      </c>
      <c r="AH237" s="367"/>
      <c r="AI237" s="367"/>
      <c r="AJ237" s="367"/>
      <c r="AK237" s="367"/>
      <c r="AL237" s="367"/>
      <c r="AM237" s="367"/>
      <c r="AN237" s="367"/>
      <c r="AO237" s="367"/>
      <c r="AP237" s="367"/>
      <c r="AQ237" s="367"/>
      <c r="AR237" s="367"/>
      <c r="AS237" s="367"/>
      <c r="AT237" s="367"/>
      <c r="AU237" s="367"/>
      <c r="AV237" s="367"/>
      <c r="AW237" s="367"/>
      <c r="AX237" s="368"/>
    </row>
    <row r="238" spans="1:50" ht="66.5" customHeight="1" x14ac:dyDescent="0.2">
      <c r="A238" s="347"/>
      <c r="B238" s="348"/>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63" t="s">
        <v>632</v>
      </c>
      <c r="AE238" s="364"/>
      <c r="AF238" s="365"/>
      <c r="AG238" s="366" t="s">
        <v>686</v>
      </c>
      <c r="AH238" s="367"/>
      <c r="AI238" s="367"/>
      <c r="AJ238" s="367"/>
      <c r="AK238" s="367"/>
      <c r="AL238" s="367"/>
      <c r="AM238" s="367"/>
      <c r="AN238" s="367"/>
      <c r="AO238" s="367"/>
      <c r="AP238" s="367"/>
      <c r="AQ238" s="367"/>
      <c r="AR238" s="367"/>
      <c r="AS238" s="367"/>
      <c r="AT238" s="367"/>
      <c r="AU238" s="367"/>
      <c r="AV238" s="367"/>
      <c r="AW238" s="367"/>
      <c r="AX238" s="368"/>
    </row>
    <row r="239" spans="1:50" ht="42" customHeight="1" x14ac:dyDescent="0.2">
      <c r="A239" s="349"/>
      <c r="B239" s="350"/>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632</v>
      </c>
      <c r="AE239" s="372"/>
      <c r="AF239" s="373"/>
      <c r="AG239" s="397" t="s">
        <v>644</v>
      </c>
      <c r="AH239" s="140"/>
      <c r="AI239" s="140"/>
      <c r="AJ239" s="140"/>
      <c r="AK239" s="140"/>
      <c r="AL239" s="140"/>
      <c r="AM239" s="140"/>
      <c r="AN239" s="140"/>
      <c r="AO239" s="140"/>
      <c r="AP239" s="140"/>
      <c r="AQ239" s="140"/>
      <c r="AR239" s="140"/>
      <c r="AS239" s="140"/>
      <c r="AT239" s="140"/>
      <c r="AU239" s="140"/>
      <c r="AV239" s="140"/>
      <c r="AW239" s="140"/>
      <c r="AX239" s="398"/>
    </row>
    <row r="240" spans="1:50" ht="41.25" customHeight="1" x14ac:dyDescent="0.2">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636</v>
      </c>
      <c r="AE240" s="391"/>
      <c r="AF240" s="392"/>
      <c r="AG240" s="393" t="s">
        <v>280</v>
      </c>
      <c r="AH240" s="134"/>
      <c r="AI240" s="134"/>
      <c r="AJ240" s="134"/>
      <c r="AK240" s="134"/>
      <c r="AL240" s="134"/>
      <c r="AM240" s="134"/>
      <c r="AN240" s="134"/>
      <c r="AO240" s="134"/>
      <c r="AP240" s="134"/>
      <c r="AQ240" s="134"/>
      <c r="AR240" s="134"/>
      <c r="AS240" s="134"/>
      <c r="AT240" s="134"/>
      <c r="AU240" s="134"/>
      <c r="AV240" s="134"/>
      <c r="AW240" s="134"/>
      <c r="AX240" s="394"/>
    </row>
    <row r="241" spans="1:50" ht="19.75" hidden="1" customHeight="1" x14ac:dyDescent="0.2">
      <c r="A241" s="383"/>
      <c r="B241" s="384"/>
      <c r="C241" s="892" t="s">
        <v>0</v>
      </c>
      <c r="D241" s="893"/>
      <c r="E241" s="893"/>
      <c r="F241" s="893"/>
      <c r="G241" s="893"/>
      <c r="H241" s="893"/>
      <c r="I241" s="893"/>
      <c r="J241" s="893"/>
      <c r="K241" s="893"/>
      <c r="L241" s="893"/>
      <c r="M241" s="893"/>
      <c r="N241" s="893"/>
      <c r="O241" s="889" t="s">
        <v>601</v>
      </c>
      <c r="P241" s="890"/>
      <c r="Q241" s="890"/>
      <c r="R241" s="890"/>
      <c r="S241" s="890"/>
      <c r="T241" s="890"/>
      <c r="U241" s="890"/>
      <c r="V241" s="890"/>
      <c r="W241" s="890"/>
      <c r="X241" s="890"/>
      <c r="Y241" s="890"/>
      <c r="Z241" s="890"/>
      <c r="AA241" s="890"/>
      <c r="AB241" s="890"/>
      <c r="AC241" s="890"/>
      <c r="AD241" s="890"/>
      <c r="AE241" s="890"/>
      <c r="AF241" s="891"/>
      <c r="AG241" s="395"/>
      <c r="AH241" s="137"/>
      <c r="AI241" s="137"/>
      <c r="AJ241" s="137"/>
      <c r="AK241" s="137"/>
      <c r="AL241" s="137"/>
      <c r="AM241" s="137"/>
      <c r="AN241" s="137"/>
      <c r="AO241" s="137"/>
      <c r="AP241" s="137"/>
      <c r="AQ241" s="137"/>
      <c r="AR241" s="137"/>
      <c r="AS241" s="137"/>
      <c r="AT241" s="137"/>
      <c r="AU241" s="137"/>
      <c r="AV241" s="137"/>
      <c r="AW241" s="137"/>
      <c r="AX241" s="396"/>
    </row>
    <row r="242" spans="1:50" ht="24.75" hidden="1" customHeight="1" x14ac:dyDescent="0.2">
      <c r="A242" s="383"/>
      <c r="B242" s="384"/>
      <c r="C242" s="876"/>
      <c r="D242" s="877"/>
      <c r="E242" s="376"/>
      <c r="F242" s="376"/>
      <c r="G242" s="376"/>
      <c r="H242" s="377"/>
      <c r="I242" s="377"/>
      <c r="J242" s="878"/>
      <c r="K242" s="878"/>
      <c r="L242" s="878"/>
      <c r="M242" s="377"/>
      <c r="N242" s="879"/>
      <c r="O242" s="880"/>
      <c r="P242" s="881"/>
      <c r="Q242" s="881"/>
      <c r="R242" s="881"/>
      <c r="S242" s="881"/>
      <c r="T242" s="881"/>
      <c r="U242" s="881"/>
      <c r="V242" s="881"/>
      <c r="W242" s="881"/>
      <c r="X242" s="881"/>
      <c r="Y242" s="881"/>
      <c r="Z242" s="881"/>
      <c r="AA242" s="881"/>
      <c r="AB242" s="881"/>
      <c r="AC242" s="881"/>
      <c r="AD242" s="881"/>
      <c r="AE242" s="881"/>
      <c r="AF242" s="882"/>
      <c r="AG242" s="395"/>
      <c r="AH242" s="137"/>
      <c r="AI242" s="137"/>
      <c r="AJ242" s="137"/>
      <c r="AK242" s="137"/>
      <c r="AL242" s="137"/>
      <c r="AM242" s="137"/>
      <c r="AN242" s="137"/>
      <c r="AO242" s="137"/>
      <c r="AP242" s="137"/>
      <c r="AQ242" s="137"/>
      <c r="AR242" s="137"/>
      <c r="AS242" s="137"/>
      <c r="AT242" s="137"/>
      <c r="AU242" s="137"/>
      <c r="AV242" s="137"/>
      <c r="AW242" s="137"/>
      <c r="AX242" s="396"/>
    </row>
    <row r="243" spans="1:50" ht="24.75" hidden="1" customHeight="1" x14ac:dyDescent="0.2">
      <c r="A243" s="383"/>
      <c r="B243" s="384"/>
      <c r="C243" s="374"/>
      <c r="D243" s="375"/>
      <c r="E243" s="376"/>
      <c r="F243" s="376"/>
      <c r="G243" s="376"/>
      <c r="H243" s="377"/>
      <c r="I243" s="377"/>
      <c r="J243" s="378"/>
      <c r="K243" s="378"/>
      <c r="L243" s="378"/>
      <c r="M243" s="379"/>
      <c r="N243" s="380"/>
      <c r="O243" s="883"/>
      <c r="P243" s="884"/>
      <c r="Q243" s="884"/>
      <c r="R243" s="884"/>
      <c r="S243" s="884"/>
      <c r="T243" s="884"/>
      <c r="U243" s="884"/>
      <c r="V243" s="884"/>
      <c r="W243" s="884"/>
      <c r="X243" s="884"/>
      <c r="Y243" s="884"/>
      <c r="Z243" s="884"/>
      <c r="AA243" s="884"/>
      <c r="AB243" s="884"/>
      <c r="AC243" s="884"/>
      <c r="AD243" s="884"/>
      <c r="AE243" s="884"/>
      <c r="AF243" s="885"/>
      <c r="AG243" s="395"/>
      <c r="AH243" s="137"/>
      <c r="AI243" s="137"/>
      <c r="AJ243" s="137"/>
      <c r="AK243" s="137"/>
      <c r="AL243" s="137"/>
      <c r="AM243" s="137"/>
      <c r="AN243" s="137"/>
      <c r="AO243" s="137"/>
      <c r="AP243" s="137"/>
      <c r="AQ243" s="137"/>
      <c r="AR243" s="137"/>
      <c r="AS243" s="137"/>
      <c r="AT243" s="137"/>
      <c r="AU243" s="137"/>
      <c r="AV243" s="137"/>
      <c r="AW243" s="137"/>
      <c r="AX243" s="396"/>
    </row>
    <row r="244" spans="1:50" ht="24.75" hidden="1" customHeight="1" x14ac:dyDescent="0.2">
      <c r="A244" s="383"/>
      <c r="B244" s="384"/>
      <c r="C244" s="374"/>
      <c r="D244" s="375"/>
      <c r="E244" s="376"/>
      <c r="F244" s="376"/>
      <c r="G244" s="376"/>
      <c r="H244" s="377"/>
      <c r="I244" s="377"/>
      <c r="J244" s="378"/>
      <c r="K244" s="378"/>
      <c r="L244" s="378"/>
      <c r="M244" s="379"/>
      <c r="N244" s="380"/>
      <c r="O244" s="883"/>
      <c r="P244" s="884"/>
      <c r="Q244" s="884"/>
      <c r="R244" s="884"/>
      <c r="S244" s="884"/>
      <c r="T244" s="884"/>
      <c r="U244" s="884"/>
      <c r="V244" s="884"/>
      <c r="W244" s="884"/>
      <c r="X244" s="884"/>
      <c r="Y244" s="884"/>
      <c r="Z244" s="884"/>
      <c r="AA244" s="884"/>
      <c r="AB244" s="884"/>
      <c r="AC244" s="884"/>
      <c r="AD244" s="884"/>
      <c r="AE244" s="884"/>
      <c r="AF244" s="885"/>
      <c r="AG244" s="395"/>
      <c r="AH244" s="137"/>
      <c r="AI244" s="137"/>
      <c r="AJ244" s="137"/>
      <c r="AK244" s="137"/>
      <c r="AL244" s="137"/>
      <c r="AM244" s="137"/>
      <c r="AN244" s="137"/>
      <c r="AO244" s="137"/>
      <c r="AP244" s="137"/>
      <c r="AQ244" s="137"/>
      <c r="AR244" s="137"/>
      <c r="AS244" s="137"/>
      <c r="AT244" s="137"/>
      <c r="AU244" s="137"/>
      <c r="AV244" s="137"/>
      <c r="AW244" s="137"/>
      <c r="AX244" s="396"/>
    </row>
    <row r="245" spans="1:50" ht="24.75" hidden="1" customHeight="1" x14ac:dyDescent="0.2">
      <c r="A245" s="383"/>
      <c r="B245" s="384"/>
      <c r="C245" s="374"/>
      <c r="D245" s="375"/>
      <c r="E245" s="376"/>
      <c r="F245" s="376"/>
      <c r="G245" s="376"/>
      <c r="H245" s="377"/>
      <c r="I245" s="377"/>
      <c r="J245" s="378"/>
      <c r="K245" s="378"/>
      <c r="L245" s="378"/>
      <c r="M245" s="379"/>
      <c r="N245" s="380"/>
      <c r="O245" s="883"/>
      <c r="P245" s="884"/>
      <c r="Q245" s="884"/>
      <c r="R245" s="884"/>
      <c r="S245" s="884"/>
      <c r="T245" s="884"/>
      <c r="U245" s="884"/>
      <c r="V245" s="884"/>
      <c r="W245" s="884"/>
      <c r="X245" s="884"/>
      <c r="Y245" s="884"/>
      <c r="Z245" s="884"/>
      <c r="AA245" s="884"/>
      <c r="AB245" s="884"/>
      <c r="AC245" s="884"/>
      <c r="AD245" s="884"/>
      <c r="AE245" s="884"/>
      <c r="AF245" s="885"/>
      <c r="AG245" s="395"/>
      <c r="AH245" s="137"/>
      <c r="AI245" s="137"/>
      <c r="AJ245" s="137"/>
      <c r="AK245" s="137"/>
      <c r="AL245" s="137"/>
      <c r="AM245" s="137"/>
      <c r="AN245" s="137"/>
      <c r="AO245" s="137"/>
      <c r="AP245" s="137"/>
      <c r="AQ245" s="137"/>
      <c r="AR245" s="137"/>
      <c r="AS245" s="137"/>
      <c r="AT245" s="137"/>
      <c r="AU245" s="137"/>
      <c r="AV245" s="137"/>
      <c r="AW245" s="137"/>
      <c r="AX245" s="396"/>
    </row>
    <row r="246" spans="1:50" ht="24.75" hidden="1" customHeight="1" x14ac:dyDescent="0.2">
      <c r="A246" s="385"/>
      <c r="B246" s="386"/>
      <c r="C246" s="399"/>
      <c r="D246" s="400"/>
      <c r="E246" s="376"/>
      <c r="F246" s="376"/>
      <c r="G246" s="376"/>
      <c r="H246" s="377"/>
      <c r="I246" s="377"/>
      <c r="J246" s="401"/>
      <c r="K246" s="401"/>
      <c r="L246" s="401"/>
      <c r="M246" s="874"/>
      <c r="N246" s="875"/>
      <c r="O246" s="886"/>
      <c r="P246" s="887"/>
      <c r="Q246" s="887"/>
      <c r="R246" s="887"/>
      <c r="S246" s="887"/>
      <c r="T246" s="887"/>
      <c r="U246" s="887"/>
      <c r="V246" s="887"/>
      <c r="W246" s="887"/>
      <c r="X246" s="887"/>
      <c r="Y246" s="887"/>
      <c r="Z246" s="887"/>
      <c r="AA246" s="887"/>
      <c r="AB246" s="887"/>
      <c r="AC246" s="887"/>
      <c r="AD246" s="887"/>
      <c r="AE246" s="887"/>
      <c r="AF246" s="888"/>
      <c r="AG246" s="397"/>
      <c r="AH246" s="140"/>
      <c r="AI246" s="140"/>
      <c r="AJ246" s="140"/>
      <c r="AK246" s="140"/>
      <c r="AL246" s="140"/>
      <c r="AM246" s="140"/>
      <c r="AN246" s="140"/>
      <c r="AO246" s="140"/>
      <c r="AP246" s="140"/>
      <c r="AQ246" s="140"/>
      <c r="AR246" s="140"/>
      <c r="AS246" s="140"/>
      <c r="AT246" s="140"/>
      <c r="AU246" s="140"/>
      <c r="AV246" s="140"/>
      <c r="AW246" s="140"/>
      <c r="AX246" s="398"/>
    </row>
    <row r="247" spans="1:50" ht="67.5" customHeight="1" x14ac:dyDescent="0.2">
      <c r="A247" s="345" t="s">
        <v>45</v>
      </c>
      <c r="B247" s="904"/>
      <c r="C247" s="304" t="s">
        <v>49</v>
      </c>
      <c r="D247" s="726"/>
      <c r="E247" s="726"/>
      <c r="F247" s="727"/>
      <c r="G247" s="907" t="s">
        <v>655</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57.5" customHeight="1" thickBot="1" x14ac:dyDescent="0.25">
      <c r="A248" s="905"/>
      <c r="B248" s="906"/>
      <c r="C248" s="909" t="s">
        <v>53</v>
      </c>
      <c r="D248" s="910"/>
      <c r="E248" s="910"/>
      <c r="F248" s="911"/>
      <c r="G248" s="912" t="s">
        <v>646</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2">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5">
      <c r="A250" s="897" t="s">
        <v>712</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2">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5">
      <c r="A252" s="329" t="s">
        <v>132</v>
      </c>
      <c r="B252" s="330"/>
      <c r="C252" s="330"/>
      <c r="D252" s="330"/>
      <c r="E252" s="331"/>
      <c r="F252" s="903" t="s">
        <v>713</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2">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5">
      <c r="A254" s="329" t="s">
        <v>132</v>
      </c>
      <c r="B254" s="330"/>
      <c r="C254" s="330"/>
      <c r="D254" s="330"/>
      <c r="E254" s="331"/>
      <c r="F254" s="332" t="s">
        <v>721</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2">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5">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2">
      <c r="A257" s="341" t="s">
        <v>235</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2">
      <c r="A258" s="344" t="s">
        <v>273</v>
      </c>
      <c r="B258" s="93"/>
      <c r="C258" s="93"/>
      <c r="D258" s="94"/>
      <c r="E258" s="325" t="s">
        <v>613</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0"/>
    </row>
    <row r="259" spans="1:52" ht="24.75" customHeight="1" x14ac:dyDescent="0.2">
      <c r="A259" s="259" t="s">
        <v>272</v>
      </c>
      <c r="B259" s="259"/>
      <c r="C259" s="259"/>
      <c r="D259" s="259"/>
      <c r="E259" s="325" t="s">
        <v>613</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2">
      <c r="A260" s="259" t="s">
        <v>271</v>
      </c>
      <c r="B260" s="259"/>
      <c r="C260" s="259"/>
      <c r="D260" s="259"/>
      <c r="E260" s="325" t="s">
        <v>613</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2">
      <c r="A261" s="259" t="s">
        <v>270</v>
      </c>
      <c r="B261" s="259"/>
      <c r="C261" s="259"/>
      <c r="D261" s="259"/>
      <c r="E261" s="325" t="s">
        <v>613</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2">
      <c r="A262" s="259" t="s">
        <v>269</v>
      </c>
      <c r="B262" s="259"/>
      <c r="C262" s="259"/>
      <c r="D262" s="259"/>
      <c r="E262" s="325" t="s">
        <v>613</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2">
      <c r="A263" s="259" t="s">
        <v>268</v>
      </c>
      <c r="B263" s="259"/>
      <c r="C263" s="259"/>
      <c r="D263" s="259"/>
      <c r="E263" s="325" t="s">
        <v>613</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2">
      <c r="A264" s="259" t="s">
        <v>267</v>
      </c>
      <c r="B264" s="259"/>
      <c r="C264" s="259"/>
      <c r="D264" s="259"/>
      <c r="E264" s="325" t="s">
        <v>613</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2">
      <c r="A265" s="259" t="s">
        <v>266</v>
      </c>
      <c r="B265" s="259"/>
      <c r="C265" s="259"/>
      <c r="D265" s="259"/>
      <c r="E265" s="325" t="s">
        <v>613</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2">
      <c r="A266" s="259" t="s">
        <v>412</v>
      </c>
      <c r="B266" s="259"/>
      <c r="C266" s="259"/>
      <c r="D266" s="259"/>
      <c r="E266" s="103" t="s">
        <v>604</v>
      </c>
      <c r="F266" s="89"/>
      <c r="G266" s="89"/>
      <c r="H266" s="73" t="str">
        <f>IF(E266="","","-")</f>
        <v>-</v>
      </c>
      <c r="I266" s="89" t="s">
        <v>631</v>
      </c>
      <c r="J266" s="89"/>
      <c r="K266" s="73" t="str">
        <f>IF(I266="","","-")</f>
        <v>-</v>
      </c>
      <c r="L266" s="104">
        <v>3</v>
      </c>
      <c r="M266" s="104"/>
      <c r="N266" s="73" t="str">
        <f>IF(O266="","","-")</f>
        <v/>
      </c>
      <c r="O266" s="105"/>
      <c r="P266" s="106"/>
      <c r="Q266" s="103"/>
      <c r="R266" s="89"/>
      <c r="S266" s="89"/>
      <c r="T266" s="73" t="str">
        <f>IF(Q266="","","-")</f>
        <v/>
      </c>
      <c r="U266" s="89"/>
      <c r="V266" s="89"/>
      <c r="W266" s="73" t="str">
        <f>IF(U266="","","-")</f>
        <v/>
      </c>
      <c r="X266" s="104"/>
      <c r="Y266" s="104"/>
      <c r="Z266" s="73" t="str">
        <f>IF(AA266="","","-")</f>
        <v/>
      </c>
      <c r="AA266" s="105"/>
      <c r="AB266" s="106"/>
      <c r="AC266" s="103"/>
      <c r="AD266" s="89"/>
      <c r="AE266" s="89"/>
      <c r="AF266" s="73" t="str">
        <f>IF(AC266="","","-")</f>
        <v/>
      </c>
      <c r="AG266" s="89"/>
      <c r="AH266" s="89"/>
      <c r="AI266" s="73" t="str">
        <f>IF(AG266="","","-")</f>
        <v/>
      </c>
      <c r="AJ266" s="104"/>
      <c r="AK266" s="104"/>
      <c r="AL266" s="73" t="str">
        <f>IF(AM266="","","-")</f>
        <v/>
      </c>
      <c r="AM266" s="105"/>
      <c r="AN266" s="106"/>
      <c r="AO266" s="103"/>
      <c r="AP266" s="89"/>
      <c r="AQ266" s="73" t="str">
        <f>IF(AO266="","","-")</f>
        <v/>
      </c>
      <c r="AR266" s="89"/>
      <c r="AS266" s="89"/>
      <c r="AT266" s="73" t="str">
        <f>IF(AR266="","","-")</f>
        <v/>
      </c>
      <c r="AU266" s="104"/>
      <c r="AV266" s="104"/>
      <c r="AW266" s="73" t="str">
        <f>IF(AX266="","","-")</f>
        <v/>
      </c>
      <c r="AX266" s="76"/>
    </row>
    <row r="267" spans="1:52" ht="24.75" customHeight="1" x14ac:dyDescent="0.2">
      <c r="A267" s="259" t="s">
        <v>592</v>
      </c>
      <c r="B267" s="259"/>
      <c r="C267" s="259"/>
      <c r="D267" s="259"/>
      <c r="E267" s="103" t="s">
        <v>604</v>
      </c>
      <c r="F267" s="89"/>
      <c r="G267" s="89"/>
      <c r="H267" s="73"/>
      <c r="I267" s="89" t="s">
        <v>284</v>
      </c>
      <c r="J267" s="89"/>
      <c r="K267" s="73"/>
      <c r="L267" s="104">
        <v>3</v>
      </c>
      <c r="M267" s="104"/>
      <c r="N267" s="73" t="str">
        <f>IF(O267="","","-")</f>
        <v/>
      </c>
      <c r="O267" s="105"/>
      <c r="P267" s="106"/>
      <c r="Q267" s="103"/>
      <c r="R267" s="89"/>
      <c r="S267" s="89"/>
      <c r="T267" s="73" t="str">
        <f>IF(Q267="","","-")</f>
        <v/>
      </c>
      <c r="U267" s="89"/>
      <c r="V267" s="89"/>
      <c r="W267" s="73" t="str">
        <f>IF(U267="","","-")</f>
        <v/>
      </c>
      <c r="X267" s="104"/>
      <c r="Y267" s="104"/>
      <c r="Z267" s="73" t="str">
        <f>IF(AA267="","","-")</f>
        <v/>
      </c>
      <c r="AA267" s="105"/>
      <c r="AB267" s="106"/>
      <c r="AC267" s="103"/>
      <c r="AD267" s="89"/>
      <c r="AE267" s="89"/>
      <c r="AF267" s="73" t="str">
        <f>IF(AC267="","","-")</f>
        <v/>
      </c>
      <c r="AG267" s="89"/>
      <c r="AH267" s="89"/>
      <c r="AI267" s="73" t="str">
        <f>IF(AG267="","","-")</f>
        <v/>
      </c>
      <c r="AJ267" s="104"/>
      <c r="AK267" s="104"/>
      <c r="AL267" s="73" t="str">
        <f>IF(AM267="","","-")</f>
        <v/>
      </c>
      <c r="AM267" s="105"/>
      <c r="AN267" s="106"/>
      <c r="AO267" s="103"/>
      <c r="AP267" s="89"/>
      <c r="AQ267" s="73" t="str">
        <f>IF(AO267="","","-")</f>
        <v/>
      </c>
      <c r="AR267" s="89"/>
      <c r="AS267" s="89"/>
      <c r="AT267" s="73" t="str">
        <f>IF(AR267="","","-")</f>
        <v/>
      </c>
      <c r="AU267" s="104"/>
      <c r="AV267" s="104"/>
      <c r="AW267" s="73" t="str">
        <f>IF(AX267="","","-")</f>
        <v/>
      </c>
      <c r="AX267" s="76"/>
    </row>
    <row r="268" spans="1:52" ht="24.75" customHeight="1" x14ac:dyDescent="0.2">
      <c r="A268" s="259" t="s">
        <v>380</v>
      </c>
      <c r="B268" s="259"/>
      <c r="C268" s="259"/>
      <c r="D268" s="259"/>
      <c r="E268" s="87">
        <v>2021</v>
      </c>
      <c r="F268" s="88"/>
      <c r="G268" s="89" t="s">
        <v>603</v>
      </c>
      <c r="H268" s="89"/>
      <c r="I268" s="89"/>
      <c r="J268" s="88">
        <v>20</v>
      </c>
      <c r="K268" s="88"/>
      <c r="L268" s="104">
        <v>79</v>
      </c>
      <c r="M268" s="104"/>
      <c r="N268" s="104"/>
      <c r="O268" s="88"/>
      <c r="P268" s="88"/>
      <c r="Q268" s="87"/>
      <c r="R268" s="88"/>
      <c r="S268" s="89"/>
      <c r="T268" s="89"/>
      <c r="U268" s="89"/>
      <c r="V268" s="88"/>
      <c r="W268" s="88"/>
      <c r="X268" s="104"/>
      <c r="Y268" s="104"/>
      <c r="Z268" s="104"/>
      <c r="AA268" s="88"/>
      <c r="AB268" s="312"/>
      <c r="AC268" s="87"/>
      <c r="AD268" s="88"/>
      <c r="AE268" s="89"/>
      <c r="AF268" s="89"/>
      <c r="AG268" s="89"/>
      <c r="AH268" s="88"/>
      <c r="AI268" s="88"/>
      <c r="AJ268" s="104"/>
      <c r="AK268" s="104"/>
      <c r="AL268" s="104"/>
      <c r="AM268" s="88"/>
      <c r="AN268" s="312"/>
      <c r="AO268" s="87"/>
      <c r="AP268" s="88"/>
      <c r="AQ268" s="89"/>
      <c r="AR268" s="89"/>
      <c r="AS268" s="89"/>
      <c r="AT268" s="88"/>
      <c r="AU268" s="88"/>
      <c r="AV268" s="104"/>
      <c r="AW268" s="104"/>
      <c r="AX268" s="76"/>
    </row>
    <row r="269" spans="1:52" ht="28.4" customHeight="1" x14ac:dyDescent="0.2">
      <c r="A269" s="313" t="s">
        <v>260</v>
      </c>
      <c r="B269" s="314"/>
      <c r="C269" s="314"/>
      <c r="D269" s="314"/>
      <c r="E269" s="314"/>
      <c r="F269" s="315"/>
      <c r="G269" s="60" t="s">
        <v>594</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4" customHeight="1" x14ac:dyDescent="0.2">
      <c r="A270" s="313"/>
      <c r="B270" s="314"/>
      <c r="C270" s="314"/>
      <c r="D270" s="314"/>
      <c r="E270" s="314"/>
      <c r="F270" s="315"/>
      <c r="G270" s="80"/>
      <c r="H270" s="81"/>
      <c r="I270" s="82"/>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3"/>
    </row>
    <row r="271" spans="1:52" ht="28.4" customHeight="1" x14ac:dyDescent="0.2">
      <c r="A271" s="313"/>
      <c r="B271" s="314"/>
      <c r="C271" s="314"/>
      <c r="D271" s="314"/>
      <c r="E271" s="314"/>
      <c r="F271" s="315"/>
      <c r="G271" s="80"/>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3"/>
    </row>
    <row r="272" spans="1:52" ht="28.4" customHeight="1" x14ac:dyDescent="0.2">
      <c r="A272" s="313"/>
      <c r="B272" s="314"/>
      <c r="C272" s="314"/>
      <c r="D272" s="314"/>
      <c r="E272" s="314"/>
      <c r="F272" s="315"/>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3"/>
    </row>
    <row r="273" spans="1:50" ht="27.75" customHeight="1" x14ac:dyDescent="0.2">
      <c r="A273" s="313"/>
      <c r="B273" s="314"/>
      <c r="C273" s="314"/>
      <c r="D273" s="314"/>
      <c r="E273" s="314"/>
      <c r="F273" s="315"/>
      <c r="G273" s="80"/>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3"/>
    </row>
    <row r="274" spans="1:50" ht="28.4" customHeight="1" x14ac:dyDescent="0.2">
      <c r="A274" s="313"/>
      <c r="B274" s="314"/>
      <c r="C274" s="314"/>
      <c r="D274" s="314"/>
      <c r="E274" s="314"/>
      <c r="F274" s="315"/>
      <c r="G274" s="80"/>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3"/>
    </row>
    <row r="275" spans="1:50" ht="28.4" customHeight="1" x14ac:dyDescent="0.2">
      <c r="A275" s="313"/>
      <c r="B275" s="314"/>
      <c r="C275" s="314"/>
      <c r="D275" s="314"/>
      <c r="E275" s="314"/>
      <c r="F275" s="315"/>
      <c r="G275" s="80"/>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3"/>
    </row>
    <row r="276" spans="1:50" ht="27.75" customHeight="1" x14ac:dyDescent="0.2">
      <c r="A276" s="313"/>
      <c r="B276" s="314"/>
      <c r="C276" s="314"/>
      <c r="D276" s="314"/>
      <c r="E276" s="314"/>
      <c r="F276" s="315"/>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3"/>
    </row>
    <row r="277" spans="1:50" ht="28.4" customHeight="1" x14ac:dyDescent="0.2">
      <c r="A277" s="313"/>
      <c r="B277" s="314"/>
      <c r="C277" s="314"/>
      <c r="D277" s="314"/>
      <c r="E277" s="314"/>
      <c r="F277" s="315"/>
      <c r="G277" s="80"/>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3"/>
    </row>
    <row r="278" spans="1:50" ht="28.4" customHeight="1" x14ac:dyDescent="0.2">
      <c r="A278" s="313"/>
      <c r="B278" s="314"/>
      <c r="C278" s="314"/>
      <c r="D278" s="314"/>
      <c r="E278" s="314"/>
      <c r="F278" s="315"/>
      <c r="G278" s="80"/>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3"/>
    </row>
    <row r="279" spans="1:50" ht="28.4" customHeight="1" x14ac:dyDescent="0.2">
      <c r="A279" s="313"/>
      <c r="B279" s="314"/>
      <c r="C279" s="314"/>
      <c r="D279" s="314"/>
      <c r="E279" s="314"/>
      <c r="F279" s="315"/>
      <c r="G279" s="80"/>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3"/>
    </row>
    <row r="280" spans="1:50" ht="28.4" customHeight="1" x14ac:dyDescent="0.2">
      <c r="A280" s="313"/>
      <c r="B280" s="314"/>
      <c r="C280" s="314"/>
      <c r="D280" s="314"/>
      <c r="E280" s="314"/>
      <c r="F280" s="315"/>
      <c r="G280" s="80"/>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3"/>
    </row>
    <row r="281" spans="1:50" ht="28.4" customHeight="1" x14ac:dyDescent="0.2">
      <c r="A281" s="313"/>
      <c r="B281" s="314"/>
      <c r="C281" s="314"/>
      <c r="D281" s="314"/>
      <c r="E281" s="314"/>
      <c r="F281" s="315"/>
      <c r="G281" s="80"/>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3"/>
    </row>
    <row r="282" spans="1:50" ht="27.75" customHeight="1" x14ac:dyDescent="0.2">
      <c r="A282" s="313"/>
      <c r="B282" s="314"/>
      <c r="C282" s="314"/>
      <c r="D282" s="314"/>
      <c r="E282" s="314"/>
      <c r="F282" s="315"/>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3"/>
    </row>
    <row r="283" spans="1:50" ht="28.4" customHeight="1" x14ac:dyDescent="0.2">
      <c r="A283" s="313"/>
      <c r="B283" s="314"/>
      <c r="C283" s="314"/>
      <c r="D283" s="314"/>
      <c r="E283" s="314"/>
      <c r="F283" s="315"/>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3"/>
    </row>
    <row r="284" spans="1:50" ht="28.4" customHeight="1" x14ac:dyDescent="0.2">
      <c r="A284" s="313"/>
      <c r="B284" s="314"/>
      <c r="C284" s="314"/>
      <c r="D284" s="314"/>
      <c r="E284" s="314"/>
      <c r="F284" s="315"/>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3"/>
    </row>
    <row r="285" spans="1:50" ht="28.4" customHeight="1" x14ac:dyDescent="0.2">
      <c r="A285" s="313"/>
      <c r="B285" s="314"/>
      <c r="C285" s="314"/>
      <c r="D285" s="314"/>
      <c r="E285" s="314"/>
      <c r="F285" s="315"/>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3"/>
    </row>
    <row r="286" spans="1:50" ht="52.5" customHeight="1" x14ac:dyDescent="0.2">
      <c r="A286" s="313"/>
      <c r="B286" s="314"/>
      <c r="C286" s="314"/>
      <c r="D286" s="314"/>
      <c r="E286" s="314"/>
      <c r="F286" s="315"/>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3"/>
    </row>
    <row r="287" spans="1:50" ht="52.5" customHeight="1" x14ac:dyDescent="0.2">
      <c r="A287" s="313"/>
      <c r="B287" s="314"/>
      <c r="C287" s="314"/>
      <c r="D287" s="314"/>
      <c r="E287" s="314"/>
      <c r="F287" s="315"/>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3"/>
    </row>
    <row r="288" spans="1:50" ht="52.5" customHeight="1" x14ac:dyDescent="0.2">
      <c r="A288" s="313"/>
      <c r="B288" s="314"/>
      <c r="C288" s="314"/>
      <c r="D288" s="314"/>
      <c r="E288" s="314"/>
      <c r="F288" s="315"/>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3"/>
    </row>
    <row r="289" spans="1:50" ht="29.25" customHeight="1" x14ac:dyDescent="0.2">
      <c r="A289" s="313"/>
      <c r="B289" s="314"/>
      <c r="C289" s="314"/>
      <c r="D289" s="314"/>
      <c r="E289" s="314"/>
      <c r="F289" s="315"/>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3"/>
    </row>
    <row r="290" spans="1:50" ht="18.649999999999999" customHeight="1" x14ac:dyDescent="0.2">
      <c r="A290" s="313"/>
      <c r="B290" s="314"/>
      <c r="C290" s="314"/>
      <c r="D290" s="314"/>
      <c r="E290" s="314"/>
      <c r="F290" s="315"/>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3"/>
    </row>
    <row r="291" spans="1:50" ht="35.25" customHeight="1" x14ac:dyDescent="0.2">
      <c r="A291" s="313"/>
      <c r="B291" s="314"/>
      <c r="C291" s="314"/>
      <c r="D291" s="314"/>
      <c r="E291" s="314"/>
      <c r="F291" s="315"/>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3"/>
    </row>
    <row r="292" spans="1:50" ht="30" customHeight="1" thickBot="1" x14ac:dyDescent="0.25">
      <c r="A292" s="313"/>
      <c r="B292" s="314"/>
      <c r="C292" s="314"/>
      <c r="D292" s="314"/>
      <c r="E292" s="314"/>
      <c r="F292" s="315"/>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3"/>
    </row>
    <row r="293" spans="1:50" ht="24.75" hidden="1" customHeight="1" x14ac:dyDescent="0.2">
      <c r="A293" s="313"/>
      <c r="B293" s="314"/>
      <c r="C293" s="314"/>
      <c r="D293" s="314"/>
      <c r="E293" s="314"/>
      <c r="F293" s="315"/>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3"/>
    </row>
    <row r="294" spans="1:50" ht="24.75" hidden="1" customHeight="1" x14ac:dyDescent="0.2">
      <c r="A294" s="313"/>
      <c r="B294" s="314"/>
      <c r="C294" s="314"/>
      <c r="D294" s="314"/>
      <c r="E294" s="314"/>
      <c r="F294" s="315"/>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3"/>
    </row>
    <row r="295" spans="1:50" ht="24.75" hidden="1" customHeight="1" x14ac:dyDescent="0.2">
      <c r="A295" s="313"/>
      <c r="B295" s="314"/>
      <c r="C295" s="314"/>
      <c r="D295" s="314"/>
      <c r="E295" s="314"/>
      <c r="F295" s="315"/>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3"/>
    </row>
    <row r="296" spans="1:50" ht="24.75" hidden="1" customHeight="1" x14ac:dyDescent="0.2">
      <c r="A296" s="313"/>
      <c r="B296" s="314"/>
      <c r="C296" s="314"/>
      <c r="D296" s="314"/>
      <c r="E296" s="314"/>
      <c r="F296" s="315"/>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3"/>
    </row>
    <row r="297" spans="1:50" ht="24.75" hidden="1" customHeight="1" x14ac:dyDescent="0.2">
      <c r="A297" s="313"/>
      <c r="B297" s="314"/>
      <c r="C297" s="314"/>
      <c r="D297" s="314"/>
      <c r="E297" s="314"/>
      <c r="F297" s="315"/>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3"/>
    </row>
    <row r="298" spans="1:50" ht="24.75" hidden="1" customHeight="1" x14ac:dyDescent="0.2">
      <c r="A298" s="313"/>
      <c r="B298" s="314"/>
      <c r="C298" s="314"/>
      <c r="D298" s="314"/>
      <c r="E298" s="314"/>
      <c r="F298" s="315"/>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3"/>
    </row>
    <row r="299" spans="1:50" ht="24.75" hidden="1" customHeight="1" x14ac:dyDescent="0.2">
      <c r="A299" s="313"/>
      <c r="B299" s="314"/>
      <c r="C299" s="314"/>
      <c r="D299" s="314"/>
      <c r="E299" s="314"/>
      <c r="F299" s="315"/>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3"/>
    </row>
    <row r="300" spans="1:50" ht="24.75" hidden="1" customHeight="1" x14ac:dyDescent="0.2">
      <c r="A300" s="313"/>
      <c r="B300" s="314"/>
      <c r="C300" s="314"/>
      <c r="D300" s="314"/>
      <c r="E300" s="314"/>
      <c r="F300" s="315"/>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3"/>
    </row>
    <row r="301" spans="1:50" ht="24.75" hidden="1" customHeight="1" x14ac:dyDescent="0.2">
      <c r="A301" s="313"/>
      <c r="B301" s="314"/>
      <c r="C301" s="314"/>
      <c r="D301" s="314"/>
      <c r="E301" s="314"/>
      <c r="F301" s="315"/>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3"/>
    </row>
    <row r="302" spans="1:50" ht="24.75" hidden="1" customHeight="1" x14ac:dyDescent="0.2">
      <c r="A302" s="313"/>
      <c r="B302" s="314"/>
      <c r="C302" s="314"/>
      <c r="D302" s="314"/>
      <c r="E302" s="314"/>
      <c r="F302" s="315"/>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3"/>
    </row>
    <row r="303" spans="1:50" ht="24.75" hidden="1" customHeight="1" x14ac:dyDescent="0.2">
      <c r="A303" s="313"/>
      <c r="B303" s="314"/>
      <c r="C303" s="314"/>
      <c r="D303" s="314"/>
      <c r="E303" s="314"/>
      <c r="F303" s="315"/>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3"/>
    </row>
    <row r="304" spans="1:50" ht="24.75" hidden="1" customHeight="1" x14ac:dyDescent="0.2">
      <c r="A304" s="313"/>
      <c r="B304" s="314"/>
      <c r="C304" s="314"/>
      <c r="D304" s="314"/>
      <c r="E304" s="314"/>
      <c r="F304" s="315"/>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3"/>
    </row>
    <row r="305" spans="1:50" ht="24.75" hidden="1" customHeight="1" x14ac:dyDescent="0.2">
      <c r="A305" s="313"/>
      <c r="B305" s="314"/>
      <c r="C305" s="314"/>
      <c r="D305" s="314"/>
      <c r="E305" s="314"/>
      <c r="F305" s="315"/>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3"/>
    </row>
    <row r="306" spans="1:50" ht="25.5" hidden="1" customHeight="1" x14ac:dyDescent="0.2">
      <c r="A306" s="313"/>
      <c r="B306" s="314"/>
      <c r="C306" s="314"/>
      <c r="D306" s="314"/>
      <c r="E306" s="314"/>
      <c r="F306" s="315"/>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3"/>
    </row>
    <row r="307" spans="1:50" ht="24.75" hidden="1" customHeight="1" thickBot="1" x14ac:dyDescent="0.25">
      <c r="A307" s="316"/>
      <c r="B307" s="317"/>
      <c r="C307" s="317"/>
      <c r="D307" s="317"/>
      <c r="E307" s="317"/>
      <c r="F307" s="318"/>
      <c r="G307" s="84"/>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6"/>
    </row>
    <row r="308" spans="1:50" ht="24.75" customHeight="1" x14ac:dyDescent="0.2">
      <c r="A308" s="319" t="s">
        <v>262</v>
      </c>
      <c r="B308" s="320"/>
      <c r="C308" s="320"/>
      <c r="D308" s="320"/>
      <c r="E308" s="320"/>
      <c r="F308" s="321"/>
      <c r="G308" s="300" t="s">
        <v>659</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660</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2">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2">
      <c r="A310" s="322"/>
      <c r="B310" s="323"/>
      <c r="C310" s="323"/>
      <c r="D310" s="323"/>
      <c r="E310" s="323"/>
      <c r="F310" s="324"/>
      <c r="G310" s="290" t="s">
        <v>647</v>
      </c>
      <c r="H310" s="291"/>
      <c r="I310" s="291"/>
      <c r="J310" s="291"/>
      <c r="K310" s="292"/>
      <c r="L310" s="293" t="s">
        <v>658</v>
      </c>
      <c r="M310" s="294"/>
      <c r="N310" s="294"/>
      <c r="O310" s="294"/>
      <c r="P310" s="294"/>
      <c r="Q310" s="294"/>
      <c r="R310" s="294"/>
      <c r="S310" s="294"/>
      <c r="T310" s="294"/>
      <c r="U310" s="294"/>
      <c r="V310" s="294"/>
      <c r="W310" s="294"/>
      <c r="X310" s="295"/>
      <c r="Y310" s="296">
        <f>278-Y311</f>
        <v>255.32400000000001</v>
      </c>
      <c r="Z310" s="297"/>
      <c r="AA310" s="297"/>
      <c r="AB310" s="298"/>
      <c r="AC310" s="290" t="s">
        <v>661</v>
      </c>
      <c r="AD310" s="291"/>
      <c r="AE310" s="291"/>
      <c r="AF310" s="291"/>
      <c r="AG310" s="292"/>
      <c r="AH310" s="293" t="s">
        <v>662</v>
      </c>
      <c r="AI310" s="294"/>
      <c r="AJ310" s="294"/>
      <c r="AK310" s="294"/>
      <c r="AL310" s="294"/>
      <c r="AM310" s="294"/>
      <c r="AN310" s="294"/>
      <c r="AO310" s="294"/>
      <c r="AP310" s="294"/>
      <c r="AQ310" s="294"/>
      <c r="AR310" s="294"/>
      <c r="AS310" s="294"/>
      <c r="AT310" s="295"/>
      <c r="AU310" s="296">
        <v>20</v>
      </c>
      <c r="AV310" s="297"/>
      <c r="AW310" s="297"/>
      <c r="AX310" s="299"/>
    </row>
    <row r="311" spans="1:50" ht="24.75" customHeight="1" x14ac:dyDescent="0.2">
      <c r="A311" s="322"/>
      <c r="B311" s="323"/>
      <c r="C311" s="323"/>
      <c r="D311" s="323"/>
      <c r="E311" s="323"/>
      <c r="F311" s="324"/>
      <c r="G311" s="280" t="s">
        <v>656</v>
      </c>
      <c r="H311" s="281"/>
      <c r="I311" s="281"/>
      <c r="J311" s="281"/>
      <c r="K311" s="282"/>
      <c r="L311" s="283" t="s">
        <v>657</v>
      </c>
      <c r="M311" s="284"/>
      <c r="N311" s="284"/>
      <c r="O311" s="284"/>
      <c r="P311" s="284"/>
      <c r="Q311" s="284"/>
      <c r="R311" s="284"/>
      <c r="S311" s="284"/>
      <c r="T311" s="284"/>
      <c r="U311" s="284"/>
      <c r="V311" s="284"/>
      <c r="W311" s="284"/>
      <c r="X311" s="285"/>
      <c r="Y311" s="286">
        <f>22676000/10^6</f>
        <v>22.675999999999998</v>
      </c>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2">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2">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2">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2">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2">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2">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2">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customHeight="1" x14ac:dyDescent="0.2">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278</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20</v>
      </c>
      <c r="AV320" s="277"/>
      <c r="AW320" s="277"/>
      <c r="AX320" s="279"/>
    </row>
    <row r="321" spans="1:51" ht="24.75" customHeight="1" x14ac:dyDescent="0.2">
      <c r="A321" s="322"/>
      <c r="B321" s="323"/>
      <c r="C321" s="323"/>
      <c r="D321" s="323"/>
      <c r="E321" s="323"/>
      <c r="F321" s="324"/>
      <c r="G321" s="300" t="s">
        <v>663</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719</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2">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57.75" customHeight="1" x14ac:dyDescent="0.2">
      <c r="A323" s="322"/>
      <c r="B323" s="323"/>
      <c r="C323" s="323"/>
      <c r="D323" s="323"/>
      <c r="E323" s="323"/>
      <c r="F323" s="324"/>
      <c r="G323" s="290" t="s">
        <v>664</v>
      </c>
      <c r="H323" s="291"/>
      <c r="I323" s="291"/>
      <c r="J323" s="291"/>
      <c r="K323" s="292"/>
      <c r="L323" s="293" t="s">
        <v>665</v>
      </c>
      <c r="M323" s="294"/>
      <c r="N323" s="294"/>
      <c r="O323" s="294"/>
      <c r="P323" s="294"/>
      <c r="Q323" s="294"/>
      <c r="R323" s="294"/>
      <c r="S323" s="294"/>
      <c r="T323" s="294"/>
      <c r="U323" s="294"/>
      <c r="V323" s="294"/>
      <c r="W323" s="294"/>
      <c r="X323" s="295"/>
      <c r="Y323" s="296">
        <v>200</v>
      </c>
      <c r="Z323" s="297"/>
      <c r="AA323" s="297"/>
      <c r="AB323" s="298"/>
      <c r="AC323" s="290" t="s">
        <v>687</v>
      </c>
      <c r="AD323" s="291"/>
      <c r="AE323" s="291"/>
      <c r="AF323" s="291"/>
      <c r="AG323" s="292"/>
      <c r="AH323" s="293" t="s">
        <v>690</v>
      </c>
      <c r="AI323" s="294"/>
      <c r="AJ323" s="294"/>
      <c r="AK323" s="294"/>
      <c r="AL323" s="294"/>
      <c r="AM323" s="294"/>
      <c r="AN323" s="294"/>
      <c r="AO323" s="294"/>
      <c r="AP323" s="294"/>
      <c r="AQ323" s="294"/>
      <c r="AR323" s="294"/>
      <c r="AS323" s="294"/>
      <c r="AT323" s="295"/>
      <c r="AU323" s="296">
        <v>307</v>
      </c>
      <c r="AV323" s="297"/>
      <c r="AW323" s="297"/>
      <c r="AX323" s="299"/>
      <c r="AY323">
        <f t="shared" si="11"/>
        <v>2</v>
      </c>
    </row>
    <row r="324" spans="1:51" ht="42" customHeight="1" x14ac:dyDescent="0.2">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t="s">
        <v>688</v>
      </c>
      <c r="AD324" s="281"/>
      <c r="AE324" s="281"/>
      <c r="AF324" s="281"/>
      <c r="AG324" s="282"/>
      <c r="AH324" s="283" t="s">
        <v>691</v>
      </c>
      <c r="AI324" s="284"/>
      <c r="AJ324" s="284"/>
      <c r="AK324" s="284"/>
      <c r="AL324" s="284"/>
      <c r="AM324" s="284"/>
      <c r="AN324" s="284"/>
      <c r="AO324" s="284"/>
      <c r="AP324" s="284"/>
      <c r="AQ324" s="284"/>
      <c r="AR324" s="284"/>
      <c r="AS324" s="284"/>
      <c r="AT324" s="285"/>
      <c r="AU324" s="286">
        <v>31</v>
      </c>
      <c r="AV324" s="287"/>
      <c r="AW324" s="287"/>
      <c r="AX324" s="289"/>
      <c r="AY324">
        <f t="shared" si="11"/>
        <v>2</v>
      </c>
    </row>
    <row r="325" spans="1:51" ht="42" customHeight="1" x14ac:dyDescent="0.2">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t="s">
        <v>689</v>
      </c>
      <c r="AD325" s="281"/>
      <c r="AE325" s="281"/>
      <c r="AF325" s="281"/>
      <c r="AG325" s="282"/>
      <c r="AH325" s="283" t="s">
        <v>692</v>
      </c>
      <c r="AI325" s="284"/>
      <c r="AJ325" s="284"/>
      <c r="AK325" s="284"/>
      <c r="AL325" s="284"/>
      <c r="AM325" s="284"/>
      <c r="AN325" s="284"/>
      <c r="AO325" s="284"/>
      <c r="AP325" s="284"/>
      <c r="AQ325" s="284"/>
      <c r="AR325" s="284"/>
      <c r="AS325" s="284"/>
      <c r="AT325" s="285"/>
      <c r="AU325" s="286">
        <v>2</v>
      </c>
      <c r="AV325" s="287"/>
      <c r="AW325" s="287"/>
      <c r="AX325" s="289"/>
      <c r="AY325">
        <f t="shared" si="11"/>
        <v>2</v>
      </c>
    </row>
    <row r="326" spans="1:51" ht="24.75" hidden="1" customHeight="1" x14ac:dyDescent="0.2">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2</v>
      </c>
    </row>
    <row r="327" spans="1:51" ht="24.75" hidden="1" customHeight="1" x14ac:dyDescent="0.2">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2</v>
      </c>
    </row>
    <row r="328" spans="1:51" ht="24.75" hidden="1" customHeight="1" x14ac:dyDescent="0.2">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2</v>
      </c>
    </row>
    <row r="329" spans="1:51" ht="24.75" hidden="1" customHeight="1" x14ac:dyDescent="0.2">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2</v>
      </c>
    </row>
    <row r="330" spans="1:51" ht="24.75" hidden="1" customHeight="1" x14ac:dyDescent="0.2">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2</v>
      </c>
    </row>
    <row r="331" spans="1:51" ht="24.75" hidden="1" customHeight="1" x14ac:dyDescent="0.2">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2</v>
      </c>
    </row>
    <row r="332" spans="1:51" ht="24.75" customHeight="1" x14ac:dyDescent="0.2">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2</v>
      </c>
    </row>
    <row r="333" spans="1:51" ht="24.75" customHeight="1" thickBot="1" x14ac:dyDescent="0.25">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200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340</v>
      </c>
      <c r="AV333" s="277"/>
      <c r="AW333" s="277"/>
      <c r="AX333" s="279"/>
      <c r="AY333">
        <f t="shared" si="11"/>
        <v>2</v>
      </c>
    </row>
    <row r="334" spans="1:51" ht="24.75" customHeight="1" x14ac:dyDescent="0.2">
      <c r="A334" s="322"/>
      <c r="B334" s="323"/>
      <c r="C334" s="323"/>
      <c r="D334" s="323"/>
      <c r="E334" s="323"/>
      <c r="F334" s="324"/>
      <c r="G334" s="300" t="s">
        <v>720</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217</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1</v>
      </c>
    </row>
    <row r="335" spans="1:51" ht="24.75" customHeight="1" x14ac:dyDescent="0.2">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1</v>
      </c>
    </row>
    <row r="336" spans="1:51" ht="51.75" customHeight="1" x14ac:dyDescent="0.2">
      <c r="A336" s="322"/>
      <c r="B336" s="323"/>
      <c r="C336" s="323"/>
      <c r="D336" s="323"/>
      <c r="E336" s="323"/>
      <c r="F336" s="324"/>
      <c r="G336" s="290" t="s">
        <v>693</v>
      </c>
      <c r="H336" s="291"/>
      <c r="I336" s="291"/>
      <c r="J336" s="291"/>
      <c r="K336" s="292"/>
      <c r="L336" s="293" t="s">
        <v>695</v>
      </c>
      <c r="M336" s="294"/>
      <c r="N336" s="294"/>
      <c r="O336" s="294"/>
      <c r="P336" s="294"/>
      <c r="Q336" s="294"/>
      <c r="R336" s="294"/>
      <c r="S336" s="294"/>
      <c r="T336" s="294"/>
      <c r="U336" s="294"/>
      <c r="V336" s="294"/>
      <c r="W336" s="294"/>
      <c r="X336" s="295"/>
      <c r="Y336" s="296">
        <v>118</v>
      </c>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1</v>
      </c>
    </row>
    <row r="337" spans="1:51" ht="51.75" customHeight="1" x14ac:dyDescent="0.2">
      <c r="A337" s="322"/>
      <c r="B337" s="323"/>
      <c r="C337" s="323"/>
      <c r="D337" s="323"/>
      <c r="E337" s="323"/>
      <c r="F337" s="324"/>
      <c r="G337" s="280" t="s">
        <v>694</v>
      </c>
      <c r="H337" s="281"/>
      <c r="I337" s="281"/>
      <c r="J337" s="281"/>
      <c r="K337" s="282"/>
      <c r="L337" s="283" t="s">
        <v>696</v>
      </c>
      <c r="M337" s="284"/>
      <c r="N337" s="284"/>
      <c r="O337" s="284"/>
      <c r="P337" s="284"/>
      <c r="Q337" s="284"/>
      <c r="R337" s="284"/>
      <c r="S337" s="284"/>
      <c r="T337" s="284"/>
      <c r="U337" s="284"/>
      <c r="V337" s="284"/>
      <c r="W337" s="284"/>
      <c r="X337" s="285"/>
      <c r="Y337" s="286">
        <v>40</v>
      </c>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1</v>
      </c>
    </row>
    <row r="338" spans="1:51" ht="24.75" customHeight="1" x14ac:dyDescent="0.2">
      <c r="A338" s="322"/>
      <c r="B338" s="323"/>
      <c r="C338" s="323"/>
      <c r="D338" s="323"/>
      <c r="E338" s="323"/>
      <c r="F338" s="324"/>
      <c r="G338" s="280" t="s">
        <v>689</v>
      </c>
      <c r="H338" s="281"/>
      <c r="I338" s="281"/>
      <c r="J338" s="281"/>
      <c r="K338" s="282"/>
      <c r="L338" s="283" t="s">
        <v>697</v>
      </c>
      <c r="M338" s="284"/>
      <c r="N338" s="284"/>
      <c r="O338" s="284"/>
      <c r="P338" s="284"/>
      <c r="Q338" s="284"/>
      <c r="R338" s="284"/>
      <c r="S338" s="284"/>
      <c r="T338" s="284"/>
      <c r="U338" s="284"/>
      <c r="V338" s="284"/>
      <c r="W338" s="284"/>
      <c r="X338" s="285"/>
      <c r="Y338" s="286">
        <v>19</v>
      </c>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1</v>
      </c>
    </row>
    <row r="339" spans="1:51" ht="24.75" customHeight="1" x14ac:dyDescent="0.2">
      <c r="A339" s="322"/>
      <c r="B339" s="323"/>
      <c r="C339" s="323"/>
      <c r="D339" s="323"/>
      <c r="E339" s="323"/>
      <c r="F339" s="324"/>
      <c r="G339" s="280" t="s">
        <v>688</v>
      </c>
      <c r="H339" s="281"/>
      <c r="I339" s="281"/>
      <c r="J339" s="281"/>
      <c r="K339" s="282"/>
      <c r="L339" s="283" t="s">
        <v>691</v>
      </c>
      <c r="M339" s="284"/>
      <c r="N339" s="284"/>
      <c r="O339" s="284"/>
      <c r="P339" s="284"/>
      <c r="Q339" s="284"/>
      <c r="R339" s="284"/>
      <c r="S339" s="284"/>
      <c r="T339" s="284"/>
      <c r="U339" s="284"/>
      <c r="V339" s="284"/>
      <c r="W339" s="284"/>
      <c r="X339" s="285"/>
      <c r="Y339" s="286">
        <v>12</v>
      </c>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1</v>
      </c>
    </row>
    <row r="340" spans="1:51" ht="24.75" hidden="1" customHeight="1" x14ac:dyDescent="0.2">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1</v>
      </c>
    </row>
    <row r="341" spans="1:51" ht="24.75" hidden="1" customHeight="1" x14ac:dyDescent="0.2">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1</v>
      </c>
    </row>
    <row r="342" spans="1:51" ht="24.75" hidden="1" customHeight="1" x14ac:dyDescent="0.2">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1</v>
      </c>
    </row>
    <row r="343" spans="1:51" ht="24.75" hidden="1" customHeight="1" x14ac:dyDescent="0.2">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1</v>
      </c>
    </row>
    <row r="344" spans="1:51" ht="24.75" hidden="1" customHeight="1" x14ac:dyDescent="0.2">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1</v>
      </c>
    </row>
    <row r="345" spans="1:51" ht="24.75" customHeight="1" x14ac:dyDescent="0.2">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1</v>
      </c>
    </row>
    <row r="346" spans="1:51" ht="24.75" customHeigh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189</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1</v>
      </c>
    </row>
    <row r="347" spans="1:51" ht="24.75" hidden="1" customHeight="1" x14ac:dyDescent="0.2">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2">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2">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2">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2">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2">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2">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2">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2">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2">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2">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2">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2">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customHeight="1" thickBot="1" x14ac:dyDescent="0.25">
      <c r="A360" s="266" t="s">
        <v>573</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229</v>
      </c>
      <c r="AM360" s="270"/>
      <c r="AN360" s="270"/>
      <c r="AO360" s="75" t="s">
        <v>228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7"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227</v>
      </c>
      <c r="AD365" s="244"/>
      <c r="AE365" s="244"/>
      <c r="AF365" s="244"/>
      <c r="AG365" s="244"/>
      <c r="AH365" s="260" t="s">
        <v>245</v>
      </c>
      <c r="AI365" s="258"/>
      <c r="AJ365" s="258"/>
      <c r="AK365" s="258"/>
      <c r="AL365" s="258" t="s">
        <v>19</v>
      </c>
      <c r="AM365" s="258"/>
      <c r="AN365" s="258"/>
      <c r="AO365" s="262"/>
      <c r="AP365" s="247" t="s">
        <v>198</v>
      </c>
      <c r="AQ365" s="247"/>
      <c r="AR365" s="247"/>
      <c r="AS365" s="247"/>
      <c r="AT365" s="247"/>
      <c r="AU365" s="247"/>
      <c r="AV365" s="247"/>
      <c r="AW365" s="247"/>
      <c r="AX365" s="247"/>
    </row>
    <row r="366" spans="1:51" ht="72" customHeight="1" x14ac:dyDescent="0.2">
      <c r="A366" s="233">
        <v>1</v>
      </c>
      <c r="B366" s="233">
        <v>1</v>
      </c>
      <c r="C366" s="254" t="s">
        <v>666</v>
      </c>
      <c r="D366" s="253"/>
      <c r="E366" s="253"/>
      <c r="F366" s="253"/>
      <c r="G366" s="253"/>
      <c r="H366" s="253"/>
      <c r="I366" s="253"/>
      <c r="J366" s="236">
        <v>8430005010860</v>
      </c>
      <c r="K366" s="237"/>
      <c r="L366" s="237"/>
      <c r="M366" s="237"/>
      <c r="N366" s="237"/>
      <c r="O366" s="237"/>
      <c r="P366" s="263" t="s">
        <v>667</v>
      </c>
      <c r="Q366" s="264"/>
      <c r="R366" s="264"/>
      <c r="S366" s="264"/>
      <c r="T366" s="264"/>
      <c r="U366" s="264"/>
      <c r="V366" s="264"/>
      <c r="W366" s="264"/>
      <c r="X366" s="265"/>
      <c r="Y366" s="239">
        <v>278</v>
      </c>
      <c r="Z366" s="240"/>
      <c r="AA366" s="240"/>
      <c r="AB366" s="241"/>
      <c r="AC366" s="225" t="s">
        <v>668</v>
      </c>
      <c r="AD366" s="226"/>
      <c r="AE366" s="226"/>
      <c r="AF366" s="226"/>
      <c r="AG366" s="226"/>
      <c r="AH366" s="256" t="s">
        <v>280</v>
      </c>
      <c r="AI366" s="257"/>
      <c r="AJ366" s="257"/>
      <c r="AK366" s="257"/>
      <c r="AL366" s="229" t="s">
        <v>280</v>
      </c>
      <c r="AM366" s="230"/>
      <c r="AN366" s="230"/>
      <c r="AO366" s="231"/>
      <c r="AP366" s="232" t="s">
        <v>280</v>
      </c>
      <c r="AQ366" s="232"/>
      <c r="AR366" s="232"/>
      <c r="AS366" s="232"/>
      <c r="AT366" s="232"/>
      <c r="AU366" s="232"/>
      <c r="AV366" s="232"/>
      <c r="AW366" s="232"/>
      <c r="AX366" s="232"/>
    </row>
    <row r="367" spans="1:51" ht="30" hidden="1" customHeight="1" x14ac:dyDescent="0.2">
      <c r="A367" s="233">
        <v>2</v>
      </c>
      <c r="B367" s="233">
        <v>1</v>
      </c>
      <c r="C367" s="254"/>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2">
      <c r="A368" s="233">
        <v>3</v>
      </c>
      <c r="B368" s="233">
        <v>1</v>
      </c>
      <c r="C368" s="254"/>
      <c r="D368" s="253"/>
      <c r="E368" s="253"/>
      <c r="F368" s="253"/>
      <c r="G368" s="253"/>
      <c r="H368" s="253"/>
      <c r="I368" s="253"/>
      <c r="J368" s="236"/>
      <c r="K368" s="237"/>
      <c r="L368" s="237"/>
      <c r="M368" s="237"/>
      <c r="N368" s="237"/>
      <c r="O368" s="237"/>
      <c r="P368" s="255"/>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2">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2">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2">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2">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2">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2">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2">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2">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2">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2">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2">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2">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2">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2">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2">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2">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2">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2">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2">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2">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2">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2">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2">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2">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2">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2">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2">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227</v>
      </c>
      <c r="AD398" s="244"/>
      <c r="AE398" s="244"/>
      <c r="AF398" s="244"/>
      <c r="AG398" s="244"/>
      <c r="AH398" s="260" t="s">
        <v>245</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72" customHeight="1" x14ac:dyDescent="0.2">
      <c r="A399" s="233">
        <v>1</v>
      </c>
      <c r="B399" s="233">
        <v>1</v>
      </c>
      <c r="C399" s="254" t="s">
        <v>669</v>
      </c>
      <c r="D399" s="253"/>
      <c r="E399" s="253"/>
      <c r="F399" s="253"/>
      <c r="G399" s="253"/>
      <c r="H399" s="253"/>
      <c r="I399" s="253"/>
      <c r="J399" s="236">
        <v>9010401096149</v>
      </c>
      <c r="K399" s="237"/>
      <c r="L399" s="237"/>
      <c r="M399" s="237"/>
      <c r="N399" s="237"/>
      <c r="O399" s="237"/>
      <c r="P399" s="255" t="s">
        <v>672</v>
      </c>
      <c r="Q399" s="238"/>
      <c r="R399" s="238"/>
      <c r="S399" s="238"/>
      <c r="T399" s="238"/>
      <c r="U399" s="238"/>
      <c r="V399" s="238"/>
      <c r="W399" s="238"/>
      <c r="X399" s="238"/>
      <c r="Y399" s="239">
        <v>20</v>
      </c>
      <c r="Z399" s="240"/>
      <c r="AA399" s="240"/>
      <c r="AB399" s="241"/>
      <c r="AC399" s="225" t="s">
        <v>668</v>
      </c>
      <c r="AD399" s="226"/>
      <c r="AE399" s="226"/>
      <c r="AF399" s="226"/>
      <c r="AG399" s="226"/>
      <c r="AH399" s="256" t="s">
        <v>280</v>
      </c>
      <c r="AI399" s="257"/>
      <c r="AJ399" s="257"/>
      <c r="AK399" s="257"/>
      <c r="AL399" s="229" t="s">
        <v>280</v>
      </c>
      <c r="AM399" s="230"/>
      <c r="AN399" s="230"/>
      <c r="AO399" s="231"/>
      <c r="AP399" s="232" t="s">
        <v>280</v>
      </c>
      <c r="AQ399" s="232"/>
      <c r="AR399" s="232"/>
      <c r="AS399" s="232"/>
      <c r="AT399" s="232"/>
      <c r="AU399" s="232"/>
      <c r="AV399" s="232"/>
      <c r="AW399" s="232"/>
      <c r="AX399" s="232"/>
      <c r="AY399">
        <f>$AY$396</f>
        <v>1</v>
      </c>
    </row>
    <row r="400" spans="1:51" ht="72" customHeight="1" x14ac:dyDescent="0.2">
      <c r="A400" s="233">
        <v>2</v>
      </c>
      <c r="B400" s="233">
        <v>1</v>
      </c>
      <c r="C400" s="254" t="s">
        <v>670</v>
      </c>
      <c r="D400" s="253"/>
      <c r="E400" s="253"/>
      <c r="F400" s="253"/>
      <c r="G400" s="253"/>
      <c r="H400" s="253"/>
      <c r="I400" s="253"/>
      <c r="J400" s="236">
        <v>8011101057185</v>
      </c>
      <c r="K400" s="237"/>
      <c r="L400" s="237"/>
      <c r="M400" s="237"/>
      <c r="N400" s="237"/>
      <c r="O400" s="237"/>
      <c r="P400" s="255" t="s">
        <v>671</v>
      </c>
      <c r="Q400" s="238"/>
      <c r="R400" s="238"/>
      <c r="S400" s="238"/>
      <c r="T400" s="238"/>
      <c r="U400" s="238"/>
      <c r="V400" s="238"/>
      <c r="W400" s="238"/>
      <c r="X400" s="238"/>
      <c r="Y400" s="239">
        <v>8.6370000000000005</v>
      </c>
      <c r="Z400" s="240"/>
      <c r="AA400" s="240"/>
      <c r="AB400" s="241"/>
      <c r="AC400" s="225" t="s">
        <v>668</v>
      </c>
      <c r="AD400" s="226"/>
      <c r="AE400" s="226"/>
      <c r="AF400" s="226"/>
      <c r="AG400" s="226"/>
      <c r="AH400" s="256" t="s">
        <v>280</v>
      </c>
      <c r="AI400" s="257"/>
      <c r="AJ400" s="257"/>
      <c r="AK400" s="257"/>
      <c r="AL400" s="229" t="s">
        <v>280</v>
      </c>
      <c r="AM400" s="230"/>
      <c r="AN400" s="230"/>
      <c r="AO400" s="231"/>
      <c r="AP400" s="232" t="s">
        <v>280</v>
      </c>
      <c r="AQ400" s="232"/>
      <c r="AR400" s="232"/>
      <c r="AS400" s="232"/>
      <c r="AT400" s="232"/>
      <c r="AU400" s="232"/>
      <c r="AV400" s="232"/>
      <c r="AW400" s="232"/>
      <c r="AX400" s="232"/>
      <c r="AY400">
        <f>COUNTA($C$400)</f>
        <v>1</v>
      </c>
    </row>
    <row r="401" spans="1:51" ht="30" hidden="1" customHeight="1" x14ac:dyDescent="0.2">
      <c r="A401" s="233">
        <v>3</v>
      </c>
      <c r="B401" s="233">
        <v>1</v>
      </c>
      <c r="C401" s="254"/>
      <c r="D401" s="253"/>
      <c r="E401" s="253"/>
      <c r="F401" s="253"/>
      <c r="G401" s="253"/>
      <c r="H401" s="253"/>
      <c r="I401" s="253"/>
      <c r="J401" s="236"/>
      <c r="K401" s="237"/>
      <c r="L401" s="237"/>
      <c r="M401" s="237"/>
      <c r="N401" s="237"/>
      <c r="O401" s="237"/>
      <c r="P401" s="255"/>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2">
      <c r="A402" s="233">
        <v>4</v>
      </c>
      <c r="B402" s="233">
        <v>1</v>
      </c>
      <c r="C402" s="254"/>
      <c r="D402" s="253"/>
      <c r="E402" s="253"/>
      <c r="F402" s="253"/>
      <c r="G402" s="253"/>
      <c r="H402" s="253"/>
      <c r="I402" s="253"/>
      <c r="J402" s="236"/>
      <c r="K402" s="237"/>
      <c r="L402" s="237"/>
      <c r="M402" s="237"/>
      <c r="N402" s="237"/>
      <c r="O402" s="237"/>
      <c r="P402" s="255"/>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2">
      <c r="A403" s="233">
        <v>5</v>
      </c>
      <c r="B403" s="233">
        <v>1</v>
      </c>
      <c r="C403" s="253"/>
      <c r="D403" s="253"/>
      <c r="E403" s="253"/>
      <c r="F403" s="253"/>
      <c r="G403" s="253"/>
      <c r="H403" s="253"/>
      <c r="I403" s="253"/>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2">
      <c r="A404" s="233">
        <v>6</v>
      </c>
      <c r="B404" s="233">
        <v>1</v>
      </c>
      <c r="C404" s="253"/>
      <c r="D404" s="253"/>
      <c r="E404" s="253"/>
      <c r="F404" s="253"/>
      <c r="G404" s="253"/>
      <c r="H404" s="253"/>
      <c r="I404" s="253"/>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2">
      <c r="A405" s="233">
        <v>7</v>
      </c>
      <c r="B405" s="233">
        <v>1</v>
      </c>
      <c r="C405" s="253"/>
      <c r="D405" s="253"/>
      <c r="E405" s="253"/>
      <c r="F405" s="253"/>
      <c r="G405" s="253"/>
      <c r="H405" s="253"/>
      <c r="I405" s="253"/>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2">
      <c r="A406" s="233">
        <v>8</v>
      </c>
      <c r="B406" s="233">
        <v>1</v>
      </c>
      <c r="C406" s="253"/>
      <c r="D406" s="253"/>
      <c r="E406" s="253"/>
      <c r="F406" s="253"/>
      <c r="G406" s="253"/>
      <c r="H406" s="253"/>
      <c r="I406" s="253"/>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2">
      <c r="A407" s="233">
        <v>9</v>
      </c>
      <c r="B407" s="233">
        <v>1</v>
      </c>
      <c r="C407" s="253"/>
      <c r="D407" s="253"/>
      <c r="E407" s="253"/>
      <c r="F407" s="253"/>
      <c r="G407" s="253"/>
      <c r="H407" s="253"/>
      <c r="I407" s="253"/>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2">
      <c r="A408" s="233">
        <v>10</v>
      </c>
      <c r="B408" s="233">
        <v>1</v>
      </c>
      <c r="C408" s="253"/>
      <c r="D408" s="253"/>
      <c r="E408" s="253"/>
      <c r="F408" s="253"/>
      <c r="G408" s="253"/>
      <c r="H408" s="253"/>
      <c r="I408" s="253"/>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2">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2">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2">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2">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2">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2">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2">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2">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2">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2">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2">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2">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2">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2">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2">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2">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2">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2">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2">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2">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218</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227</v>
      </c>
      <c r="AD431" s="244"/>
      <c r="AE431" s="244"/>
      <c r="AF431" s="244"/>
      <c r="AG431" s="244"/>
      <c r="AH431" s="260" t="s">
        <v>245</v>
      </c>
      <c r="AI431" s="258"/>
      <c r="AJ431" s="258"/>
      <c r="AK431" s="258"/>
      <c r="AL431" s="258" t="s">
        <v>19</v>
      </c>
      <c r="AM431" s="258"/>
      <c r="AN431" s="258"/>
      <c r="AO431" s="262"/>
      <c r="AP431" s="247" t="s">
        <v>198</v>
      </c>
      <c r="AQ431" s="247"/>
      <c r="AR431" s="247"/>
      <c r="AS431" s="247"/>
      <c r="AT431" s="247"/>
      <c r="AU431" s="247"/>
      <c r="AV431" s="247"/>
      <c r="AW431" s="247"/>
      <c r="AX431" s="247"/>
      <c r="AY431">
        <f>$AY$429</f>
        <v>1</v>
      </c>
    </row>
    <row r="432" spans="1:51" ht="50.25" customHeight="1" x14ac:dyDescent="0.2">
      <c r="A432" s="233">
        <v>1</v>
      </c>
      <c r="B432" s="233">
        <v>1</v>
      </c>
      <c r="C432" s="254" t="s">
        <v>673</v>
      </c>
      <c r="D432" s="253"/>
      <c r="E432" s="253"/>
      <c r="F432" s="253"/>
      <c r="G432" s="253"/>
      <c r="H432" s="253"/>
      <c r="I432" s="253"/>
      <c r="J432" s="236">
        <v>1010001112577</v>
      </c>
      <c r="K432" s="237"/>
      <c r="L432" s="237"/>
      <c r="M432" s="237"/>
      <c r="N432" s="237"/>
      <c r="O432" s="237"/>
      <c r="P432" s="255" t="s">
        <v>674</v>
      </c>
      <c r="Q432" s="238"/>
      <c r="R432" s="238"/>
      <c r="S432" s="238"/>
      <c r="T432" s="238"/>
      <c r="U432" s="238"/>
      <c r="V432" s="238"/>
      <c r="W432" s="238"/>
      <c r="X432" s="238"/>
      <c r="Y432" s="239">
        <v>200</v>
      </c>
      <c r="Z432" s="240"/>
      <c r="AA432" s="240"/>
      <c r="AB432" s="241"/>
      <c r="AC432" s="225" t="s">
        <v>668</v>
      </c>
      <c r="AD432" s="226"/>
      <c r="AE432" s="226"/>
      <c r="AF432" s="226"/>
      <c r="AG432" s="226"/>
      <c r="AH432" s="256" t="s">
        <v>280</v>
      </c>
      <c r="AI432" s="257"/>
      <c r="AJ432" s="257"/>
      <c r="AK432" s="257"/>
      <c r="AL432" s="229" t="s">
        <v>280</v>
      </c>
      <c r="AM432" s="230"/>
      <c r="AN432" s="230"/>
      <c r="AO432" s="231"/>
      <c r="AP432" s="232" t="s">
        <v>280</v>
      </c>
      <c r="AQ432" s="232"/>
      <c r="AR432" s="232"/>
      <c r="AS432" s="232"/>
      <c r="AT432" s="232"/>
      <c r="AU432" s="232"/>
      <c r="AV432" s="232"/>
      <c r="AW432" s="232"/>
      <c r="AX432" s="232"/>
      <c r="AY432">
        <f>$AY$429</f>
        <v>1</v>
      </c>
    </row>
    <row r="433" spans="1:51" ht="68.25" customHeight="1" x14ac:dyDescent="0.2">
      <c r="A433" s="233">
        <v>2</v>
      </c>
      <c r="B433" s="233">
        <v>1</v>
      </c>
      <c r="C433" s="254" t="s">
        <v>675</v>
      </c>
      <c r="D433" s="253"/>
      <c r="E433" s="253"/>
      <c r="F433" s="253"/>
      <c r="G433" s="253"/>
      <c r="H433" s="253"/>
      <c r="I433" s="253"/>
      <c r="J433" s="236">
        <v>8010401059346</v>
      </c>
      <c r="K433" s="237"/>
      <c r="L433" s="237"/>
      <c r="M433" s="237"/>
      <c r="N433" s="237"/>
      <c r="O433" s="237"/>
      <c r="P433" s="255" t="s">
        <v>676</v>
      </c>
      <c r="Q433" s="238"/>
      <c r="R433" s="238"/>
      <c r="S433" s="238"/>
      <c r="T433" s="238"/>
      <c r="U433" s="238"/>
      <c r="V433" s="238"/>
      <c r="W433" s="238"/>
      <c r="X433" s="238"/>
      <c r="Y433" s="239">
        <v>5.8390000000000004</v>
      </c>
      <c r="Z433" s="240"/>
      <c r="AA433" s="240"/>
      <c r="AB433" s="241"/>
      <c r="AC433" s="225" t="s">
        <v>668</v>
      </c>
      <c r="AD433" s="226"/>
      <c r="AE433" s="226"/>
      <c r="AF433" s="226"/>
      <c r="AG433" s="226"/>
      <c r="AH433" s="256" t="s">
        <v>280</v>
      </c>
      <c r="AI433" s="257"/>
      <c r="AJ433" s="257"/>
      <c r="AK433" s="257"/>
      <c r="AL433" s="229" t="s">
        <v>280</v>
      </c>
      <c r="AM433" s="230"/>
      <c r="AN433" s="230"/>
      <c r="AO433" s="231"/>
      <c r="AP433" s="232" t="s">
        <v>280</v>
      </c>
      <c r="AQ433" s="232"/>
      <c r="AR433" s="232"/>
      <c r="AS433" s="232"/>
      <c r="AT433" s="232"/>
      <c r="AU433" s="232"/>
      <c r="AV433" s="232"/>
      <c r="AW433" s="232"/>
      <c r="AX433" s="232"/>
      <c r="AY433">
        <f>COUNTA($C$433)</f>
        <v>1</v>
      </c>
    </row>
    <row r="434" spans="1:51" ht="68.25" customHeight="1" x14ac:dyDescent="0.2">
      <c r="A434" s="233">
        <v>3</v>
      </c>
      <c r="B434" s="233">
        <v>1</v>
      </c>
      <c r="C434" s="254" t="s">
        <v>675</v>
      </c>
      <c r="D434" s="253"/>
      <c r="E434" s="253"/>
      <c r="F434" s="253"/>
      <c r="G434" s="253"/>
      <c r="H434" s="253"/>
      <c r="I434" s="253"/>
      <c r="J434" s="236">
        <v>8010401059346</v>
      </c>
      <c r="K434" s="237"/>
      <c r="L434" s="237"/>
      <c r="M434" s="237"/>
      <c r="N434" s="237"/>
      <c r="O434" s="237"/>
      <c r="P434" s="255" t="s">
        <v>677</v>
      </c>
      <c r="Q434" s="238"/>
      <c r="R434" s="238"/>
      <c r="S434" s="238"/>
      <c r="T434" s="238"/>
      <c r="U434" s="238"/>
      <c r="V434" s="238"/>
      <c r="W434" s="238"/>
      <c r="X434" s="238"/>
      <c r="Y434" s="239">
        <v>5.5309999999999997</v>
      </c>
      <c r="Z434" s="240"/>
      <c r="AA434" s="240"/>
      <c r="AB434" s="241"/>
      <c r="AC434" s="225" t="s">
        <v>668</v>
      </c>
      <c r="AD434" s="226"/>
      <c r="AE434" s="226"/>
      <c r="AF434" s="226"/>
      <c r="AG434" s="226"/>
      <c r="AH434" s="256" t="s">
        <v>280</v>
      </c>
      <c r="AI434" s="257"/>
      <c r="AJ434" s="257"/>
      <c r="AK434" s="257"/>
      <c r="AL434" s="229" t="s">
        <v>280</v>
      </c>
      <c r="AM434" s="230"/>
      <c r="AN434" s="230"/>
      <c r="AO434" s="231"/>
      <c r="AP434" s="232" t="s">
        <v>280</v>
      </c>
      <c r="AQ434" s="232"/>
      <c r="AR434" s="232"/>
      <c r="AS434" s="232"/>
      <c r="AT434" s="232"/>
      <c r="AU434" s="232"/>
      <c r="AV434" s="232"/>
      <c r="AW434" s="232"/>
      <c r="AX434" s="232"/>
      <c r="AY434">
        <f>COUNTA($C$434)</f>
        <v>1</v>
      </c>
    </row>
    <row r="435" spans="1:51" ht="68.25" customHeight="1" x14ac:dyDescent="0.2">
      <c r="A435" s="233">
        <v>4</v>
      </c>
      <c r="B435" s="233">
        <v>1</v>
      </c>
      <c r="C435" s="254" t="s">
        <v>675</v>
      </c>
      <c r="D435" s="253"/>
      <c r="E435" s="253"/>
      <c r="F435" s="253"/>
      <c r="G435" s="253"/>
      <c r="H435" s="253"/>
      <c r="I435" s="253"/>
      <c r="J435" s="236">
        <v>8010401059346</v>
      </c>
      <c r="K435" s="237"/>
      <c r="L435" s="237"/>
      <c r="M435" s="237"/>
      <c r="N435" s="237"/>
      <c r="O435" s="237"/>
      <c r="P435" s="255" t="s">
        <v>678</v>
      </c>
      <c r="Q435" s="238"/>
      <c r="R435" s="238"/>
      <c r="S435" s="238"/>
      <c r="T435" s="238"/>
      <c r="U435" s="238"/>
      <c r="V435" s="238"/>
      <c r="W435" s="238"/>
      <c r="X435" s="238"/>
      <c r="Y435" s="239">
        <v>5.5190000000000001</v>
      </c>
      <c r="Z435" s="240"/>
      <c r="AA435" s="240"/>
      <c r="AB435" s="241"/>
      <c r="AC435" s="225" t="s">
        <v>668</v>
      </c>
      <c r="AD435" s="226"/>
      <c r="AE435" s="226"/>
      <c r="AF435" s="226"/>
      <c r="AG435" s="226"/>
      <c r="AH435" s="256" t="s">
        <v>280</v>
      </c>
      <c r="AI435" s="257"/>
      <c r="AJ435" s="257"/>
      <c r="AK435" s="257"/>
      <c r="AL435" s="229" t="s">
        <v>280</v>
      </c>
      <c r="AM435" s="230"/>
      <c r="AN435" s="230"/>
      <c r="AO435" s="231"/>
      <c r="AP435" s="232" t="s">
        <v>280</v>
      </c>
      <c r="AQ435" s="232"/>
      <c r="AR435" s="232"/>
      <c r="AS435" s="232"/>
      <c r="AT435" s="232"/>
      <c r="AU435" s="232"/>
      <c r="AV435" s="232"/>
      <c r="AW435" s="232"/>
      <c r="AX435" s="232"/>
      <c r="AY435">
        <f>COUNTA($C$435)</f>
        <v>1</v>
      </c>
    </row>
    <row r="436" spans="1:51" ht="68.25" customHeight="1" x14ac:dyDescent="0.2">
      <c r="A436" s="233">
        <v>5</v>
      </c>
      <c r="B436" s="233">
        <v>1</v>
      </c>
      <c r="C436" s="254" t="s">
        <v>675</v>
      </c>
      <c r="D436" s="253"/>
      <c r="E436" s="253"/>
      <c r="F436" s="253"/>
      <c r="G436" s="253"/>
      <c r="H436" s="253"/>
      <c r="I436" s="253"/>
      <c r="J436" s="236">
        <v>8010401059346</v>
      </c>
      <c r="K436" s="237"/>
      <c r="L436" s="237"/>
      <c r="M436" s="237"/>
      <c r="N436" s="237"/>
      <c r="O436" s="237"/>
      <c r="P436" s="255" t="s">
        <v>679</v>
      </c>
      <c r="Q436" s="238"/>
      <c r="R436" s="238"/>
      <c r="S436" s="238"/>
      <c r="T436" s="238"/>
      <c r="U436" s="238"/>
      <c r="V436" s="238"/>
      <c r="W436" s="238"/>
      <c r="X436" s="238"/>
      <c r="Y436" s="239">
        <v>1.853</v>
      </c>
      <c r="Z436" s="240"/>
      <c r="AA436" s="240"/>
      <c r="AB436" s="241"/>
      <c r="AC436" s="225" t="s">
        <v>668</v>
      </c>
      <c r="AD436" s="226"/>
      <c r="AE436" s="226"/>
      <c r="AF436" s="226"/>
      <c r="AG436" s="226"/>
      <c r="AH436" s="256" t="s">
        <v>280</v>
      </c>
      <c r="AI436" s="257"/>
      <c r="AJ436" s="257"/>
      <c r="AK436" s="257"/>
      <c r="AL436" s="229" t="s">
        <v>280</v>
      </c>
      <c r="AM436" s="230"/>
      <c r="AN436" s="230"/>
      <c r="AO436" s="231"/>
      <c r="AP436" s="232" t="s">
        <v>280</v>
      </c>
      <c r="AQ436" s="232"/>
      <c r="AR436" s="232"/>
      <c r="AS436" s="232"/>
      <c r="AT436" s="232"/>
      <c r="AU436" s="232"/>
      <c r="AV436" s="232"/>
      <c r="AW436" s="232"/>
      <c r="AX436" s="232"/>
      <c r="AY436">
        <f>COUNTA($C$436)</f>
        <v>1</v>
      </c>
    </row>
    <row r="437" spans="1:51" ht="68.25" customHeight="1" x14ac:dyDescent="0.2">
      <c r="A437" s="233">
        <v>6</v>
      </c>
      <c r="B437" s="233">
        <v>1</v>
      </c>
      <c r="C437" s="254" t="s">
        <v>675</v>
      </c>
      <c r="D437" s="253"/>
      <c r="E437" s="253"/>
      <c r="F437" s="253"/>
      <c r="G437" s="253"/>
      <c r="H437" s="253"/>
      <c r="I437" s="253"/>
      <c r="J437" s="236">
        <v>8010401059346</v>
      </c>
      <c r="K437" s="237"/>
      <c r="L437" s="237"/>
      <c r="M437" s="237"/>
      <c r="N437" s="237"/>
      <c r="O437" s="237"/>
      <c r="P437" s="255" t="s">
        <v>680</v>
      </c>
      <c r="Q437" s="238"/>
      <c r="R437" s="238"/>
      <c r="S437" s="238"/>
      <c r="T437" s="238"/>
      <c r="U437" s="238"/>
      <c r="V437" s="238"/>
      <c r="W437" s="238"/>
      <c r="X437" s="238"/>
      <c r="Y437" s="239">
        <v>1.853</v>
      </c>
      <c r="Z437" s="240"/>
      <c r="AA437" s="240"/>
      <c r="AB437" s="241"/>
      <c r="AC437" s="225" t="s">
        <v>668</v>
      </c>
      <c r="AD437" s="226"/>
      <c r="AE437" s="226"/>
      <c r="AF437" s="226"/>
      <c r="AG437" s="226"/>
      <c r="AH437" s="256" t="s">
        <v>280</v>
      </c>
      <c r="AI437" s="257"/>
      <c r="AJ437" s="257"/>
      <c r="AK437" s="257"/>
      <c r="AL437" s="229" t="s">
        <v>280</v>
      </c>
      <c r="AM437" s="230"/>
      <c r="AN437" s="230"/>
      <c r="AO437" s="231"/>
      <c r="AP437" s="232" t="s">
        <v>280</v>
      </c>
      <c r="AQ437" s="232"/>
      <c r="AR437" s="232"/>
      <c r="AS437" s="232"/>
      <c r="AT437" s="232"/>
      <c r="AU437" s="232"/>
      <c r="AV437" s="232"/>
      <c r="AW437" s="232"/>
      <c r="AX437" s="232"/>
      <c r="AY437">
        <f>COUNTA($C$437)</f>
        <v>1</v>
      </c>
    </row>
    <row r="438" spans="1:51" ht="78" customHeight="1" x14ac:dyDescent="0.2">
      <c r="A438" s="233">
        <v>7</v>
      </c>
      <c r="B438" s="233">
        <v>1</v>
      </c>
      <c r="C438" s="254" t="s">
        <v>675</v>
      </c>
      <c r="D438" s="253"/>
      <c r="E438" s="253"/>
      <c r="F438" s="253"/>
      <c r="G438" s="253"/>
      <c r="H438" s="253"/>
      <c r="I438" s="253"/>
      <c r="J438" s="236">
        <v>8010401059346</v>
      </c>
      <c r="K438" s="237"/>
      <c r="L438" s="237"/>
      <c r="M438" s="237"/>
      <c r="N438" s="237"/>
      <c r="O438" s="237"/>
      <c r="P438" s="255" t="s">
        <v>681</v>
      </c>
      <c r="Q438" s="238"/>
      <c r="R438" s="238"/>
      <c r="S438" s="238"/>
      <c r="T438" s="238"/>
      <c r="U438" s="238"/>
      <c r="V438" s="238"/>
      <c r="W438" s="238"/>
      <c r="X438" s="238"/>
      <c r="Y438" s="239">
        <v>1.853</v>
      </c>
      <c r="Z438" s="240"/>
      <c r="AA438" s="240"/>
      <c r="AB438" s="241"/>
      <c r="AC438" s="225" t="s">
        <v>668</v>
      </c>
      <c r="AD438" s="226"/>
      <c r="AE438" s="226"/>
      <c r="AF438" s="226"/>
      <c r="AG438" s="226"/>
      <c r="AH438" s="256" t="s">
        <v>280</v>
      </c>
      <c r="AI438" s="257"/>
      <c r="AJ438" s="257"/>
      <c r="AK438" s="257"/>
      <c r="AL438" s="229" t="s">
        <v>280</v>
      </c>
      <c r="AM438" s="230"/>
      <c r="AN438" s="230"/>
      <c r="AO438" s="231"/>
      <c r="AP438" s="232" t="s">
        <v>280</v>
      </c>
      <c r="AQ438" s="232"/>
      <c r="AR438" s="232"/>
      <c r="AS438" s="232"/>
      <c r="AT438" s="232"/>
      <c r="AU438" s="232"/>
      <c r="AV438" s="232"/>
      <c r="AW438" s="232"/>
      <c r="AX438" s="232"/>
      <c r="AY438">
        <f>COUNTA($C$438)</f>
        <v>1</v>
      </c>
    </row>
    <row r="439" spans="1:51" ht="68.25" customHeight="1" x14ac:dyDescent="0.2">
      <c r="A439" s="233">
        <v>8</v>
      </c>
      <c r="B439" s="233">
        <v>1</v>
      </c>
      <c r="C439" s="254" t="s">
        <v>675</v>
      </c>
      <c r="D439" s="253"/>
      <c r="E439" s="253"/>
      <c r="F439" s="253"/>
      <c r="G439" s="253"/>
      <c r="H439" s="253"/>
      <c r="I439" s="253"/>
      <c r="J439" s="236">
        <v>8010401059346</v>
      </c>
      <c r="K439" s="237"/>
      <c r="L439" s="237"/>
      <c r="M439" s="237"/>
      <c r="N439" s="237"/>
      <c r="O439" s="237"/>
      <c r="P439" s="255" t="s">
        <v>677</v>
      </c>
      <c r="Q439" s="238"/>
      <c r="R439" s="238"/>
      <c r="S439" s="238"/>
      <c r="T439" s="238"/>
      <c r="U439" s="238"/>
      <c r="V439" s="238"/>
      <c r="W439" s="238"/>
      <c r="X439" s="238"/>
      <c r="Y439" s="239">
        <v>1.413</v>
      </c>
      <c r="Z439" s="240"/>
      <c r="AA439" s="240"/>
      <c r="AB439" s="241"/>
      <c r="AC439" s="225" t="s">
        <v>668</v>
      </c>
      <c r="AD439" s="226"/>
      <c r="AE439" s="226"/>
      <c r="AF439" s="226"/>
      <c r="AG439" s="226"/>
      <c r="AH439" s="256" t="s">
        <v>280</v>
      </c>
      <c r="AI439" s="257"/>
      <c r="AJ439" s="257"/>
      <c r="AK439" s="257"/>
      <c r="AL439" s="229" t="s">
        <v>280</v>
      </c>
      <c r="AM439" s="230"/>
      <c r="AN439" s="230"/>
      <c r="AO439" s="231"/>
      <c r="AP439" s="232" t="s">
        <v>280</v>
      </c>
      <c r="AQ439" s="232"/>
      <c r="AR439" s="232"/>
      <c r="AS439" s="232"/>
      <c r="AT439" s="232"/>
      <c r="AU439" s="232"/>
      <c r="AV439" s="232"/>
      <c r="AW439" s="232"/>
      <c r="AX439" s="232"/>
      <c r="AY439">
        <f>COUNTA($C$439)</f>
        <v>1</v>
      </c>
    </row>
    <row r="440" spans="1:51" ht="68.25" customHeight="1" x14ac:dyDescent="0.2">
      <c r="A440" s="233">
        <v>9</v>
      </c>
      <c r="B440" s="233">
        <v>1</v>
      </c>
      <c r="C440" s="254" t="s">
        <v>675</v>
      </c>
      <c r="D440" s="253"/>
      <c r="E440" s="253"/>
      <c r="F440" s="253"/>
      <c r="G440" s="253"/>
      <c r="H440" s="253"/>
      <c r="I440" s="253"/>
      <c r="J440" s="236">
        <v>8010401059346</v>
      </c>
      <c r="K440" s="237"/>
      <c r="L440" s="237"/>
      <c r="M440" s="237"/>
      <c r="N440" s="237"/>
      <c r="O440" s="237"/>
      <c r="P440" s="255" t="s">
        <v>676</v>
      </c>
      <c r="Q440" s="238"/>
      <c r="R440" s="238"/>
      <c r="S440" s="238"/>
      <c r="T440" s="238"/>
      <c r="U440" s="238"/>
      <c r="V440" s="238"/>
      <c r="W440" s="238"/>
      <c r="X440" s="238"/>
      <c r="Y440" s="239">
        <v>1.413</v>
      </c>
      <c r="Z440" s="240"/>
      <c r="AA440" s="240"/>
      <c r="AB440" s="241"/>
      <c r="AC440" s="225" t="s">
        <v>668</v>
      </c>
      <c r="AD440" s="226"/>
      <c r="AE440" s="226"/>
      <c r="AF440" s="226"/>
      <c r="AG440" s="226"/>
      <c r="AH440" s="256" t="s">
        <v>280</v>
      </c>
      <c r="AI440" s="257"/>
      <c r="AJ440" s="257"/>
      <c r="AK440" s="257"/>
      <c r="AL440" s="229" t="s">
        <v>280</v>
      </c>
      <c r="AM440" s="230"/>
      <c r="AN440" s="230"/>
      <c r="AO440" s="231"/>
      <c r="AP440" s="232" t="s">
        <v>280</v>
      </c>
      <c r="AQ440" s="232"/>
      <c r="AR440" s="232"/>
      <c r="AS440" s="232"/>
      <c r="AT440" s="232"/>
      <c r="AU440" s="232"/>
      <c r="AV440" s="232"/>
      <c r="AW440" s="232"/>
      <c r="AX440" s="232"/>
      <c r="AY440">
        <f>COUNTA($C$440)</f>
        <v>1</v>
      </c>
    </row>
    <row r="441" spans="1:51" ht="68.25" customHeight="1" x14ac:dyDescent="0.2">
      <c r="A441" s="233">
        <v>10</v>
      </c>
      <c r="B441" s="233">
        <v>1</v>
      </c>
      <c r="C441" s="254" t="s">
        <v>675</v>
      </c>
      <c r="D441" s="253"/>
      <c r="E441" s="253"/>
      <c r="F441" s="253"/>
      <c r="G441" s="253"/>
      <c r="H441" s="253"/>
      <c r="I441" s="253"/>
      <c r="J441" s="236">
        <v>8010401059346</v>
      </c>
      <c r="K441" s="237"/>
      <c r="L441" s="237"/>
      <c r="M441" s="237"/>
      <c r="N441" s="237"/>
      <c r="O441" s="237"/>
      <c r="P441" s="255" t="s">
        <v>678</v>
      </c>
      <c r="Q441" s="238"/>
      <c r="R441" s="238"/>
      <c r="S441" s="238"/>
      <c r="T441" s="238"/>
      <c r="U441" s="238"/>
      <c r="V441" s="238"/>
      <c r="W441" s="238"/>
      <c r="X441" s="238"/>
      <c r="Y441" s="239">
        <v>1.413</v>
      </c>
      <c r="Z441" s="240"/>
      <c r="AA441" s="240"/>
      <c r="AB441" s="241"/>
      <c r="AC441" s="225" t="s">
        <v>668</v>
      </c>
      <c r="AD441" s="226"/>
      <c r="AE441" s="226"/>
      <c r="AF441" s="226"/>
      <c r="AG441" s="226"/>
      <c r="AH441" s="256" t="s">
        <v>280</v>
      </c>
      <c r="AI441" s="257"/>
      <c r="AJ441" s="257"/>
      <c r="AK441" s="257"/>
      <c r="AL441" s="229" t="s">
        <v>280</v>
      </c>
      <c r="AM441" s="230"/>
      <c r="AN441" s="230"/>
      <c r="AO441" s="231"/>
      <c r="AP441" s="232" t="s">
        <v>280</v>
      </c>
      <c r="AQ441" s="232"/>
      <c r="AR441" s="232"/>
      <c r="AS441" s="232"/>
      <c r="AT441" s="232"/>
      <c r="AU441" s="232"/>
      <c r="AV441" s="232"/>
      <c r="AW441" s="232"/>
      <c r="AX441" s="232"/>
      <c r="AY441">
        <f>COUNTA($C$441)</f>
        <v>1</v>
      </c>
    </row>
    <row r="442" spans="1:51" ht="30" hidden="1" customHeight="1" x14ac:dyDescent="0.2">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2">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2">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2">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2">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2">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2">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2">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2">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2">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2">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2">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2">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2">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2">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2">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2">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2">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2">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2">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x14ac:dyDescent="0.2">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227</v>
      </c>
      <c r="AD464" s="244"/>
      <c r="AE464" s="244"/>
      <c r="AF464" s="244"/>
      <c r="AG464" s="244"/>
      <c r="AH464" s="260" t="s">
        <v>245</v>
      </c>
      <c r="AI464" s="258"/>
      <c r="AJ464" s="258"/>
      <c r="AK464" s="258"/>
      <c r="AL464" s="258" t="s">
        <v>19</v>
      </c>
      <c r="AM464" s="258"/>
      <c r="AN464" s="258"/>
      <c r="AO464" s="262"/>
      <c r="AP464" s="247" t="s">
        <v>198</v>
      </c>
      <c r="AQ464" s="247"/>
      <c r="AR464" s="247"/>
      <c r="AS464" s="247"/>
      <c r="AT464" s="247"/>
      <c r="AU464" s="247"/>
      <c r="AV464" s="247"/>
      <c r="AW464" s="247"/>
      <c r="AX464" s="247"/>
      <c r="AY464">
        <f>$AY$462</f>
        <v>1</v>
      </c>
    </row>
    <row r="465" spans="1:51" ht="57.75" customHeight="1" x14ac:dyDescent="0.2">
      <c r="A465" s="233">
        <v>1</v>
      </c>
      <c r="B465" s="233">
        <v>1</v>
      </c>
      <c r="C465" s="254" t="s">
        <v>714</v>
      </c>
      <c r="D465" s="253"/>
      <c r="E465" s="253"/>
      <c r="F465" s="253"/>
      <c r="G465" s="253"/>
      <c r="H465" s="253"/>
      <c r="I465" s="253"/>
      <c r="J465" s="236">
        <v>7120001077358</v>
      </c>
      <c r="K465" s="237"/>
      <c r="L465" s="237"/>
      <c r="M465" s="237"/>
      <c r="N465" s="237"/>
      <c r="O465" s="237"/>
      <c r="P465" s="238" t="s">
        <v>698</v>
      </c>
      <c r="Q465" s="238"/>
      <c r="R465" s="238"/>
      <c r="S465" s="238"/>
      <c r="T465" s="238"/>
      <c r="U465" s="238"/>
      <c r="V465" s="238"/>
      <c r="W465" s="238"/>
      <c r="X465" s="238"/>
      <c r="Y465" s="239">
        <v>340</v>
      </c>
      <c r="Z465" s="240"/>
      <c r="AA465" s="240"/>
      <c r="AB465" s="241"/>
      <c r="AC465" s="225" t="s">
        <v>254</v>
      </c>
      <c r="AD465" s="226"/>
      <c r="AE465" s="226"/>
      <c r="AF465" s="226"/>
      <c r="AG465" s="226"/>
      <c r="AH465" s="256" t="s">
        <v>280</v>
      </c>
      <c r="AI465" s="257"/>
      <c r="AJ465" s="257"/>
      <c r="AK465" s="257"/>
      <c r="AL465" s="229" t="s">
        <v>280</v>
      </c>
      <c r="AM465" s="230"/>
      <c r="AN465" s="230"/>
      <c r="AO465" s="231"/>
      <c r="AP465" s="232" t="s">
        <v>280</v>
      </c>
      <c r="AQ465" s="232"/>
      <c r="AR465" s="232"/>
      <c r="AS465" s="232"/>
      <c r="AT465" s="232"/>
      <c r="AU465" s="232"/>
      <c r="AV465" s="232"/>
      <c r="AW465" s="232"/>
      <c r="AX465" s="232"/>
      <c r="AY465">
        <f>$AY$462</f>
        <v>1</v>
      </c>
    </row>
    <row r="466" spans="1:51" ht="57.75" customHeight="1" x14ac:dyDescent="0.2">
      <c r="A466" s="233">
        <v>2</v>
      </c>
      <c r="B466" s="233">
        <v>1</v>
      </c>
      <c r="C466" s="254" t="s">
        <v>715</v>
      </c>
      <c r="D466" s="253"/>
      <c r="E466" s="253"/>
      <c r="F466" s="253"/>
      <c r="G466" s="253"/>
      <c r="H466" s="253"/>
      <c r="I466" s="253"/>
      <c r="J466" s="236">
        <v>9020001099328</v>
      </c>
      <c r="K466" s="237"/>
      <c r="L466" s="237"/>
      <c r="M466" s="237"/>
      <c r="N466" s="237"/>
      <c r="O466" s="237"/>
      <c r="P466" s="238" t="s">
        <v>699</v>
      </c>
      <c r="Q466" s="238"/>
      <c r="R466" s="238"/>
      <c r="S466" s="238"/>
      <c r="T466" s="238"/>
      <c r="U466" s="238"/>
      <c r="V466" s="238"/>
      <c r="W466" s="238"/>
      <c r="X466" s="238"/>
      <c r="Y466" s="239">
        <v>87</v>
      </c>
      <c r="Z466" s="240"/>
      <c r="AA466" s="240"/>
      <c r="AB466" s="241"/>
      <c r="AC466" s="225" t="s">
        <v>254</v>
      </c>
      <c r="AD466" s="226"/>
      <c r="AE466" s="226"/>
      <c r="AF466" s="226"/>
      <c r="AG466" s="226"/>
      <c r="AH466" s="256" t="s">
        <v>280</v>
      </c>
      <c r="AI466" s="257"/>
      <c r="AJ466" s="257"/>
      <c r="AK466" s="257"/>
      <c r="AL466" s="229" t="s">
        <v>280</v>
      </c>
      <c r="AM466" s="230"/>
      <c r="AN466" s="230"/>
      <c r="AO466" s="231"/>
      <c r="AP466" s="232" t="s">
        <v>280</v>
      </c>
      <c r="AQ466" s="232"/>
      <c r="AR466" s="232"/>
      <c r="AS466" s="232"/>
      <c r="AT466" s="232"/>
      <c r="AU466" s="232"/>
      <c r="AV466" s="232"/>
      <c r="AW466" s="232"/>
      <c r="AX466" s="232"/>
      <c r="AY466">
        <f>COUNTA($C$466)</f>
        <v>1</v>
      </c>
    </row>
    <row r="467" spans="1:51" ht="30" hidden="1" customHeight="1" x14ac:dyDescent="0.2">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2">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2">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2">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2">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2">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2">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2">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2">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2">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2">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2">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2">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2">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2">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2">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2">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2">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2">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2">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2">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2">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2">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2">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2">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2">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2">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2">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59.25" customHeight="1" x14ac:dyDescent="0.2">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227</v>
      </c>
      <c r="AD497" s="244"/>
      <c r="AE497" s="244"/>
      <c r="AF497" s="244"/>
      <c r="AG497" s="244"/>
      <c r="AH497" s="260" t="s">
        <v>245</v>
      </c>
      <c r="AI497" s="258"/>
      <c r="AJ497" s="258"/>
      <c r="AK497" s="258"/>
      <c r="AL497" s="258" t="s">
        <v>19</v>
      </c>
      <c r="AM497" s="258"/>
      <c r="AN497" s="258"/>
      <c r="AO497" s="262"/>
      <c r="AP497" s="247" t="s">
        <v>198</v>
      </c>
      <c r="AQ497" s="247"/>
      <c r="AR497" s="247"/>
      <c r="AS497" s="247"/>
      <c r="AT497" s="247"/>
      <c r="AU497" s="247"/>
      <c r="AV497" s="247"/>
      <c r="AW497" s="247"/>
      <c r="AX497" s="247"/>
      <c r="AY497">
        <f>$AY$495</f>
        <v>1</v>
      </c>
    </row>
    <row r="498" spans="1:51" ht="30" customHeight="1" x14ac:dyDescent="0.2">
      <c r="A498" s="233">
        <v>1</v>
      </c>
      <c r="B498" s="233">
        <v>1</v>
      </c>
      <c r="C498" s="254" t="s">
        <v>716</v>
      </c>
      <c r="D498" s="253"/>
      <c r="E498" s="253"/>
      <c r="F498" s="253"/>
      <c r="G498" s="253"/>
      <c r="H498" s="253"/>
      <c r="I498" s="253"/>
      <c r="J498" s="236">
        <v>7080101011279</v>
      </c>
      <c r="K498" s="237"/>
      <c r="L498" s="237"/>
      <c r="M498" s="237"/>
      <c r="N498" s="237"/>
      <c r="O498" s="237"/>
      <c r="P498" s="238" t="s">
        <v>700</v>
      </c>
      <c r="Q498" s="238"/>
      <c r="R498" s="238"/>
      <c r="S498" s="238"/>
      <c r="T498" s="238"/>
      <c r="U498" s="238"/>
      <c r="V498" s="238"/>
      <c r="W498" s="238"/>
      <c r="X498" s="238"/>
      <c r="Y498" s="239">
        <v>189</v>
      </c>
      <c r="Z498" s="240"/>
      <c r="AA498" s="240"/>
      <c r="AB498" s="241"/>
      <c r="AC498" s="225" t="s">
        <v>703</v>
      </c>
      <c r="AD498" s="226"/>
      <c r="AE498" s="226"/>
      <c r="AF498" s="226"/>
      <c r="AG498" s="226"/>
      <c r="AH498" s="256" t="s">
        <v>280</v>
      </c>
      <c r="AI498" s="257"/>
      <c r="AJ498" s="257"/>
      <c r="AK498" s="257"/>
      <c r="AL498" s="229" t="s">
        <v>280</v>
      </c>
      <c r="AM498" s="230"/>
      <c r="AN498" s="230"/>
      <c r="AO498" s="231"/>
      <c r="AP498" s="232" t="s">
        <v>280</v>
      </c>
      <c r="AQ498" s="232"/>
      <c r="AR498" s="232"/>
      <c r="AS498" s="232"/>
      <c r="AT498" s="232"/>
      <c r="AU498" s="232"/>
      <c r="AV498" s="232"/>
      <c r="AW498" s="232"/>
      <c r="AX498" s="232"/>
      <c r="AY498">
        <f>$AY$495</f>
        <v>1</v>
      </c>
    </row>
    <row r="499" spans="1:51" ht="30" customHeight="1" x14ac:dyDescent="0.2">
      <c r="A499" s="233">
        <v>2</v>
      </c>
      <c r="B499" s="233">
        <v>1</v>
      </c>
      <c r="C499" s="254" t="s">
        <v>717</v>
      </c>
      <c r="D499" s="253"/>
      <c r="E499" s="253"/>
      <c r="F499" s="253"/>
      <c r="G499" s="253"/>
      <c r="H499" s="253"/>
      <c r="I499" s="253"/>
      <c r="J499" s="236">
        <v>5010701000904</v>
      </c>
      <c r="K499" s="237"/>
      <c r="L499" s="237"/>
      <c r="M499" s="237"/>
      <c r="N499" s="237"/>
      <c r="O499" s="237"/>
      <c r="P499" s="238" t="s">
        <v>701</v>
      </c>
      <c r="Q499" s="238"/>
      <c r="R499" s="238"/>
      <c r="S499" s="238"/>
      <c r="T499" s="238"/>
      <c r="U499" s="238"/>
      <c r="V499" s="238"/>
      <c r="W499" s="238"/>
      <c r="X499" s="238"/>
      <c r="Y499" s="239">
        <v>81</v>
      </c>
      <c r="Z499" s="240"/>
      <c r="AA499" s="240"/>
      <c r="AB499" s="241"/>
      <c r="AC499" s="225" t="s">
        <v>703</v>
      </c>
      <c r="AD499" s="226"/>
      <c r="AE499" s="226"/>
      <c r="AF499" s="226"/>
      <c r="AG499" s="226"/>
      <c r="AH499" s="256" t="s">
        <v>280</v>
      </c>
      <c r="AI499" s="257"/>
      <c r="AJ499" s="257"/>
      <c r="AK499" s="257"/>
      <c r="AL499" s="229" t="s">
        <v>280</v>
      </c>
      <c r="AM499" s="230"/>
      <c r="AN499" s="230"/>
      <c r="AO499" s="231"/>
      <c r="AP499" s="232" t="s">
        <v>280</v>
      </c>
      <c r="AQ499" s="232"/>
      <c r="AR499" s="232"/>
      <c r="AS499" s="232"/>
      <c r="AT499" s="232"/>
      <c r="AU499" s="232"/>
      <c r="AV499" s="232"/>
      <c r="AW499" s="232"/>
      <c r="AX499" s="232"/>
      <c r="AY499">
        <f>COUNTA($C$499)</f>
        <v>1</v>
      </c>
    </row>
    <row r="500" spans="1:51" ht="30" customHeight="1" x14ac:dyDescent="0.2">
      <c r="A500" s="233">
        <v>3</v>
      </c>
      <c r="B500" s="233">
        <v>1</v>
      </c>
      <c r="C500" s="254" t="s">
        <v>718</v>
      </c>
      <c r="D500" s="253"/>
      <c r="E500" s="253"/>
      <c r="F500" s="253"/>
      <c r="G500" s="253"/>
      <c r="H500" s="253"/>
      <c r="I500" s="253"/>
      <c r="J500" s="236">
        <v>8010001008843</v>
      </c>
      <c r="K500" s="237"/>
      <c r="L500" s="237"/>
      <c r="M500" s="237"/>
      <c r="N500" s="237"/>
      <c r="O500" s="237"/>
      <c r="P500" s="255" t="s">
        <v>702</v>
      </c>
      <c r="Q500" s="238"/>
      <c r="R500" s="238"/>
      <c r="S500" s="238"/>
      <c r="T500" s="238"/>
      <c r="U500" s="238"/>
      <c r="V500" s="238"/>
      <c r="W500" s="238"/>
      <c r="X500" s="238"/>
      <c r="Y500" s="239">
        <v>68</v>
      </c>
      <c r="Z500" s="240"/>
      <c r="AA500" s="240"/>
      <c r="AB500" s="241"/>
      <c r="AC500" s="225" t="s">
        <v>703</v>
      </c>
      <c r="AD500" s="226"/>
      <c r="AE500" s="226"/>
      <c r="AF500" s="226"/>
      <c r="AG500" s="226"/>
      <c r="AH500" s="256" t="s">
        <v>280</v>
      </c>
      <c r="AI500" s="257"/>
      <c r="AJ500" s="257"/>
      <c r="AK500" s="257"/>
      <c r="AL500" s="229" t="s">
        <v>280</v>
      </c>
      <c r="AM500" s="230"/>
      <c r="AN500" s="230"/>
      <c r="AO500" s="231"/>
      <c r="AP500" s="232" t="s">
        <v>280</v>
      </c>
      <c r="AQ500" s="232"/>
      <c r="AR500" s="232"/>
      <c r="AS500" s="232"/>
      <c r="AT500" s="232"/>
      <c r="AU500" s="232"/>
      <c r="AV500" s="232"/>
      <c r="AW500" s="232"/>
      <c r="AX500" s="232"/>
      <c r="AY500">
        <f>COUNTA($C$500)</f>
        <v>1</v>
      </c>
    </row>
    <row r="501" spans="1:51" ht="30" hidden="1" customHeight="1" x14ac:dyDescent="0.2">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2">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2">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2">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2">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2">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2">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2">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2">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2">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2">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2">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2">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2">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2">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2">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2">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2">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2">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2">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2">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2">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2">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2">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2">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2">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2">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227</v>
      </c>
      <c r="AD530" s="244"/>
      <c r="AE530" s="244"/>
      <c r="AF530" s="244"/>
      <c r="AG530" s="244"/>
      <c r="AH530" s="260" t="s">
        <v>245</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2">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2">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2">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2">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2">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2">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2">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2">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2">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2">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2">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2">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2">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2">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2">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2">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2">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2">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2">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2">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2">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2">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2">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2">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2">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2">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2">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2">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2">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2">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227</v>
      </c>
      <c r="AD563" s="244"/>
      <c r="AE563" s="244"/>
      <c r="AF563" s="244"/>
      <c r="AG563" s="244"/>
      <c r="AH563" s="260" t="s">
        <v>245</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2">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2">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2">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2">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2">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2">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2">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2">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2">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2">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2">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2">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2">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2">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2">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2">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2">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2">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2">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2">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2">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2">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2">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2">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2">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2">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2">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2">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2">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2">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227</v>
      </c>
      <c r="AD596" s="244"/>
      <c r="AE596" s="244"/>
      <c r="AF596" s="244"/>
      <c r="AG596" s="244"/>
      <c r="AH596" s="260" t="s">
        <v>245</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2">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2">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2">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2">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2">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2">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2">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2">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2">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2">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2">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2">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2">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2">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2">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2">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2">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2">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2">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2">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2">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2">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2">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2">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2">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2">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2">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2">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2">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2">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customHeight="1" x14ac:dyDescent="0.2">
      <c r="A627" s="248" t="s">
        <v>574</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229</v>
      </c>
      <c r="AM627" s="252"/>
      <c r="AN627" s="252"/>
      <c r="AO627" s="57"/>
      <c r="AP627" s="52"/>
      <c r="AQ627" s="52"/>
      <c r="AR627" s="52"/>
      <c r="AS627" s="52"/>
      <c r="AT627" s="52"/>
      <c r="AU627" s="52"/>
      <c r="AV627" s="52"/>
      <c r="AW627" s="52"/>
      <c r="AX627" s="53"/>
      <c r="AY627">
        <f>COUNTIF($AO$627,"☑")</f>
        <v>0</v>
      </c>
    </row>
    <row r="628" spans="1:51" ht="24.75" hidden="1" customHeight="1" x14ac:dyDescent="0.2">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2">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2">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223</v>
      </c>
      <c r="AQ630" s="247"/>
      <c r="AR630" s="247"/>
      <c r="AS630" s="247"/>
      <c r="AT630" s="247"/>
      <c r="AU630" s="247"/>
      <c r="AV630" s="247"/>
      <c r="AW630" s="247"/>
      <c r="AX630" s="247"/>
    </row>
    <row r="631" spans="1:51" ht="30" hidden="1" customHeight="1" x14ac:dyDescent="0.2">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2">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2">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2">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2">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2">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2">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2">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2">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2">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2">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2">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2">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2">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2">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2">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2">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2">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2">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2">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2">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2">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2">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2">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2">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2">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2">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2">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2">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2">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03" priority="927">
      <formula>IF(RIGHT(TEXT(P14,"0.#"),1)=".",FALSE,TRUE)</formula>
    </cfRule>
    <cfRule type="expression" dxfId="802" priority="928">
      <formula>IF(RIGHT(TEXT(P14,"0.#"),1)=".",TRUE,FALSE)</formula>
    </cfRule>
  </conditionalFormatting>
  <conditionalFormatting sqref="P18:AX18">
    <cfRule type="expression" dxfId="801" priority="925">
      <formula>IF(RIGHT(TEXT(P18,"0.#"),1)=".",FALSE,TRUE)</formula>
    </cfRule>
    <cfRule type="expression" dxfId="800" priority="926">
      <formula>IF(RIGHT(TEXT(P18,"0.#"),1)=".",TRUE,FALSE)</formula>
    </cfRule>
  </conditionalFormatting>
  <conditionalFormatting sqref="Y311">
    <cfRule type="expression" dxfId="799" priority="923">
      <formula>IF(RIGHT(TEXT(Y311,"0.#"),1)=".",FALSE,TRUE)</formula>
    </cfRule>
    <cfRule type="expression" dxfId="798" priority="924">
      <formula>IF(RIGHT(TEXT(Y311,"0.#"),1)=".",TRUE,FALSE)</formula>
    </cfRule>
  </conditionalFormatting>
  <conditionalFormatting sqref="Y320">
    <cfRule type="expression" dxfId="797" priority="921">
      <formula>IF(RIGHT(TEXT(Y320,"0.#"),1)=".",FALSE,TRUE)</formula>
    </cfRule>
    <cfRule type="expression" dxfId="796" priority="922">
      <formula>IF(RIGHT(TEXT(Y320,"0.#"),1)=".",TRUE,FALSE)</formula>
    </cfRule>
  </conditionalFormatting>
  <conditionalFormatting sqref="Y351:Y358 Y349 Y338:Y345 Y336 Y325:Y332 Y323">
    <cfRule type="expression" dxfId="795" priority="901">
      <formula>IF(RIGHT(TEXT(Y323,"0.#"),1)=".",FALSE,TRUE)</formula>
    </cfRule>
    <cfRule type="expression" dxfId="794" priority="902">
      <formula>IF(RIGHT(TEXT(Y323,"0.#"),1)=".",TRUE,FALSE)</formula>
    </cfRule>
  </conditionalFormatting>
  <conditionalFormatting sqref="P16:AQ17 P15:AX15 P13:AX13">
    <cfRule type="expression" dxfId="793" priority="919">
      <formula>IF(RIGHT(TEXT(P13,"0.#"),1)=".",FALSE,TRUE)</formula>
    </cfRule>
    <cfRule type="expression" dxfId="792" priority="920">
      <formula>IF(RIGHT(TEXT(P13,"0.#"),1)=".",TRUE,FALSE)</formula>
    </cfRule>
  </conditionalFormatting>
  <conditionalFormatting sqref="P19:AJ19">
    <cfRule type="expression" dxfId="791" priority="917">
      <formula>IF(RIGHT(TEXT(P19,"0.#"),1)=".",FALSE,TRUE)</formula>
    </cfRule>
    <cfRule type="expression" dxfId="790" priority="918">
      <formula>IF(RIGHT(TEXT(P19,"0.#"),1)=".",TRUE,FALSE)</formula>
    </cfRule>
  </conditionalFormatting>
  <conditionalFormatting sqref="AE32 AQ32">
    <cfRule type="expression" dxfId="789" priority="915">
      <formula>IF(RIGHT(TEXT(AE32,"0.#"),1)=".",FALSE,TRUE)</formula>
    </cfRule>
    <cfRule type="expression" dxfId="788" priority="916">
      <formula>IF(RIGHT(TEXT(AE32,"0.#"),1)=".",TRUE,FALSE)</formula>
    </cfRule>
  </conditionalFormatting>
  <conditionalFormatting sqref="Y312:Y319 Y310">
    <cfRule type="expression" dxfId="787" priority="913">
      <formula>IF(RIGHT(TEXT(Y310,"0.#"),1)=".",FALSE,TRUE)</formula>
    </cfRule>
    <cfRule type="expression" dxfId="786" priority="914">
      <formula>IF(RIGHT(TEXT(Y310,"0.#"),1)=".",TRUE,FALSE)</formula>
    </cfRule>
  </conditionalFormatting>
  <conditionalFormatting sqref="AU311">
    <cfRule type="expression" dxfId="785" priority="911">
      <formula>IF(RIGHT(TEXT(AU311,"0.#"),1)=".",FALSE,TRUE)</formula>
    </cfRule>
    <cfRule type="expression" dxfId="784" priority="912">
      <formula>IF(RIGHT(TEXT(AU311,"0.#"),1)=".",TRUE,FALSE)</formula>
    </cfRule>
  </conditionalFormatting>
  <conditionalFormatting sqref="AU320">
    <cfRule type="expression" dxfId="783" priority="909">
      <formula>IF(RIGHT(TEXT(AU320,"0.#"),1)=".",FALSE,TRUE)</formula>
    </cfRule>
    <cfRule type="expression" dxfId="782" priority="910">
      <formula>IF(RIGHT(TEXT(AU320,"0.#"),1)=".",TRUE,FALSE)</formula>
    </cfRule>
  </conditionalFormatting>
  <conditionalFormatting sqref="AU312:AU319 AU310">
    <cfRule type="expression" dxfId="781" priority="907">
      <formula>IF(RIGHT(TEXT(AU310,"0.#"),1)=".",FALSE,TRUE)</formula>
    </cfRule>
    <cfRule type="expression" dxfId="780" priority="908">
      <formula>IF(RIGHT(TEXT(AU310,"0.#"),1)=".",TRUE,FALSE)</formula>
    </cfRule>
  </conditionalFormatting>
  <conditionalFormatting sqref="Y350 Y337 Y324">
    <cfRule type="expression" dxfId="779" priority="905">
      <formula>IF(RIGHT(TEXT(Y324,"0.#"),1)=".",FALSE,TRUE)</formula>
    </cfRule>
    <cfRule type="expression" dxfId="778" priority="906">
      <formula>IF(RIGHT(TEXT(Y324,"0.#"),1)=".",TRUE,FALSE)</formula>
    </cfRule>
  </conditionalFormatting>
  <conditionalFormatting sqref="Y359 Y346 Y333">
    <cfRule type="expression" dxfId="777" priority="903">
      <formula>IF(RIGHT(TEXT(Y333,"0.#"),1)=".",FALSE,TRUE)</formula>
    </cfRule>
    <cfRule type="expression" dxfId="776" priority="904">
      <formula>IF(RIGHT(TEXT(Y333,"0.#"),1)=".",TRUE,FALSE)</formula>
    </cfRule>
  </conditionalFormatting>
  <conditionalFormatting sqref="AU350 AU337 AU324">
    <cfRule type="expression" dxfId="775" priority="899">
      <formula>IF(RIGHT(TEXT(AU324,"0.#"),1)=".",FALSE,TRUE)</formula>
    </cfRule>
    <cfRule type="expression" dxfId="774" priority="900">
      <formula>IF(RIGHT(TEXT(AU324,"0.#"),1)=".",TRUE,FALSE)</formula>
    </cfRule>
  </conditionalFormatting>
  <conditionalFormatting sqref="AU359 AU346 AU333">
    <cfRule type="expression" dxfId="773" priority="897">
      <formula>IF(RIGHT(TEXT(AU333,"0.#"),1)=".",FALSE,TRUE)</formula>
    </cfRule>
    <cfRule type="expression" dxfId="772" priority="898">
      <formula>IF(RIGHT(TEXT(AU333,"0.#"),1)=".",TRUE,FALSE)</formula>
    </cfRule>
  </conditionalFormatting>
  <conditionalFormatting sqref="AU351:AU358 AU349 AU338:AU345 AU336 AU325:AU332 AU323">
    <cfRule type="expression" dxfId="771" priority="895">
      <formula>IF(RIGHT(TEXT(AU323,"0.#"),1)=".",FALSE,TRUE)</formula>
    </cfRule>
    <cfRule type="expression" dxfId="770" priority="896">
      <formula>IF(RIGHT(TEXT(AU323,"0.#"),1)=".",TRUE,FALSE)</formula>
    </cfRule>
  </conditionalFormatting>
  <conditionalFormatting sqref="AI32">
    <cfRule type="expression" dxfId="769" priority="893">
      <formula>IF(RIGHT(TEXT(AI32,"0.#"),1)=".",FALSE,TRUE)</formula>
    </cfRule>
    <cfRule type="expression" dxfId="768" priority="894">
      <formula>IF(RIGHT(TEXT(AI32,"0.#"),1)=".",TRUE,FALSE)</formula>
    </cfRule>
  </conditionalFormatting>
  <conditionalFormatting sqref="AM32">
    <cfRule type="expression" dxfId="767" priority="891">
      <formula>IF(RIGHT(TEXT(AM32,"0.#"),1)=".",FALSE,TRUE)</formula>
    </cfRule>
    <cfRule type="expression" dxfId="766" priority="892">
      <formula>IF(RIGHT(TEXT(AM32,"0.#"),1)=".",TRUE,FALSE)</formula>
    </cfRule>
  </conditionalFormatting>
  <conditionalFormatting sqref="AE33">
    <cfRule type="expression" dxfId="765" priority="889">
      <formula>IF(RIGHT(TEXT(AE33,"0.#"),1)=".",FALSE,TRUE)</formula>
    </cfRule>
    <cfRule type="expression" dxfId="764" priority="890">
      <formula>IF(RIGHT(TEXT(AE33,"0.#"),1)=".",TRUE,FALSE)</formula>
    </cfRule>
  </conditionalFormatting>
  <conditionalFormatting sqref="AI33">
    <cfRule type="expression" dxfId="763" priority="887">
      <formula>IF(RIGHT(TEXT(AI33,"0.#"),1)=".",FALSE,TRUE)</formula>
    </cfRule>
    <cfRule type="expression" dxfId="762" priority="888">
      <formula>IF(RIGHT(TEXT(AI33,"0.#"),1)=".",TRUE,FALSE)</formula>
    </cfRule>
  </conditionalFormatting>
  <conditionalFormatting sqref="AM33">
    <cfRule type="expression" dxfId="761" priority="885">
      <formula>IF(RIGHT(TEXT(AM33,"0.#"),1)=".",FALSE,TRUE)</formula>
    </cfRule>
    <cfRule type="expression" dxfId="760" priority="886">
      <formula>IF(RIGHT(TEXT(AM33,"0.#"),1)=".",TRUE,FALSE)</formula>
    </cfRule>
  </conditionalFormatting>
  <conditionalFormatting sqref="AQ33">
    <cfRule type="expression" dxfId="759" priority="883">
      <formula>IF(RIGHT(TEXT(AQ33,"0.#"),1)=".",FALSE,TRUE)</formula>
    </cfRule>
    <cfRule type="expression" dxfId="758" priority="884">
      <formula>IF(RIGHT(TEXT(AQ33,"0.#"),1)=".",TRUE,FALSE)</formula>
    </cfRule>
  </conditionalFormatting>
  <conditionalFormatting sqref="AE210">
    <cfRule type="expression" dxfId="757" priority="881">
      <formula>IF(RIGHT(TEXT(AE210,"0.#"),1)=".",FALSE,TRUE)</formula>
    </cfRule>
    <cfRule type="expression" dxfId="756" priority="882">
      <formula>IF(RIGHT(TEXT(AE210,"0.#"),1)=".",TRUE,FALSE)</formula>
    </cfRule>
  </conditionalFormatting>
  <conditionalFormatting sqref="AE211">
    <cfRule type="expression" dxfId="755" priority="879">
      <formula>IF(RIGHT(TEXT(AE211,"0.#"),1)=".",FALSE,TRUE)</formula>
    </cfRule>
    <cfRule type="expression" dxfId="754" priority="880">
      <formula>IF(RIGHT(TEXT(AE211,"0.#"),1)=".",TRUE,FALSE)</formula>
    </cfRule>
  </conditionalFormatting>
  <conditionalFormatting sqref="AE212">
    <cfRule type="expression" dxfId="753" priority="877">
      <formula>IF(RIGHT(TEXT(AE212,"0.#"),1)=".",FALSE,TRUE)</formula>
    </cfRule>
    <cfRule type="expression" dxfId="752" priority="878">
      <formula>IF(RIGHT(TEXT(AE212,"0.#"),1)=".",TRUE,FALSE)</formula>
    </cfRule>
  </conditionalFormatting>
  <conditionalFormatting sqref="AI212">
    <cfRule type="expression" dxfId="751" priority="875">
      <formula>IF(RIGHT(TEXT(AI212,"0.#"),1)=".",FALSE,TRUE)</formula>
    </cfRule>
    <cfRule type="expression" dxfId="750" priority="876">
      <formula>IF(RIGHT(TEXT(AI212,"0.#"),1)=".",TRUE,FALSE)</formula>
    </cfRule>
  </conditionalFormatting>
  <conditionalFormatting sqref="AI211">
    <cfRule type="expression" dxfId="749" priority="873">
      <formula>IF(RIGHT(TEXT(AI211,"0.#"),1)=".",FALSE,TRUE)</formula>
    </cfRule>
    <cfRule type="expression" dxfId="748" priority="874">
      <formula>IF(RIGHT(TEXT(AI211,"0.#"),1)=".",TRUE,FALSE)</formula>
    </cfRule>
  </conditionalFormatting>
  <conditionalFormatting sqref="AI210">
    <cfRule type="expression" dxfId="747" priority="871">
      <formula>IF(RIGHT(TEXT(AI210,"0.#"),1)=".",FALSE,TRUE)</formula>
    </cfRule>
    <cfRule type="expression" dxfId="746" priority="872">
      <formula>IF(RIGHT(TEXT(AI210,"0.#"),1)=".",TRUE,FALSE)</formula>
    </cfRule>
  </conditionalFormatting>
  <conditionalFormatting sqref="AM210">
    <cfRule type="expression" dxfId="745" priority="869">
      <formula>IF(RIGHT(TEXT(AM210,"0.#"),1)=".",FALSE,TRUE)</formula>
    </cfRule>
    <cfRule type="expression" dxfId="744" priority="870">
      <formula>IF(RIGHT(TEXT(AM210,"0.#"),1)=".",TRUE,FALSE)</formula>
    </cfRule>
  </conditionalFormatting>
  <conditionalFormatting sqref="AM211">
    <cfRule type="expression" dxfId="743" priority="867">
      <formula>IF(RIGHT(TEXT(AM211,"0.#"),1)=".",FALSE,TRUE)</formula>
    </cfRule>
    <cfRule type="expression" dxfId="742" priority="868">
      <formula>IF(RIGHT(TEXT(AM211,"0.#"),1)=".",TRUE,FALSE)</formula>
    </cfRule>
  </conditionalFormatting>
  <conditionalFormatting sqref="AM212">
    <cfRule type="expression" dxfId="741" priority="865">
      <formula>IF(RIGHT(TEXT(AM212,"0.#"),1)=".",FALSE,TRUE)</formula>
    </cfRule>
    <cfRule type="expression" dxfId="740" priority="866">
      <formula>IF(RIGHT(TEXT(AM212,"0.#"),1)=".",TRUE,FALSE)</formula>
    </cfRule>
  </conditionalFormatting>
  <conditionalFormatting sqref="AL368:AO395">
    <cfRule type="expression" dxfId="739" priority="861">
      <formula>IF(AND(AL368&gt;=0, RIGHT(TEXT(AL368,"0.#"),1)&lt;&gt;"."),TRUE,FALSE)</formula>
    </cfRule>
    <cfRule type="expression" dxfId="738" priority="862">
      <formula>IF(AND(AL368&gt;=0, RIGHT(TEXT(AL368,"0.#"),1)="."),TRUE,FALSE)</formula>
    </cfRule>
    <cfRule type="expression" dxfId="737" priority="863">
      <formula>IF(AND(AL368&lt;0, RIGHT(TEXT(AL368,"0.#"),1)&lt;&gt;"."),TRUE,FALSE)</formula>
    </cfRule>
    <cfRule type="expression" dxfId="736" priority="864">
      <formula>IF(AND(AL368&lt;0, RIGHT(TEXT(AL368,"0.#"),1)="."),TRUE,FALSE)</formula>
    </cfRule>
  </conditionalFormatting>
  <conditionalFormatting sqref="AQ210:AQ212">
    <cfRule type="expression" dxfId="735" priority="859">
      <formula>IF(RIGHT(TEXT(AQ210,"0.#"),1)=".",FALSE,TRUE)</formula>
    </cfRule>
    <cfRule type="expression" dxfId="734" priority="860">
      <formula>IF(RIGHT(TEXT(AQ210,"0.#"),1)=".",TRUE,FALSE)</formula>
    </cfRule>
  </conditionalFormatting>
  <conditionalFormatting sqref="AU210:AU212">
    <cfRule type="expression" dxfId="733" priority="857">
      <formula>IF(RIGHT(TEXT(AU210,"0.#"),1)=".",FALSE,TRUE)</formula>
    </cfRule>
    <cfRule type="expression" dxfId="732" priority="858">
      <formula>IF(RIGHT(TEXT(AU210,"0.#"),1)=".",TRUE,FALSE)</formula>
    </cfRule>
  </conditionalFormatting>
  <conditionalFormatting sqref="Y368:Y395">
    <cfRule type="expression" dxfId="731" priority="855">
      <formula>IF(RIGHT(TEXT(Y368,"0.#"),1)=".",FALSE,TRUE)</formula>
    </cfRule>
    <cfRule type="expression" dxfId="730" priority="856">
      <formula>IF(RIGHT(TEXT(Y368,"0.#"),1)=".",TRUE,FALSE)</formula>
    </cfRule>
  </conditionalFormatting>
  <conditionalFormatting sqref="AL631:AO660">
    <cfRule type="expression" dxfId="729" priority="851">
      <formula>IF(AND(AL631&gt;=0, RIGHT(TEXT(AL631,"0.#"),1)&lt;&gt;"."),TRUE,FALSE)</formula>
    </cfRule>
    <cfRule type="expression" dxfId="728" priority="852">
      <formula>IF(AND(AL631&gt;=0, RIGHT(TEXT(AL631,"0.#"),1)="."),TRUE,FALSE)</formula>
    </cfRule>
    <cfRule type="expression" dxfId="727" priority="853">
      <formula>IF(AND(AL631&lt;0, RIGHT(TEXT(AL631,"0.#"),1)&lt;&gt;"."),TRUE,FALSE)</formula>
    </cfRule>
    <cfRule type="expression" dxfId="726" priority="854">
      <formula>IF(AND(AL631&lt;0, RIGHT(TEXT(AL631,"0.#"),1)="."),TRUE,FALSE)</formula>
    </cfRule>
  </conditionalFormatting>
  <conditionalFormatting sqref="Y631:Y660">
    <cfRule type="expression" dxfId="725" priority="849">
      <formula>IF(RIGHT(TEXT(Y631,"0.#"),1)=".",FALSE,TRUE)</formula>
    </cfRule>
    <cfRule type="expression" dxfId="724" priority="850">
      <formula>IF(RIGHT(TEXT(Y631,"0.#"),1)=".",TRUE,FALSE)</formula>
    </cfRule>
  </conditionalFormatting>
  <conditionalFormatting sqref="AL366:AO367">
    <cfRule type="expression" dxfId="723" priority="845">
      <formula>IF(AND(AL366&gt;=0, RIGHT(TEXT(AL366,"0.#"),1)&lt;&gt;"."),TRUE,FALSE)</formula>
    </cfRule>
    <cfRule type="expression" dxfId="722" priority="846">
      <formula>IF(AND(AL366&gt;=0, RIGHT(TEXT(AL366,"0.#"),1)="."),TRUE,FALSE)</formula>
    </cfRule>
    <cfRule type="expression" dxfId="721" priority="847">
      <formula>IF(AND(AL366&lt;0, RIGHT(TEXT(AL366,"0.#"),1)&lt;&gt;"."),TRUE,FALSE)</formula>
    </cfRule>
    <cfRule type="expression" dxfId="720" priority="848">
      <formula>IF(AND(AL366&lt;0, RIGHT(TEXT(AL366,"0.#"),1)="."),TRUE,FALSE)</formula>
    </cfRule>
  </conditionalFormatting>
  <conditionalFormatting sqref="Y366:Y367">
    <cfRule type="expression" dxfId="719" priority="843">
      <formula>IF(RIGHT(TEXT(Y366,"0.#"),1)=".",FALSE,TRUE)</formula>
    </cfRule>
    <cfRule type="expression" dxfId="718" priority="844">
      <formula>IF(RIGHT(TEXT(Y366,"0.#"),1)=".",TRUE,FALSE)</formula>
    </cfRule>
  </conditionalFormatting>
  <conditionalFormatting sqref="Y401:Y428">
    <cfRule type="expression" dxfId="717" priority="781">
      <formula>IF(RIGHT(TEXT(Y401,"0.#"),1)=".",FALSE,TRUE)</formula>
    </cfRule>
    <cfRule type="expression" dxfId="716" priority="782">
      <formula>IF(RIGHT(TEXT(Y401,"0.#"),1)=".",TRUE,FALSE)</formula>
    </cfRule>
  </conditionalFormatting>
  <conditionalFormatting sqref="Y399:Y400">
    <cfRule type="expression" dxfId="715" priority="775">
      <formula>IF(RIGHT(TEXT(Y399,"0.#"),1)=".",FALSE,TRUE)</formula>
    </cfRule>
    <cfRule type="expression" dxfId="714" priority="776">
      <formula>IF(RIGHT(TEXT(Y399,"0.#"),1)=".",TRUE,FALSE)</formula>
    </cfRule>
  </conditionalFormatting>
  <conditionalFormatting sqref="Y434:Y461">
    <cfRule type="expression" dxfId="713" priority="769">
      <formula>IF(RIGHT(TEXT(Y434,"0.#"),1)=".",FALSE,TRUE)</formula>
    </cfRule>
    <cfRule type="expression" dxfId="712" priority="770">
      <formula>IF(RIGHT(TEXT(Y434,"0.#"),1)=".",TRUE,FALSE)</formula>
    </cfRule>
  </conditionalFormatting>
  <conditionalFormatting sqref="Y432:Y433">
    <cfRule type="expression" dxfId="711" priority="763">
      <formula>IF(RIGHT(TEXT(Y432,"0.#"),1)=".",FALSE,TRUE)</formula>
    </cfRule>
    <cfRule type="expression" dxfId="710" priority="764">
      <formula>IF(RIGHT(TEXT(Y432,"0.#"),1)=".",TRUE,FALSE)</formula>
    </cfRule>
  </conditionalFormatting>
  <conditionalFormatting sqref="Y467:Y494">
    <cfRule type="expression" dxfId="709" priority="757">
      <formula>IF(RIGHT(TEXT(Y467,"0.#"),1)=".",FALSE,TRUE)</formula>
    </cfRule>
    <cfRule type="expression" dxfId="708" priority="758">
      <formula>IF(RIGHT(TEXT(Y467,"0.#"),1)=".",TRUE,FALSE)</formula>
    </cfRule>
  </conditionalFormatting>
  <conditionalFormatting sqref="Y465:Y466">
    <cfRule type="expression" dxfId="707" priority="751">
      <formula>IF(RIGHT(TEXT(Y465,"0.#"),1)=".",FALSE,TRUE)</formula>
    </cfRule>
    <cfRule type="expression" dxfId="706" priority="752">
      <formula>IF(RIGHT(TEXT(Y465,"0.#"),1)=".",TRUE,FALSE)</formula>
    </cfRule>
  </conditionalFormatting>
  <conditionalFormatting sqref="Y500:Y527">
    <cfRule type="expression" dxfId="705" priority="745">
      <formula>IF(RIGHT(TEXT(Y500,"0.#"),1)=".",FALSE,TRUE)</formula>
    </cfRule>
    <cfRule type="expression" dxfId="704" priority="746">
      <formula>IF(RIGHT(TEXT(Y500,"0.#"),1)=".",TRUE,FALSE)</formula>
    </cfRule>
  </conditionalFormatting>
  <conditionalFormatting sqref="Y498:Y499">
    <cfRule type="expression" dxfId="703" priority="739">
      <formula>IF(RIGHT(TEXT(Y498,"0.#"),1)=".",FALSE,TRUE)</formula>
    </cfRule>
    <cfRule type="expression" dxfId="702" priority="740">
      <formula>IF(RIGHT(TEXT(Y498,"0.#"),1)=".",TRUE,FALSE)</formula>
    </cfRule>
  </conditionalFormatting>
  <conditionalFormatting sqref="Y533:Y560">
    <cfRule type="expression" dxfId="701" priority="733">
      <formula>IF(RIGHT(TEXT(Y533,"0.#"),1)=".",FALSE,TRUE)</formula>
    </cfRule>
    <cfRule type="expression" dxfId="700" priority="734">
      <formula>IF(RIGHT(TEXT(Y533,"0.#"),1)=".",TRUE,FALSE)</formula>
    </cfRule>
  </conditionalFormatting>
  <conditionalFormatting sqref="W23">
    <cfRule type="expression" dxfId="699" priority="841">
      <formula>IF(RIGHT(TEXT(W23,"0.#"),1)=".",FALSE,TRUE)</formula>
    </cfRule>
    <cfRule type="expression" dxfId="698" priority="842">
      <formula>IF(RIGHT(TEXT(W23,"0.#"),1)=".",TRUE,FALSE)</formula>
    </cfRule>
  </conditionalFormatting>
  <conditionalFormatting sqref="W24:W27">
    <cfRule type="expression" dxfId="697" priority="839">
      <formula>IF(RIGHT(TEXT(W24,"0.#"),1)=".",FALSE,TRUE)</formula>
    </cfRule>
    <cfRule type="expression" dxfId="696" priority="840">
      <formula>IF(RIGHT(TEXT(W24,"0.#"),1)=".",TRUE,FALSE)</formula>
    </cfRule>
  </conditionalFormatting>
  <conditionalFormatting sqref="W28">
    <cfRule type="expression" dxfId="695" priority="837">
      <formula>IF(RIGHT(TEXT(W28,"0.#"),1)=".",FALSE,TRUE)</formula>
    </cfRule>
    <cfRule type="expression" dxfId="694" priority="838">
      <formula>IF(RIGHT(TEXT(W28,"0.#"),1)=".",TRUE,FALSE)</formula>
    </cfRule>
  </conditionalFormatting>
  <conditionalFormatting sqref="P23">
    <cfRule type="expression" dxfId="693" priority="835">
      <formula>IF(RIGHT(TEXT(P23,"0.#"),1)=".",FALSE,TRUE)</formula>
    </cfRule>
    <cfRule type="expression" dxfId="692" priority="836">
      <formula>IF(RIGHT(TEXT(P23,"0.#"),1)=".",TRUE,FALSE)</formula>
    </cfRule>
  </conditionalFormatting>
  <conditionalFormatting sqref="P24:P27">
    <cfRule type="expression" dxfId="691" priority="833">
      <formula>IF(RIGHT(TEXT(P24,"0.#"),1)=".",FALSE,TRUE)</formula>
    </cfRule>
    <cfRule type="expression" dxfId="690" priority="834">
      <formula>IF(RIGHT(TEXT(P24,"0.#"),1)=".",TRUE,FALSE)</formula>
    </cfRule>
  </conditionalFormatting>
  <conditionalFormatting sqref="P28">
    <cfRule type="expression" dxfId="689" priority="831">
      <formula>IF(RIGHT(TEXT(P28,"0.#"),1)=".",FALSE,TRUE)</formula>
    </cfRule>
    <cfRule type="expression" dxfId="688" priority="832">
      <formula>IF(RIGHT(TEXT(P28,"0.#"),1)=".",TRUE,FALSE)</formula>
    </cfRule>
  </conditionalFormatting>
  <conditionalFormatting sqref="AE202">
    <cfRule type="expression" dxfId="687" priority="829">
      <formula>IF(RIGHT(TEXT(AE202,"0.#"),1)=".",FALSE,TRUE)</formula>
    </cfRule>
    <cfRule type="expression" dxfId="686" priority="830">
      <formula>IF(RIGHT(TEXT(AE202,"0.#"),1)=".",TRUE,FALSE)</formula>
    </cfRule>
  </conditionalFormatting>
  <conditionalFormatting sqref="AE203">
    <cfRule type="expression" dxfId="685" priority="827">
      <formula>IF(RIGHT(TEXT(AE203,"0.#"),1)=".",FALSE,TRUE)</formula>
    </cfRule>
    <cfRule type="expression" dxfId="684" priority="828">
      <formula>IF(RIGHT(TEXT(AE203,"0.#"),1)=".",TRUE,FALSE)</formula>
    </cfRule>
  </conditionalFormatting>
  <conditionalFormatting sqref="AE204">
    <cfRule type="expression" dxfId="683" priority="825">
      <formula>IF(RIGHT(TEXT(AE204,"0.#"),1)=".",FALSE,TRUE)</formula>
    </cfRule>
    <cfRule type="expression" dxfId="682" priority="826">
      <formula>IF(RIGHT(TEXT(AE204,"0.#"),1)=".",TRUE,FALSE)</formula>
    </cfRule>
  </conditionalFormatting>
  <conditionalFormatting sqref="AI204">
    <cfRule type="expression" dxfId="681" priority="823">
      <formula>IF(RIGHT(TEXT(AI204,"0.#"),1)=".",FALSE,TRUE)</formula>
    </cfRule>
    <cfRule type="expression" dxfId="680" priority="824">
      <formula>IF(RIGHT(TEXT(AI204,"0.#"),1)=".",TRUE,FALSE)</formula>
    </cfRule>
  </conditionalFormatting>
  <conditionalFormatting sqref="AI203">
    <cfRule type="expression" dxfId="679" priority="821">
      <formula>IF(RIGHT(TEXT(AI203,"0.#"),1)=".",FALSE,TRUE)</formula>
    </cfRule>
    <cfRule type="expression" dxfId="678" priority="822">
      <formula>IF(RIGHT(TEXT(AI203,"0.#"),1)=".",TRUE,FALSE)</formula>
    </cfRule>
  </conditionalFormatting>
  <conditionalFormatting sqref="AI202">
    <cfRule type="expression" dxfId="677" priority="819">
      <formula>IF(RIGHT(TEXT(AI202,"0.#"),1)=".",FALSE,TRUE)</formula>
    </cfRule>
    <cfRule type="expression" dxfId="676" priority="820">
      <formula>IF(RIGHT(TEXT(AI202,"0.#"),1)=".",TRUE,FALSE)</formula>
    </cfRule>
  </conditionalFormatting>
  <conditionalFormatting sqref="AM202">
    <cfRule type="expression" dxfId="675" priority="817">
      <formula>IF(RIGHT(TEXT(AM202,"0.#"),1)=".",FALSE,TRUE)</formula>
    </cfRule>
    <cfRule type="expression" dxfId="674" priority="818">
      <formula>IF(RIGHT(TEXT(AM202,"0.#"),1)=".",TRUE,FALSE)</formula>
    </cfRule>
  </conditionalFormatting>
  <conditionalFormatting sqref="AM203">
    <cfRule type="expression" dxfId="673" priority="815">
      <formula>IF(RIGHT(TEXT(AM203,"0.#"),1)=".",FALSE,TRUE)</formula>
    </cfRule>
    <cfRule type="expression" dxfId="672" priority="816">
      <formula>IF(RIGHT(TEXT(AM203,"0.#"),1)=".",TRUE,FALSE)</formula>
    </cfRule>
  </conditionalFormatting>
  <conditionalFormatting sqref="AM204">
    <cfRule type="expression" dxfId="671" priority="813">
      <formula>IF(RIGHT(TEXT(AM204,"0.#"),1)=".",FALSE,TRUE)</formula>
    </cfRule>
    <cfRule type="expression" dxfId="670" priority="814">
      <formula>IF(RIGHT(TEXT(AM204,"0.#"),1)=".",TRUE,FALSE)</formula>
    </cfRule>
  </conditionalFormatting>
  <conditionalFormatting sqref="AQ202:AQ204">
    <cfRule type="expression" dxfId="669" priority="811">
      <formula>IF(RIGHT(TEXT(AQ202,"0.#"),1)=".",FALSE,TRUE)</formula>
    </cfRule>
    <cfRule type="expression" dxfId="668" priority="812">
      <formula>IF(RIGHT(TEXT(AQ202,"0.#"),1)=".",TRUE,FALSE)</formula>
    </cfRule>
  </conditionalFormatting>
  <conditionalFormatting sqref="AU202:AU204">
    <cfRule type="expression" dxfId="667" priority="809">
      <formula>IF(RIGHT(TEXT(AU202,"0.#"),1)=".",FALSE,TRUE)</formula>
    </cfRule>
    <cfRule type="expression" dxfId="666" priority="810">
      <formula>IF(RIGHT(TEXT(AU202,"0.#"),1)=".",TRUE,FALSE)</formula>
    </cfRule>
  </conditionalFormatting>
  <conditionalFormatting sqref="AE205">
    <cfRule type="expression" dxfId="665" priority="807">
      <formula>IF(RIGHT(TEXT(AE205,"0.#"),1)=".",FALSE,TRUE)</formula>
    </cfRule>
    <cfRule type="expression" dxfId="664" priority="808">
      <formula>IF(RIGHT(TEXT(AE205,"0.#"),1)=".",TRUE,FALSE)</formula>
    </cfRule>
  </conditionalFormatting>
  <conditionalFormatting sqref="AE206">
    <cfRule type="expression" dxfId="663" priority="805">
      <formula>IF(RIGHT(TEXT(AE206,"0.#"),1)=".",FALSE,TRUE)</formula>
    </cfRule>
    <cfRule type="expression" dxfId="662" priority="806">
      <formula>IF(RIGHT(TEXT(AE206,"0.#"),1)=".",TRUE,FALSE)</formula>
    </cfRule>
  </conditionalFormatting>
  <conditionalFormatting sqref="AE207">
    <cfRule type="expression" dxfId="661" priority="803">
      <formula>IF(RIGHT(TEXT(AE207,"0.#"),1)=".",FALSE,TRUE)</formula>
    </cfRule>
    <cfRule type="expression" dxfId="660" priority="804">
      <formula>IF(RIGHT(TEXT(AE207,"0.#"),1)=".",TRUE,FALSE)</formula>
    </cfRule>
  </conditionalFormatting>
  <conditionalFormatting sqref="AI207">
    <cfRule type="expression" dxfId="659" priority="801">
      <formula>IF(RIGHT(TEXT(AI207,"0.#"),1)=".",FALSE,TRUE)</formula>
    </cfRule>
    <cfRule type="expression" dxfId="658" priority="802">
      <formula>IF(RIGHT(TEXT(AI207,"0.#"),1)=".",TRUE,FALSE)</formula>
    </cfRule>
  </conditionalFormatting>
  <conditionalFormatting sqref="AI206">
    <cfRule type="expression" dxfId="657" priority="799">
      <formula>IF(RIGHT(TEXT(AI206,"0.#"),1)=".",FALSE,TRUE)</formula>
    </cfRule>
    <cfRule type="expression" dxfId="656" priority="800">
      <formula>IF(RIGHT(TEXT(AI206,"0.#"),1)=".",TRUE,FALSE)</formula>
    </cfRule>
  </conditionalFormatting>
  <conditionalFormatting sqref="AI205">
    <cfRule type="expression" dxfId="655" priority="797">
      <formula>IF(RIGHT(TEXT(AI205,"0.#"),1)=".",FALSE,TRUE)</formula>
    </cfRule>
    <cfRule type="expression" dxfId="654" priority="798">
      <formula>IF(RIGHT(TEXT(AI205,"0.#"),1)=".",TRUE,FALSE)</formula>
    </cfRule>
  </conditionalFormatting>
  <conditionalFormatting sqref="AM205">
    <cfRule type="expression" dxfId="653" priority="795">
      <formula>IF(RIGHT(TEXT(AM205,"0.#"),1)=".",FALSE,TRUE)</formula>
    </cfRule>
    <cfRule type="expression" dxfId="652" priority="796">
      <formula>IF(RIGHT(TEXT(AM205,"0.#"),1)=".",TRUE,FALSE)</formula>
    </cfRule>
  </conditionalFormatting>
  <conditionalFormatting sqref="AM206">
    <cfRule type="expression" dxfId="651" priority="793">
      <formula>IF(RIGHT(TEXT(AM206,"0.#"),1)=".",FALSE,TRUE)</formula>
    </cfRule>
    <cfRule type="expression" dxfId="650" priority="794">
      <formula>IF(RIGHT(TEXT(AM206,"0.#"),1)=".",TRUE,FALSE)</formula>
    </cfRule>
  </conditionalFormatting>
  <conditionalFormatting sqref="AM207">
    <cfRule type="expression" dxfId="649" priority="791">
      <formula>IF(RIGHT(TEXT(AM207,"0.#"),1)=".",FALSE,TRUE)</formula>
    </cfRule>
    <cfRule type="expression" dxfId="648" priority="792">
      <formula>IF(RIGHT(TEXT(AM207,"0.#"),1)=".",TRUE,FALSE)</formula>
    </cfRule>
  </conditionalFormatting>
  <conditionalFormatting sqref="AQ205:AQ207">
    <cfRule type="expression" dxfId="647" priority="789">
      <formula>IF(RIGHT(TEXT(AQ205,"0.#"),1)=".",FALSE,TRUE)</formula>
    </cfRule>
    <cfRule type="expression" dxfId="646" priority="790">
      <formula>IF(RIGHT(TEXT(AQ205,"0.#"),1)=".",TRUE,FALSE)</formula>
    </cfRule>
  </conditionalFormatting>
  <conditionalFormatting sqref="AU205:AU207">
    <cfRule type="expression" dxfId="645" priority="787">
      <formula>IF(RIGHT(TEXT(AU205,"0.#"),1)=".",FALSE,TRUE)</formula>
    </cfRule>
    <cfRule type="expression" dxfId="644" priority="788">
      <formula>IF(RIGHT(TEXT(AU205,"0.#"),1)=".",TRUE,FALSE)</formula>
    </cfRule>
  </conditionalFormatting>
  <conditionalFormatting sqref="AL401:AO428">
    <cfRule type="expression" dxfId="643" priority="783">
      <formula>IF(AND(AL401&gt;=0, RIGHT(TEXT(AL401,"0.#"),1)&lt;&gt;"."),TRUE,FALSE)</formula>
    </cfRule>
    <cfRule type="expression" dxfId="642" priority="784">
      <formula>IF(AND(AL401&gt;=0, RIGHT(TEXT(AL401,"0.#"),1)="."),TRUE,FALSE)</formula>
    </cfRule>
    <cfRule type="expression" dxfId="641" priority="785">
      <formula>IF(AND(AL401&lt;0, RIGHT(TEXT(AL401,"0.#"),1)&lt;&gt;"."),TRUE,FALSE)</formula>
    </cfRule>
    <cfRule type="expression" dxfId="640" priority="786">
      <formula>IF(AND(AL401&lt;0, RIGHT(TEXT(AL401,"0.#"),1)="."),TRUE,FALSE)</formula>
    </cfRule>
  </conditionalFormatting>
  <conditionalFormatting sqref="AL399:AO400">
    <cfRule type="expression" dxfId="639" priority="777">
      <formula>IF(AND(AL399&gt;=0, RIGHT(TEXT(AL399,"0.#"),1)&lt;&gt;"."),TRUE,FALSE)</formula>
    </cfRule>
    <cfRule type="expression" dxfId="638" priority="778">
      <formula>IF(AND(AL399&gt;=0, RIGHT(TEXT(AL399,"0.#"),1)="."),TRUE,FALSE)</formula>
    </cfRule>
    <cfRule type="expression" dxfId="637" priority="779">
      <formula>IF(AND(AL399&lt;0, RIGHT(TEXT(AL399,"0.#"),1)&lt;&gt;"."),TRUE,FALSE)</formula>
    </cfRule>
    <cfRule type="expression" dxfId="636" priority="780">
      <formula>IF(AND(AL399&lt;0, RIGHT(TEXT(AL399,"0.#"),1)="."),TRUE,FALSE)</formula>
    </cfRule>
  </conditionalFormatting>
  <conditionalFormatting sqref="AL442:AO461">
    <cfRule type="expression" dxfId="635" priority="771">
      <formula>IF(AND(AL442&gt;=0, RIGHT(TEXT(AL442,"0.#"),1)&lt;&gt;"."),TRUE,FALSE)</formula>
    </cfRule>
    <cfRule type="expression" dxfId="634" priority="772">
      <formula>IF(AND(AL442&gt;=0, RIGHT(TEXT(AL442,"0.#"),1)="."),TRUE,FALSE)</formula>
    </cfRule>
    <cfRule type="expression" dxfId="633" priority="773">
      <formula>IF(AND(AL442&lt;0, RIGHT(TEXT(AL442,"0.#"),1)&lt;&gt;"."),TRUE,FALSE)</formula>
    </cfRule>
    <cfRule type="expression" dxfId="632" priority="774">
      <formula>IF(AND(AL442&lt;0, RIGHT(TEXT(AL442,"0.#"),1)="."),TRUE,FALSE)</formula>
    </cfRule>
  </conditionalFormatting>
  <conditionalFormatting sqref="AL432:AO441">
    <cfRule type="expression" dxfId="631" priority="765">
      <formula>IF(AND(AL432&gt;=0, RIGHT(TEXT(AL432,"0.#"),1)&lt;&gt;"."),TRUE,FALSE)</formula>
    </cfRule>
    <cfRule type="expression" dxfId="630" priority="766">
      <formula>IF(AND(AL432&gt;=0, RIGHT(TEXT(AL432,"0.#"),1)="."),TRUE,FALSE)</formula>
    </cfRule>
    <cfRule type="expression" dxfId="629" priority="767">
      <formula>IF(AND(AL432&lt;0, RIGHT(TEXT(AL432,"0.#"),1)&lt;&gt;"."),TRUE,FALSE)</formula>
    </cfRule>
    <cfRule type="expression" dxfId="628" priority="768">
      <formula>IF(AND(AL432&lt;0, RIGHT(TEXT(AL432,"0.#"),1)="."),TRUE,FALSE)</formula>
    </cfRule>
  </conditionalFormatting>
  <conditionalFormatting sqref="AL467:AO494">
    <cfRule type="expression" dxfId="627" priority="759">
      <formula>IF(AND(AL467&gt;=0, RIGHT(TEXT(AL467,"0.#"),1)&lt;&gt;"."),TRUE,FALSE)</formula>
    </cfRule>
    <cfRule type="expression" dxfId="626" priority="760">
      <formula>IF(AND(AL467&gt;=0, RIGHT(TEXT(AL467,"0.#"),1)="."),TRUE,FALSE)</formula>
    </cfRule>
    <cfRule type="expression" dxfId="625" priority="761">
      <formula>IF(AND(AL467&lt;0, RIGHT(TEXT(AL467,"0.#"),1)&lt;&gt;"."),TRUE,FALSE)</formula>
    </cfRule>
    <cfRule type="expression" dxfId="624" priority="762">
      <formula>IF(AND(AL467&lt;0, RIGHT(TEXT(AL467,"0.#"),1)="."),TRUE,FALSE)</formula>
    </cfRule>
  </conditionalFormatting>
  <conditionalFormatting sqref="AL465:AO466">
    <cfRule type="expression" dxfId="623" priority="753">
      <formula>IF(AND(AL465&gt;=0, RIGHT(TEXT(AL465,"0.#"),1)&lt;&gt;"."),TRUE,FALSE)</formula>
    </cfRule>
    <cfRule type="expression" dxfId="622" priority="754">
      <formula>IF(AND(AL465&gt;=0, RIGHT(TEXT(AL465,"0.#"),1)="."),TRUE,FALSE)</formula>
    </cfRule>
    <cfRule type="expression" dxfId="621" priority="755">
      <formula>IF(AND(AL465&lt;0, RIGHT(TEXT(AL465,"0.#"),1)&lt;&gt;"."),TRUE,FALSE)</formula>
    </cfRule>
    <cfRule type="expression" dxfId="620" priority="756">
      <formula>IF(AND(AL465&lt;0, RIGHT(TEXT(AL465,"0.#"),1)="."),TRUE,FALSE)</formula>
    </cfRule>
  </conditionalFormatting>
  <conditionalFormatting sqref="AL501:AO527">
    <cfRule type="expression" dxfId="619" priority="747">
      <formula>IF(AND(AL501&gt;=0, RIGHT(TEXT(AL501,"0.#"),1)&lt;&gt;"."),TRUE,FALSE)</formula>
    </cfRule>
    <cfRule type="expression" dxfId="618" priority="748">
      <formula>IF(AND(AL501&gt;=0, RIGHT(TEXT(AL501,"0.#"),1)="."),TRUE,FALSE)</formula>
    </cfRule>
    <cfRule type="expression" dxfId="617" priority="749">
      <formula>IF(AND(AL501&lt;0, RIGHT(TEXT(AL501,"0.#"),1)&lt;&gt;"."),TRUE,FALSE)</formula>
    </cfRule>
    <cfRule type="expression" dxfId="616" priority="750">
      <formula>IF(AND(AL501&lt;0, RIGHT(TEXT(AL501,"0.#"),1)="."),TRUE,FALSE)</formula>
    </cfRule>
  </conditionalFormatting>
  <conditionalFormatting sqref="AL498:AO500">
    <cfRule type="expression" dxfId="615" priority="741">
      <formula>IF(AND(AL498&gt;=0, RIGHT(TEXT(AL498,"0.#"),1)&lt;&gt;"."),TRUE,FALSE)</formula>
    </cfRule>
    <cfRule type="expression" dxfId="614" priority="742">
      <formula>IF(AND(AL498&gt;=0, RIGHT(TEXT(AL498,"0.#"),1)="."),TRUE,FALSE)</formula>
    </cfRule>
    <cfRule type="expression" dxfId="613" priority="743">
      <formula>IF(AND(AL498&lt;0, RIGHT(TEXT(AL498,"0.#"),1)&lt;&gt;"."),TRUE,FALSE)</formula>
    </cfRule>
    <cfRule type="expression" dxfId="612" priority="744">
      <formula>IF(AND(AL498&lt;0, RIGHT(TEXT(AL498,"0.#"),1)="."),TRUE,FALSE)</formula>
    </cfRule>
  </conditionalFormatting>
  <conditionalFormatting sqref="AL533:AO560">
    <cfRule type="expression" dxfId="611" priority="735">
      <formula>IF(AND(AL533&gt;=0, RIGHT(TEXT(AL533,"0.#"),1)&lt;&gt;"."),TRUE,FALSE)</formula>
    </cfRule>
    <cfRule type="expression" dxfId="610" priority="736">
      <formula>IF(AND(AL533&gt;=0, RIGHT(TEXT(AL533,"0.#"),1)="."),TRUE,FALSE)</formula>
    </cfRule>
    <cfRule type="expression" dxfId="609" priority="737">
      <formula>IF(AND(AL533&lt;0, RIGHT(TEXT(AL533,"0.#"),1)&lt;&gt;"."),TRUE,FALSE)</formula>
    </cfRule>
    <cfRule type="expression" dxfId="608" priority="738">
      <formula>IF(AND(AL533&lt;0, RIGHT(TEXT(AL533,"0.#"),1)="."),TRUE,FALSE)</formula>
    </cfRule>
  </conditionalFormatting>
  <conditionalFormatting sqref="AL531:AO532">
    <cfRule type="expression" dxfId="607" priority="729">
      <formula>IF(AND(AL531&gt;=0, RIGHT(TEXT(AL531,"0.#"),1)&lt;&gt;"."),TRUE,FALSE)</formula>
    </cfRule>
    <cfRule type="expression" dxfId="606" priority="730">
      <formula>IF(AND(AL531&gt;=0, RIGHT(TEXT(AL531,"0.#"),1)="."),TRUE,FALSE)</formula>
    </cfRule>
    <cfRule type="expression" dxfId="605" priority="731">
      <formula>IF(AND(AL531&lt;0, RIGHT(TEXT(AL531,"0.#"),1)&lt;&gt;"."),TRUE,FALSE)</formula>
    </cfRule>
    <cfRule type="expression" dxfId="604" priority="732">
      <formula>IF(AND(AL531&lt;0, RIGHT(TEXT(AL531,"0.#"),1)="."),TRUE,FALSE)</formula>
    </cfRule>
  </conditionalFormatting>
  <conditionalFormatting sqref="Y531:Y532">
    <cfRule type="expression" dxfId="603" priority="727">
      <formula>IF(RIGHT(TEXT(Y531,"0.#"),1)=".",FALSE,TRUE)</formula>
    </cfRule>
    <cfRule type="expression" dxfId="602" priority="728">
      <formula>IF(RIGHT(TEXT(Y531,"0.#"),1)=".",TRUE,FALSE)</formula>
    </cfRule>
  </conditionalFormatting>
  <conditionalFormatting sqref="AL566:AO593">
    <cfRule type="expression" dxfId="601" priority="723">
      <formula>IF(AND(AL566&gt;=0, RIGHT(TEXT(AL566,"0.#"),1)&lt;&gt;"."),TRUE,FALSE)</formula>
    </cfRule>
    <cfRule type="expression" dxfId="600" priority="724">
      <formula>IF(AND(AL566&gt;=0, RIGHT(TEXT(AL566,"0.#"),1)="."),TRUE,FALSE)</formula>
    </cfRule>
    <cfRule type="expression" dxfId="599" priority="725">
      <formula>IF(AND(AL566&lt;0, RIGHT(TEXT(AL566,"0.#"),1)&lt;&gt;"."),TRUE,FALSE)</formula>
    </cfRule>
    <cfRule type="expression" dxfId="598" priority="726">
      <formula>IF(AND(AL566&lt;0, RIGHT(TEXT(AL566,"0.#"),1)="."),TRUE,FALSE)</formula>
    </cfRule>
  </conditionalFormatting>
  <conditionalFormatting sqref="Y566:Y593">
    <cfRule type="expression" dxfId="597" priority="721">
      <formula>IF(RIGHT(TEXT(Y566,"0.#"),1)=".",FALSE,TRUE)</formula>
    </cfRule>
    <cfRule type="expression" dxfId="596" priority="722">
      <formula>IF(RIGHT(TEXT(Y566,"0.#"),1)=".",TRUE,FALSE)</formula>
    </cfRule>
  </conditionalFormatting>
  <conditionalFormatting sqref="AL564:AO565">
    <cfRule type="expression" dxfId="595" priority="717">
      <formula>IF(AND(AL564&gt;=0, RIGHT(TEXT(AL564,"0.#"),1)&lt;&gt;"."),TRUE,FALSE)</formula>
    </cfRule>
    <cfRule type="expression" dxfId="594" priority="718">
      <formula>IF(AND(AL564&gt;=0, RIGHT(TEXT(AL564,"0.#"),1)="."),TRUE,FALSE)</formula>
    </cfRule>
    <cfRule type="expression" dxfId="593" priority="719">
      <formula>IF(AND(AL564&lt;0, RIGHT(TEXT(AL564,"0.#"),1)&lt;&gt;"."),TRUE,FALSE)</formula>
    </cfRule>
    <cfRule type="expression" dxfId="592" priority="720">
      <formula>IF(AND(AL564&lt;0, RIGHT(TEXT(AL564,"0.#"),1)="."),TRUE,FALSE)</formula>
    </cfRule>
  </conditionalFormatting>
  <conditionalFormatting sqref="Y564:Y565">
    <cfRule type="expression" dxfId="591" priority="715">
      <formula>IF(RIGHT(TEXT(Y564,"0.#"),1)=".",FALSE,TRUE)</formula>
    </cfRule>
    <cfRule type="expression" dxfId="590" priority="716">
      <formula>IF(RIGHT(TEXT(Y564,"0.#"),1)=".",TRUE,FALSE)</formula>
    </cfRule>
  </conditionalFormatting>
  <conditionalFormatting sqref="AL599:AO626">
    <cfRule type="expression" dxfId="589" priority="711">
      <formula>IF(AND(AL599&gt;=0, RIGHT(TEXT(AL599,"0.#"),1)&lt;&gt;"."),TRUE,FALSE)</formula>
    </cfRule>
    <cfRule type="expression" dxfId="588" priority="712">
      <formula>IF(AND(AL599&gt;=0, RIGHT(TEXT(AL599,"0.#"),1)="."),TRUE,FALSE)</formula>
    </cfRule>
    <cfRule type="expression" dxfId="587" priority="713">
      <formula>IF(AND(AL599&lt;0, RIGHT(TEXT(AL599,"0.#"),1)&lt;&gt;"."),TRUE,FALSE)</formula>
    </cfRule>
    <cfRule type="expression" dxfId="586" priority="714">
      <formula>IF(AND(AL599&lt;0, RIGHT(TEXT(AL599,"0.#"),1)="."),TRUE,FALSE)</formula>
    </cfRule>
  </conditionalFormatting>
  <conditionalFormatting sqref="Y599:Y626">
    <cfRule type="expression" dxfId="585" priority="709">
      <formula>IF(RIGHT(TEXT(Y599,"0.#"),1)=".",FALSE,TRUE)</formula>
    </cfRule>
    <cfRule type="expression" dxfId="584" priority="710">
      <formula>IF(RIGHT(TEXT(Y599,"0.#"),1)=".",TRUE,FALSE)</formula>
    </cfRule>
  </conditionalFormatting>
  <conditionalFormatting sqref="AL597:AO598">
    <cfRule type="expression" dxfId="583" priority="705">
      <formula>IF(AND(AL597&gt;=0, RIGHT(TEXT(AL597,"0.#"),1)&lt;&gt;"."),TRUE,FALSE)</formula>
    </cfRule>
    <cfRule type="expression" dxfId="582" priority="706">
      <formula>IF(AND(AL597&gt;=0, RIGHT(TEXT(AL597,"0.#"),1)="."),TRUE,FALSE)</formula>
    </cfRule>
    <cfRule type="expression" dxfId="581" priority="707">
      <formula>IF(AND(AL597&lt;0, RIGHT(TEXT(AL597,"0.#"),1)&lt;&gt;"."),TRUE,FALSE)</formula>
    </cfRule>
    <cfRule type="expression" dxfId="580" priority="708">
      <formula>IF(AND(AL597&lt;0, RIGHT(TEXT(AL597,"0.#"),1)="."),TRUE,FALSE)</formula>
    </cfRule>
  </conditionalFormatting>
  <conditionalFormatting sqref="Y597:Y598">
    <cfRule type="expression" dxfId="579" priority="703">
      <formula>IF(RIGHT(TEXT(Y597,"0.#"),1)=".",FALSE,TRUE)</formula>
    </cfRule>
    <cfRule type="expression" dxfId="578" priority="704">
      <formula>IF(RIGHT(TEXT(Y597,"0.#"),1)=".",TRUE,FALSE)</formula>
    </cfRule>
  </conditionalFormatting>
  <conditionalFormatting sqref="AU33">
    <cfRule type="expression" dxfId="577" priority="699">
      <formula>IF(RIGHT(TEXT(AU33,"0.#"),1)=".",FALSE,TRUE)</formula>
    </cfRule>
    <cfRule type="expression" dxfId="576" priority="700">
      <formula>IF(RIGHT(TEXT(AU33,"0.#"),1)=".",TRUE,FALSE)</formula>
    </cfRule>
  </conditionalFormatting>
  <conditionalFormatting sqref="AU32">
    <cfRule type="expression" dxfId="575" priority="701">
      <formula>IF(RIGHT(TEXT(AU32,"0.#"),1)=".",FALSE,TRUE)</formula>
    </cfRule>
    <cfRule type="expression" dxfId="574" priority="702">
      <formula>IF(RIGHT(TEXT(AU32,"0.#"),1)=".",TRUE,FALSE)</formula>
    </cfRule>
  </conditionalFormatting>
  <conditionalFormatting sqref="P29:AC29">
    <cfRule type="expression" dxfId="573" priority="697">
      <formula>IF(RIGHT(TEXT(P29,"0.#"),1)=".",FALSE,TRUE)</formula>
    </cfRule>
    <cfRule type="expression" dxfId="572" priority="698">
      <formula>IF(RIGHT(TEXT(P29,"0.#"),1)=".",TRUE,FALSE)</formula>
    </cfRule>
  </conditionalFormatting>
  <conditionalFormatting sqref="AM41">
    <cfRule type="expression" dxfId="571" priority="679">
      <formula>IF(RIGHT(TEXT(AM41,"0.#"),1)=".",FALSE,TRUE)</formula>
    </cfRule>
    <cfRule type="expression" dxfId="570" priority="680">
      <formula>IF(RIGHT(TEXT(AM41,"0.#"),1)=".",TRUE,FALSE)</formula>
    </cfRule>
  </conditionalFormatting>
  <conditionalFormatting sqref="AM40">
    <cfRule type="expression" dxfId="569" priority="681">
      <formula>IF(RIGHT(TEXT(AM40,"0.#"),1)=".",FALSE,TRUE)</formula>
    </cfRule>
    <cfRule type="expression" dxfId="568" priority="682">
      <formula>IF(RIGHT(TEXT(AM40,"0.#"),1)=".",TRUE,FALSE)</formula>
    </cfRule>
  </conditionalFormatting>
  <conditionalFormatting sqref="AE39">
    <cfRule type="expression" dxfId="567" priority="695">
      <formula>IF(RIGHT(TEXT(AE39,"0.#"),1)=".",FALSE,TRUE)</formula>
    </cfRule>
    <cfRule type="expression" dxfId="566" priority="696">
      <formula>IF(RIGHT(TEXT(AE39,"0.#"),1)=".",TRUE,FALSE)</formula>
    </cfRule>
  </conditionalFormatting>
  <conditionalFormatting sqref="AQ39:AQ41">
    <cfRule type="expression" dxfId="565" priority="677">
      <formula>IF(RIGHT(TEXT(AQ39,"0.#"),1)=".",FALSE,TRUE)</formula>
    </cfRule>
    <cfRule type="expression" dxfId="564" priority="678">
      <formula>IF(RIGHT(TEXT(AQ39,"0.#"),1)=".",TRUE,FALSE)</formula>
    </cfRule>
  </conditionalFormatting>
  <conditionalFormatting sqref="AU39:AU41">
    <cfRule type="expression" dxfId="563" priority="675">
      <formula>IF(RIGHT(TEXT(AU39,"0.#"),1)=".",FALSE,TRUE)</formula>
    </cfRule>
    <cfRule type="expression" dxfId="562" priority="676">
      <formula>IF(RIGHT(TEXT(AU39,"0.#"),1)=".",TRUE,FALSE)</formula>
    </cfRule>
  </conditionalFormatting>
  <conditionalFormatting sqref="AI41">
    <cfRule type="expression" dxfId="561" priority="689">
      <formula>IF(RIGHT(TEXT(AI41,"0.#"),1)=".",FALSE,TRUE)</formula>
    </cfRule>
    <cfRule type="expression" dxfId="560" priority="690">
      <formula>IF(RIGHT(TEXT(AI41,"0.#"),1)=".",TRUE,FALSE)</formula>
    </cfRule>
  </conditionalFormatting>
  <conditionalFormatting sqref="AE40">
    <cfRule type="expression" dxfId="559" priority="693">
      <formula>IF(RIGHT(TEXT(AE40,"0.#"),1)=".",FALSE,TRUE)</formula>
    </cfRule>
    <cfRule type="expression" dxfId="558" priority="694">
      <formula>IF(RIGHT(TEXT(AE40,"0.#"),1)=".",TRUE,FALSE)</formula>
    </cfRule>
  </conditionalFormatting>
  <conditionalFormatting sqref="AE41">
    <cfRule type="expression" dxfId="557" priority="691">
      <formula>IF(RIGHT(TEXT(AE41,"0.#"),1)=".",FALSE,TRUE)</formula>
    </cfRule>
    <cfRule type="expression" dxfId="556" priority="692">
      <formula>IF(RIGHT(TEXT(AE41,"0.#"),1)=".",TRUE,FALSE)</formula>
    </cfRule>
  </conditionalFormatting>
  <conditionalFormatting sqref="AM39">
    <cfRule type="expression" dxfId="555" priority="683">
      <formula>IF(RIGHT(TEXT(AM39,"0.#"),1)=".",FALSE,TRUE)</formula>
    </cfRule>
    <cfRule type="expression" dxfId="554" priority="684">
      <formula>IF(RIGHT(TEXT(AM39,"0.#"),1)=".",TRUE,FALSE)</formula>
    </cfRule>
  </conditionalFormatting>
  <conditionalFormatting sqref="AI39">
    <cfRule type="expression" dxfId="553" priority="685">
      <formula>IF(RIGHT(TEXT(AI39,"0.#"),1)=".",FALSE,TRUE)</formula>
    </cfRule>
    <cfRule type="expression" dxfId="552" priority="686">
      <formula>IF(RIGHT(TEXT(AI39,"0.#"),1)=".",TRUE,FALSE)</formula>
    </cfRule>
  </conditionalFormatting>
  <conditionalFormatting sqref="AI40">
    <cfRule type="expression" dxfId="551" priority="687">
      <formula>IF(RIGHT(TEXT(AI40,"0.#"),1)=".",FALSE,TRUE)</formula>
    </cfRule>
    <cfRule type="expression" dxfId="550" priority="688">
      <formula>IF(RIGHT(TEXT(AI40,"0.#"),1)=".",TRUE,FALSE)</formula>
    </cfRule>
  </conditionalFormatting>
  <conditionalFormatting sqref="AM69">
    <cfRule type="expression" dxfId="549" priority="647">
      <formula>IF(RIGHT(TEXT(AM69,"0.#"),1)=".",FALSE,TRUE)</formula>
    </cfRule>
    <cfRule type="expression" dxfId="548" priority="648">
      <formula>IF(RIGHT(TEXT(AM69,"0.#"),1)=".",TRUE,FALSE)</formula>
    </cfRule>
  </conditionalFormatting>
  <conditionalFormatting sqref="AE70 AM70">
    <cfRule type="expression" dxfId="547" priority="645">
      <formula>IF(RIGHT(TEXT(AE70,"0.#"),1)=".",FALSE,TRUE)</formula>
    </cfRule>
    <cfRule type="expression" dxfId="546" priority="646">
      <formula>IF(RIGHT(TEXT(AE70,"0.#"),1)=".",TRUE,FALSE)</formula>
    </cfRule>
  </conditionalFormatting>
  <conditionalFormatting sqref="AI70">
    <cfRule type="expression" dxfId="545" priority="643">
      <formula>IF(RIGHT(TEXT(AI70,"0.#"),1)=".",FALSE,TRUE)</formula>
    </cfRule>
    <cfRule type="expression" dxfId="544" priority="644">
      <formula>IF(RIGHT(TEXT(AI70,"0.#"),1)=".",TRUE,FALSE)</formula>
    </cfRule>
  </conditionalFormatting>
  <conditionalFormatting sqref="AQ70">
    <cfRule type="expression" dxfId="543" priority="641">
      <formula>IF(RIGHT(TEXT(AQ70,"0.#"),1)=".",FALSE,TRUE)</formula>
    </cfRule>
    <cfRule type="expression" dxfId="542" priority="642">
      <formula>IF(RIGHT(TEXT(AQ70,"0.#"),1)=".",TRUE,FALSE)</formula>
    </cfRule>
  </conditionalFormatting>
  <conditionalFormatting sqref="AE69 AQ69">
    <cfRule type="expression" dxfId="541" priority="651">
      <formula>IF(RIGHT(TEXT(AE69,"0.#"),1)=".",FALSE,TRUE)</formula>
    </cfRule>
    <cfRule type="expression" dxfId="540" priority="652">
      <formula>IF(RIGHT(TEXT(AE69,"0.#"),1)=".",TRUE,FALSE)</formula>
    </cfRule>
  </conditionalFormatting>
  <conditionalFormatting sqref="AI69">
    <cfRule type="expression" dxfId="539" priority="649">
      <formula>IF(RIGHT(TEXT(AI69,"0.#"),1)=".",FALSE,TRUE)</formula>
    </cfRule>
    <cfRule type="expression" dxfId="538" priority="650">
      <formula>IF(RIGHT(TEXT(AI69,"0.#"),1)=".",TRUE,FALSE)</formula>
    </cfRule>
  </conditionalFormatting>
  <conditionalFormatting sqref="AE66 AQ66">
    <cfRule type="expression" dxfId="537" priority="639">
      <formula>IF(RIGHT(TEXT(AE66,"0.#"),1)=".",FALSE,TRUE)</formula>
    </cfRule>
    <cfRule type="expression" dxfId="536" priority="640">
      <formula>IF(RIGHT(TEXT(AE66,"0.#"),1)=".",TRUE,FALSE)</formula>
    </cfRule>
  </conditionalFormatting>
  <conditionalFormatting sqref="AI66">
    <cfRule type="expression" dxfId="535" priority="637">
      <formula>IF(RIGHT(TEXT(AI66,"0.#"),1)=".",FALSE,TRUE)</formula>
    </cfRule>
    <cfRule type="expression" dxfId="534" priority="638">
      <formula>IF(RIGHT(TEXT(AI66,"0.#"),1)=".",TRUE,FALSE)</formula>
    </cfRule>
  </conditionalFormatting>
  <conditionalFormatting sqref="AM66">
    <cfRule type="expression" dxfId="533" priority="635">
      <formula>IF(RIGHT(TEXT(AM66,"0.#"),1)=".",FALSE,TRUE)</formula>
    </cfRule>
    <cfRule type="expression" dxfId="532" priority="636">
      <formula>IF(RIGHT(TEXT(AM66,"0.#"),1)=".",TRUE,FALSE)</formula>
    </cfRule>
  </conditionalFormatting>
  <conditionalFormatting sqref="AE67">
    <cfRule type="expression" dxfId="531" priority="633">
      <formula>IF(RIGHT(TEXT(AE67,"0.#"),1)=".",FALSE,TRUE)</formula>
    </cfRule>
    <cfRule type="expression" dxfId="530" priority="634">
      <formula>IF(RIGHT(TEXT(AE67,"0.#"),1)=".",TRUE,FALSE)</formula>
    </cfRule>
  </conditionalFormatting>
  <conditionalFormatting sqref="AI67">
    <cfRule type="expression" dxfId="529" priority="631">
      <formula>IF(RIGHT(TEXT(AI67,"0.#"),1)=".",FALSE,TRUE)</formula>
    </cfRule>
    <cfRule type="expression" dxfId="528" priority="632">
      <formula>IF(RIGHT(TEXT(AI67,"0.#"),1)=".",TRUE,FALSE)</formula>
    </cfRule>
  </conditionalFormatting>
  <conditionalFormatting sqref="AM67">
    <cfRule type="expression" dxfId="527" priority="629">
      <formula>IF(RIGHT(TEXT(AM67,"0.#"),1)=".",FALSE,TRUE)</formula>
    </cfRule>
    <cfRule type="expression" dxfId="526" priority="630">
      <formula>IF(RIGHT(TEXT(AM67,"0.#"),1)=".",TRUE,FALSE)</formula>
    </cfRule>
  </conditionalFormatting>
  <conditionalFormatting sqref="AQ67">
    <cfRule type="expression" dxfId="525" priority="627">
      <formula>IF(RIGHT(TEXT(AQ67,"0.#"),1)=".",FALSE,TRUE)</formula>
    </cfRule>
    <cfRule type="expression" dxfId="524" priority="628">
      <formula>IF(RIGHT(TEXT(AQ67,"0.#"),1)=".",TRUE,FALSE)</formula>
    </cfRule>
  </conditionalFormatting>
  <conditionalFormatting sqref="AU66">
    <cfRule type="expression" dxfId="523" priority="625">
      <formula>IF(RIGHT(TEXT(AU66,"0.#"),1)=".",FALSE,TRUE)</formula>
    </cfRule>
    <cfRule type="expression" dxfId="522" priority="626">
      <formula>IF(RIGHT(TEXT(AU66,"0.#"),1)=".",TRUE,FALSE)</formula>
    </cfRule>
  </conditionalFormatting>
  <conditionalFormatting sqref="AU67">
    <cfRule type="expression" dxfId="521" priority="623">
      <formula>IF(RIGHT(TEXT(AU67,"0.#"),1)=".",FALSE,TRUE)</formula>
    </cfRule>
    <cfRule type="expression" dxfId="520" priority="624">
      <formula>IF(RIGHT(TEXT(AU67,"0.#"),1)=".",TRUE,FALSE)</formula>
    </cfRule>
  </conditionalFormatting>
  <conditionalFormatting sqref="AE100 AQ100">
    <cfRule type="expression" dxfId="519" priority="585">
      <formula>IF(RIGHT(TEXT(AE100,"0.#"),1)=".",FALSE,TRUE)</formula>
    </cfRule>
    <cfRule type="expression" dxfId="518" priority="586">
      <formula>IF(RIGHT(TEXT(AE100,"0.#"),1)=".",TRUE,FALSE)</formula>
    </cfRule>
  </conditionalFormatting>
  <conditionalFormatting sqref="AI100">
    <cfRule type="expression" dxfId="517" priority="583">
      <formula>IF(RIGHT(TEXT(AI100,"0.#"),1)=".",FALSE,TRUE)</formula>
    </cfRule>
    <cfRule type="expression" dxfId="516" priority="584">
      <formula>IF(RIGHT(TEXT(AI100,"0.#"),1)=".",TRUE,FALSE)</formula>
    </cfRule>
  </conditionalFormatting>
  <conditionalFormatting sqref="AM100">
    <cfRule type="expression" dxfId="515" priority="581">
      <formula>IF(RIGHT(TEXT(AM100,"0.#"),1)=".",FALSE,TRUE)</formula>
    </cfRule>
    <cfRule type="expression" dxfId="514" priority="582">
      <formula>IF(RIGHT(TEXT(AM100,"0.#"),1)=".",TRUE,FALSE)</formula>
    </cfRule>
  </conditionalFormatting>
  <conditionalFormatting sqref="AE101">
    <cfRule type="expression" dxfId="513" priority="579">
      <formula>IF(RIGHT(TEXT(AE101,"0.#"),1)=".",FALSE,TRUE)</formula>
    </cfRule>
    <cfRule type="expression" dxfId="512" priority="580">
      <formula>IF(RIGHT(TEXT(AE101,"0.#"),1)=".",TRUE,FALSE)</formula>
    </cfRule>
  </conditionalFormatting>
  <conditionalFormatting sqref="AI101">
    <cfRule type="expression" dxfId="511" priority="577">
      <formula>IF(RIGHT(TEXT(AI101,"0.#"),1)=".",FALSE,TRUE)</formula>
    </cfRule>
    <cfRule type="expression" dxfId="510" priority="578">
      <formula>IF(RIGHT(TEXT(AI101,"0.#"),1)=".",TRUE,FALSE)</formula>
    </cfRule>
  </conditionalFormatting>
  <conditionalFormatting sqref="AM101">
    <cfRule type="expression" dxfId="509" priority="575">
      <formula>IF(RIGHT(TEXT(AM101,"0.#"),1)=".",FALSE,TRUE)</formula>
    </cfRule>
    <cfRule type="expression" dxfId="508" priority="576">
      <formula>IF(RIGHT(TEXT(AM101,"0.#"),1)=".",TRUE,FALSE)</formula>
    </cfRule>
  </conditionalFormatting>
  <conditionalFormatting sqref="AQ101">
    <cfRule type="expression" dxfId="507" priority="573">
      <formula>IF(RIGHT(TEXT(AQ101,"0.#"),1)=".",FALSE,TRUE)</formula>
    </cfRule>
    <cfRule type="expression" dxfId="506" priority="574">
      <formula>IF(RIGHT(TEXT(AQ101,"0.#"),1)=".",TRUE,FALSE)</formula>
    </cfRule>
  </conditionalFormatting>
  <conditionalFormatting sqref="AU100">
    <cfRule type="expression" dxfId="505" priority="571">
      <formula>IF(RIGHT(TEXT(AU100,"0.#"),1)=".",FALSE,TRUE)</formula>
    </cfRule>
    <cfRule type="expression" dxfId="504" priority="572">
      <formula>IF(RIGHT(TEXT(AU100,"0.#"),1)=".",TRUE,FALSE)</formula>
    </cfRule>
  </conditionalFormatting>
  <conditionalFormatting sqref="AU101">
    <cfRule type="expression" dxfId="503" priority="569">
      <formula>IF(RIGHT(TEXT(AU101,"0.#"),1)=".",FALSE,TRUE)</formula>
    </cfRule>
    <cfRule type="expression" dxfId="502" priority="570">
      <formula>IF(RIGHT(TEXT(AU101,"0.#"),1)=".",TRUE,FALSE)</formula>
    </cfRule>
  </conditionalFormatting>
  <conditionalFormatting sqref="AM35">
    <cfRule type="expression" dxfId="501" priority="563">
      <formula>IF(RIGHT(TEXT(AM35,"0.#"),1)=".",FALSE,TRUE)</formula>
    </cfRule>
    <cfRule type="expression" dxfId="500" priority="564">
      <formula>IF(RIGHT(TEXT(AM35,"0.#"),1)=".",TRUE,FALSE)</formula>
    </cfRule>
  </conditionalFormatting>
  <conditionalFormatting sqref="AE36 AM36">
    <cfRule type="expression" dxfId="499" priority="561">
      <formula>IF(RIGHT(TEXT(AE36,"0.#"),1)=".",FALSE,TRUE)</formula>
    </cfRule>
    <cfRule type="expression" dxfId="498" priority="562">
      <formula>IF(RIGHT(TEXT(AE36,"0.#"),1)=".",TRUE,FALSE)</formula>
    </cfRule>
  </conditionalFormatting>
  <conditionalFormatting sqref="AI36">
    <cfRule type="expression" dxfId="497" priority="559">
      <formula>IF(RIGHT(TEXT(AI36,"0.#"),1)=".",FALSE,TRUE)</formula>
    </cfRule>
    <cfRule type="expression" dxfId="496" priority="560">
      <formula>IF(RIGHT(TEXT(AI36,"0.#"),1)=".",TRUE,FALSE)</formula>
    </cfRule>
  </conditionalFormatting>
  <conditionalFormatting sqref="AQ36">
    <cfRule type="expression" dxfId="495" priority="557">
      <formula>IF(RIGHT(TEXT(AQ36,"0.#"),1)=".",FALSE,TRUE)</formula>
    </cfRule>
    <cfRule type="expression" dxfId="494" priority="558">
      <formula>IF(RIGHT(TEXT(AQ36,"0.#"),1)=".",TRUE,FALSE)</formula>
    </cfRule>
  </conditionalFormatting>
  <conditionalFormatting sqref="AE35 AQ35">
    <cfRule type="expression" dxfId="493" priority="567">
      <formula>IF(RIGHT(TEXT(AE35,"0.#"),1)=".",FALSE,TRUE)</formula>
    </cfRule>
    <cfRule type="expression" dxfId="492" priority="568">
      <formula>IF(RIGHT(TEXT(AE35,"0.#"),1)=".",TRUE,FALSE)</formula>
    </cfRule>
  </conditionalFormatting>
  <conditionalFormatting sqref="AI35">
    <cfRule type="expression" dxfId="491" priority="565">
      <formula>IF(RIGHT(TEXT(AI35,"0.#"),1)=".",FALSE,TRUE)</formula>
    </cfRule>
    <cfRule type="expression" dxfId="490" priority="566">
      <formula>IF(RIGHT(TEXT(AI35,"0.#"),1)=".",TRUE,FALSE)</formula>
    </cfRule>
  </conditionalFormatting>
  <conditionalFormatting sqref="AM103">
    <cfRule type="expression" dxfId="489" priority="551">
      <formula>IF(RIGHT(TEXT(AM103,"0.#"),1)=".",FALSE,TRUE)</formula>
    </cfRule>
    <cfRule type="expression" dxfId="488" priority="552">
      <formula>IF(RIGHT(TEXT(AM103,"0.#"),1)=".",TRUE,FALSE)</formula>
    </cfRule>
  </conditionalFormatting>
  <conditionalFormatting sqref="AE104 AM104">
    <cfRule type="expression" dxfId="487" priority="549">
      <formula>IF(RIGHT(TEXT(AE104,"0.#"),1)=".",FALSE,TRUE)</formula>
    </cfRule>
    <cfRule type="expression" dxfId="486" priority="550">
      <formula>IF(RIGHT(TEXT(AE104,"0.#"),1)=".",TRUE,FALSE)</formula>
    </cfRule>
  </conditionalFormatting>
  <conditionalFormatting sqref="AI104">
    <cfRule type="expression" dxfId="485" priority="547">
      <formula>IF(RIGHT(TEXT(AI104,"0.#"),1)=".",FALSE,TRUE)</formula>
    </cfRule>
    <cfRule type="expression" dxfId="484" priority="548">
      <formula>IF(RIGHT(TEXT(AI104,"0.#"),1)=".",TRUE,FALSE)</formula>
    </cfRule>
  </conditionalFormatting>
  <conditionalFormatting sqref="AQ104">
    <cfRule type="expression" dxfId="483" priority="545">
      <formula>IF(RIGHT(TEXT(AQ104,"0.#"),1)=".",FALSE,TRUE)</formula>
    </cfRule>
    <cfRule type="expression" dxfId="482" priority="546">
      <formula>IF(RIGHT(TEXT(AQ104,"0.#"),1)=".",TRUE,FALSE)</formula>
    </cfRule>
  </conditionalFormatting>
  <conditionalFormatting sqref="AE103 AQ103">
    <cfRule type="expression" dxfId="481" priority="555">
      <formula>IF(RIGHT(TEXT(AE103,"0.#"),1)=".",FALSE,TRUE)</formula>
    </cfRule>
    <cfRule type="expression" dxfId="480" priority="556">
      <formula>IF(RIGHT(TEXT(AE103,"0.#"),1)=".",TRUE,FALSE)</formula>
    </cfRule>
  </conditionalFormatting>
  <conditionalFormatting sqref="AI103">
    <cfRule type="expression" dxfId="479" priority="553">
      <formula>IF(RIGHT(TEXT(AI103,"0.#"),1)=".",FALSE,TRUE)</formula>
    </cfRule>
    <cfRule type="expression" dxfId="478" priority="554">
      <formula>IF(RIGHT(TEXT(AI103,"0.#"),1)=".",TRUE,FALSE)</formula>
    </cfRule>
  </conditionalFormatting>
  <conditionalFormatting sqref="AM137">
    <cfRule type="expression" dxfId="477" priority="539">
      <formula>IF(RIGHT(TEXT(AM137,"0.#"),1)=".",FALSE,TRUE)</formula>
    </cfRule>
    <cfRule type="expression" dxfId="476" priority="540">
      <formula>IF(RIGHT(TEXT(AM137,"0.#"),1)=".",TRUE,FALSE)</formula>
    </cfRule>
  </conditionalFormatting>
  <conditionalFormatting sqref="AE138 AM138">
    <cfRule type="expression" dxfId="475" priority="537">
      <formula>IF(RIGHT(TEXT(AE138,"0.#"),1)=".",FALSE,TRUE)</formula>
    </cfRule>
    <cfRule type="expression" dxfId="474" priority="538">
      <formula>IF(RIGHT(TEXT(AE138,"0.#"),1)=".",TRUE,FALSE)</formula>
    </cfRule>
  </conditionalFormatting>
  <conditionalFormatting sqref="AI138">
    <cfRule type="expression" dxfId="473" priority="535">
      <formula>IF(RIGHT(TEXT(AI138,"0.#"),1)=".",FALSE,TRUE)</formula>
    </cfRule>
    <cfRule type="expression" dxfId="472" priority="536">
      <formula>IF(RIGHT(TEXT(AI138,"0.#"),1)=".",TRUE,FALSE)</formula>
    </cfRule>
  </conditionalFormatting>
  <conditionalFormatting sqref="AQ138">
    <cfRule type="expression" dxfId="471" priority="533">
      <formula>IF(RIGHT(TEXT(AQ138,"0.#"),1)=".",FALSE,TRUE)</formula>
    </cfRule>
    <cfRule type="expression" dxfId="470" priority="534">
      <formula>IF(RIGHT(TEXT(AQ138,"0.#"),1)=".",TRUE,FALSE)</formula>
    </cfRule>
  </conditionalFormatting>
  <conditionalFormatting sqref="AE137 AQ137">
    <cfRule type="expression" dxfId="469" priority="543">
      <formula>IF(RIGHT(TEXT(AE137,"0.#"),1)=".",FALSE,TRUE)</formula>
    </cfRule>
    <cfRule type="expression" dxfId="468" priority="544">
      <formula>IF(RIGHT(TEXT(AE137,"0.#"),1)=".",TRUE,FALSE)</formula>
    </cfRule>
  </conditionalFormatting>
  <conditionalFormatting sqref="AI137">
    <cfRule type="expression" dxfId="467" priority="541">
      <formula>IF(RIGHT(TEXT(AI137,"0.#"),1)=".",FALSE,TRUE)</formula>
    </cfRule>
    <cfRule type="expression" dxfId="466" priority="542">
      <formula>IF(RIGHT(TEXT(AI137,"0.#"),1)=".",TRUE,FALSE)</formula>
    </cfRule>
  </conditionalFormatting>
  <conditionalFormatting sqref="AM171">
    <cfRule type="expression" dxfId="465" priority="527">
      <formula>IF(RIGHT(TEXT(AM171,"0.#"),1)=".",FALSE,TRUE)</formula>
    </cfRule>
    <cfRule type="expression" dxfId="464" priority="528">
      <formula>IF(RIGHT(TEXT(AM171,"0.#"),1)=".",TRUE,FALSE)</formula>
    </cfRule>
  </conditionalFormatting>
  <conditionalFormatting sqref="AE172 AM172">
    <cfRule type="expression" dxfId="463" priority="525">
      <formula>IF(RIGHT(TEXT(AE172,"0.#"),1)=".",FALSE,TRUE)</formula>
    </cfRule>
    <cfRule type="expression" dxfId="462" priority="526">
      <formula>IF(RIGHT(TEXT(AE172,"0.#"),1)=".",TRUE,FALSE)</formula>
    </cfRule>
  </conditionalFormatting>
  <conditionalFormatting sqref="AI172">
    <cfRule type="expression" dxfId="461" priority="523">
      <formula>IF(RIGHT(TEXT(AI172,"0.#"),1)=".",FALSE,TRUE)</formula>
    </cfRule>
    <cfRule type="expression" dxfId="460" priority="524">
      <formula>IF(RIGHT(TEXT(AI172,"0.#"),1)=".",TRUE,FALSE)</formula>
    </cfRule>
  </conditionalFormatting>
  <conditionalFormatting sqref="AQ172">
    <cfRule type="expression" dxfId="459" priority="521">
      <formula>IF(RIGHT(TEXT(AQ172,"0.#"),1)=".",FALSE,TRUE)</formula>
    </cfRule>
    <cfRule type="expression" dxfId="458" priority="522">
      <formula>IF(RIGHT(TEXT(AQ172,"0.#"),1)=".",TRUE,FALSE)</formula>
    </cfRule>
  </conditionalFormatting>
  <conditionalFormatting sqref="AE171 AQ171">
    <cfRule type="expression" dxfId="457" priority="531">
      <formula>IF(RIGHT(TEXT(AE171,"0.#"),1)=".",FALSE,TRUE)</formula>
    </cfRule>
    <cfRule type="expression" dxfId="456" priority="532">
      <formula>IF(RIGHT(TEXT(AE171,"0.#"),1)=".",TRUE,FALSE)</formula>
    </cfRule>
  </conditionalFormatting>
  <conditionalFormatting sqref="AI171">
    <cfRule type="expression" dxfId="455" priority="529">
      <formula>IF(RIGHT(TEXT(AI171,"0.#"),1)=".",FALSE,TRUE)</formula>
    </cfRule>
    <cfRule type="expression" dxfId="454" priority="530">
      <formula>IF(RIGHT(TEXT(AI171,"0.#"),1)=".",TRUE,FALSE)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AM75">
    <cfRule type="expression" dxfId="21" priority="5">
      <formula>IF(RIGHT(TEXT(AM75,"0.#"),1)=".",FALSE,TRUE)</formula>
    </cfRule>
    <cfRule type="expression" dxfId="20" priority="6">
      <formula>IF(RIGHT(TEXT(AM75,"0.#"),1)=".",TRUE,FALSE)</formula>
    </cfRule>
  </conditionalFormatting>
  <conditionalFormatting sqref="AM74">
    <cfRule type="expression" dxfId="19" priority="7">
      <formula>IF(RIGHT(TEXT(AM74,"0.#"),1)=".",FALSE,TRUE)</formula>
    </cfRule>
    <cfRule type="expression" dxfId="18" priority="8">
      <formula>IF(RIGHT(TEXT(AM74,"0.#"),1)=".",TRUE,FALSE)</formula>
    </cfRule>
  </conditionalFormatting>
  <conditionalFormatting sqref="AE73">
    <cfRule type="expression" dxfId="17" priority="21">
      <formula>IF(RIGHT(TEXT(AE73,"0.#"),1)=".",FALSE,TRUE)</formula>
    </cfRule>
    <cfRule type="expression" dxfId="16" priority="22">
      <formula>IF(RIGHT(TEXT(AE73,"0.#"),1)=".",TRUE,FALSE)</formula>
    </cfRule>
  </conditionalFormatting>
  <conditionalFormatting sqref="AQ73:AQ75">
    <cfRule type="expression" dxfId="15" priority="3">
      <formula>IF(RIGHT(TEXT(AQ73,"0.#"),1)=".",FALSE,TRUE)</formula>
    </cfRule>
    <cfRule type="expression" dxfId="14" priority="4">
      <formula>IF(RIGHT(TEXT(AQ73,"0.#"),1)=".",TRUE,FALSE)</formula>
    </cfRule>
  </conditionalFormatting>
  <conditionalFormatting sqref="AU73:AU75">
    <cfRule type="expression" dxfId="13" priority="1">
      <formula>IF(RIGHT(TEXT(AU73,"0.#"),1)=".",FALSE,TRUE)</formula>
    </cfRule>
    <cfRule type="expression" dxfId="12" priority="2">
      <formula>IF(RIGHT(TEXT(AU73,"0.#"),1)=".",TRUE,FALSE)</formula>
    </cfRule>
  </conditionalFormatting>
  <conditionalFormatting sqref="AI75">
    <cfRule type="expression" dxfId="11" priority="15">
      <formula>IF(RIGHT(TEXT(AI75,"0.#"),1)=".",FALSE,TRUE)</formula>
    </cfRule>
    <cfRule type="expression" dxfId="10" priority="16">
      <formula>IF(RIGHT(TEXT(AI75,"0.#"),1)=".",TRUE,FALSE)</formula>
    </cfRule>
  </conditionalFormatting>
  <conditionalFormatting sqref="AE74">
    <cfRule type="expression" dxfId="9" priority="19">
      <formula>IF(RIGHT(TEXT(AE74,"0.#"),1)=".",FALSE,TRUE)</formula>
    </cfRule>
    <cfRule type="expression" dxfId="8" priority="20">
      <formula>IF(RIGHT(TEXT(AE74,"0.#"),1)=".",TRUE,FALSE)</formula>
    </cfRule>
  </conditionalFormatting>
  <conditionalFormatting sqref="AE75">
    <cfRule type="expression" dxfId="7" priority="17">
      <formula>IF(RIGHT(TEXT(AE75,"0.#"),1)=".",FALSE,TRUE)</formula>
    </cfRule>
    <cfRule type="expression" dxfId="6" priority="18">
      <formula>IF(RIGHT(TEXT(AE75,"0.#"),1)=".",TRUE,FALSE)</formula>
    </cfRule>
  </conditionalFormatting>
  <conditionalFormatting sqref="AM73">
    <cfRule type="expression" dxfId="5" priority="9">
      <formula>IF(RIGHT(TEXT(AM73,"0.#"),1)=".",FALSE,TRUE)</formula>
    </cfRule>
    <cfRule type="expression" dxfId="4" priority="10">
      <formula>IF(RIGHT(TEXT(AM73,"0.#"),1)=".",TRUE,FALSE)</formula>
    </cfRule>
  </conditionalFormatting>
  <conditionalFormatting sqref="AI73">
    <cfRule type="expression" dxfId="3" priority="11">
      <formula>IF(RIGHT(TEXT(AI73,"0.#"),1)=".",FALSE,TRUE)</formula>
    </cfRule>
    <cfRule type="expression" dxfId="2" priority="12">
      <formula>IF(RIGHT(TEXT(AI73,"0.#"),1)=".",TRUE,FALSE)</formula>
    </cfRule>
  </conditionalFormatting>
  <conditionalFormatting sqref="AI74">
    <cfRule type="expression" dxfId="1" priority="13">
      <formula>IF(RIGHT(TEXT(AI74,"0.#"),1)=".",FALSE,TRUE)</formula>
    </cfRule>
    <cfRule type="expression" dxfId="0" priority="14">
      <formula>IF(RIGHT(TEXT(AI74,"0.#"),1)=".",TRUE,FALSE)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220" max="16383" man="1"/>
    <brk id="248" max="16383" man="1"/>
    <brk id="268" max="16383" man="1"/>
    <brk id="307" max="16383" man="1"/>
    <brk id="429" max="16383"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38" t="s">
        <v>180</v>
      </c>
      <c r="AI1" s="38" t="s">
        <v>183</v>
      </c>
      <c r="AK1" s="38" t="s">
        <v>188</v>
      </c>
      <c r="AM1" s="59"/>
      <c r="AN1" s="59"/>
      <c r="AP1" s="28" t="s">
        <v>238</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4">
        <v>21</v>
      </c>
      <c r="W2" s="32" t="s">
        <v>165</v>
      </c>
      <c r="Y2" s="32" t="s">
        <v>63</v>
      </c>
      <c r="Z2" s="32" t="s">
        <v>63</v>
      </c>
      <c r="AA2" s="67" t="s">
        <v>283</v>
      </c>
      <c r="AB2" s="67" t="s">
        <v>508</v>
      </c>
      <c r="AC2" s="68" t="s">
        <v>129</v>
      </c>
      <c r="AD2" s="28"/>
      <c r="AE2" s="34" t="s">
        <v>161</v>
      </c>
      <c r="AF2" s="30"/>
      <c r="AG2" s="40" t="s">
        <v>249</v>
      </c>
      <c r="AI2" s="38" t="s">
        <v>280</v>
      </c>
      <c r="AK2" s="38" t="s">
        <v>189</v>
      </c>
      <c r="AM2" s="59"/>
      <c r="AN2" s="59"/>
      <c r="AP2" s="40" t="s">
        <v>249</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632</v>
      </c>
      <c r="R3" s="13" t="str">
        <f t="shared" ref="R3:R8" si="3">IF(Q3="","",P3)</f>
        <v>委託・請負</v>
      </c>
      <c r="S3" s="13" t="str">
        <f t="shared" ref="S3:S8" si="4">IF(R3="",S2,IF(S2&lt;&gt;"",CONCATENATE(S2,"、",R3),R3))</f>
        <v>委託・請負</v>
      </c>
      <c r="T3" s="13"/>
      <c r="U3" s="32" t="s">
        <v>539</v>
      </c>
      <c r="W3" s="32" t="s">
        <v>140</v>
      </c>
      <c r="Y3" s="32" t="s">
        <v>64</v>
      </c>
      <c r="Z3" s="32" t="s">
        <v>415</v>
      </c>
      <c r="AA3" s="67" t="s">
        <v>381</v>
      </c>
      <c r="AB3" s="67" t="s">
        <v>509</v>
      </c>
      <c r="AC3" s="68" t="s">
        <v>130</v>
      </c>
      <c r="AD3" s="28"/>
      <c r="AE3" s="34" t="s">
        <v>162</v>
      </c>
      <c r="AF3" s="30"/>
      <c r="AG3" s="40" t="s">
        <v>250</v>
      </c>
      <c r="AI3" s="38" t="s">
        <v>182</v>
      </c>
      <c r="AK3" s="38" t="str">
        <f>CHAR(CODE(AK2)+1)</f>
        <v>B</v>
      </c>
      <c r="AM3" s="59"/>
      <c r="AN3" s="59"/>
      <c r="AP3" s="40" t="s">
        <v>250</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632</v>
      </c>
      <c r="R4" s="13" t="str">
        <f t="shared" si="3"/>
        <v>補助</v>
      </c>
      <c r="S4" s="13" t="str">
        <f t="shared" si="4"/>
        <v>委託・請負、補助</v>
      </c>
      <c r="T4" s="13"/>
      <c r="U4" s="32" t="s">
        <v>600</v>
      </c>
      <c r="W4" s="32" t="s">
        <v>141</v>
      </c>
      <c r="Y4" s="32" t="s">
        <v>288</v>
      </c>
      <c r="Z4" s="32" t="s">
        <v>416</v>
      </c>
      <c r="AA4" s="67" t="s">
        <v>382</v>
      </c>
      <c r="AB4" s="67" t="s">
        <v>510</v>
      </c>
      <c r="AC4" s="67" t="s">
        <v>131</v>
      </c>
      <c r="AD4" s="28"/>
      <c r="AE4" s="34" t="s">
        <v>163</v>
      </c>
      <c r="AF4" s="30"/>
      <c r="AG4" s="40" t="s">
        <v>251</v>
      </c>
      <c r="AI4" s="38" t="s">
        <v>184</v>
      </c>
      <c r="AK4" s="38" t="str">
        <f t="shared" ref="AK4:AK49" si="7">CHAR(CODE(AK3)+1)</f>
        <v>C</v>
      </c>
      <c r="AM4" s="59"/>
      <c r="AN4" s="59"/>
      <c r="AP4" s="40" t="s">
        <v>251</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委託・請負、補助</v>
      </c>
      <c r="T5" s="13"/>
      <c r="W5" s="32" t="s">
        <v>563</v>
      </c>
      <c r="Y5" s="32" t="s">
        <v>289</v>
      </c>
      <c r="Z5" s="32" t="s">
        <v>417</v>
      </c>
      <c r="AA5" s="67" t="s">
        <v>383</v>
      </c>
      <c r="AB5" s="67" t="s">
        <v>511</v>
      </c>
      <c r="AC5" s="67" t="s">
        <v>164</v>
      </c>
      <c r="AD5" s="31"/>
      <c r="AE5" s="34" t="s">
        <v>261</v>
      </c>
      <c r="AF5" s="30"/>
      <c r="AG5" s="40" t="s">
        <v>252</v>
      </c>
      <c r="AI5" s="38" t="s">
        <v>286</v>
      </c>
      <c r="AK5" s="38" t="str">
        <f t="shared" si="7"/>
        <v>D</v>
      </c>
      <c r="AP5" s="40" t="s">
        <v>252</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委託・請負、補助</v>
      </c>
      <c r="T6" s="13"/>
      <c r="U6" s="32" t="s">
        <v>263</v>
      </c>
      <c r="W6" s="32" t="s">
        <v>565</v>
      </c>
      <c r="Y6" s="32" t="s">
        <v>290</v>
      </c>
      <c r="Z6" s="32" t="s">
        <v>418</v>
      </c>
      <c r="AA6" s="67" t="s">
        <v>384</v>
      </c>
      <c r="AB6" s="67" t="s">
        <v>512</v>
      </c>
      <c r="AC6" s="67" t="s">
        <v>132</v>
      </c>
      <c r="AD6" s="31"/>
      <c r="AE6" s="34" t="s">
        <v>259</v>
      </c>
      <c r="AF6" s="30"/>
      <c r="AG6" s="40" t="s">
        <v>253</v>
      </c>
      <c r="AI6" s="38" t="s">
        <v>287</v>
      </c>
      <c r="AK6" s="38" t="str">
        <f>CHAR(CODE(AK5)+1)</f>
        <v>E</v>
      </c>
      <c r="AP6" s="40" t="s">
        <v>253</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291</v>
      </c>
      <c r="Z7" s="32" t="s">
        <v>419</v>
      </c>
      <c r="AA7" s="67" t="s">
        <v>385</v>
      </c>
      <c r="AB7" s="67" t="s">
        <v>513</v>
      </c>
      <c r="AC7" s="31"/>
      <c r="AD7" s="31"/>
      <c r="AE7" s="32" t="s">
        <v>132</v>
      </c>
      <c r="AF7" s="30"/>
      <c r="AG7" s="40" t="s">
        <v>254</v>
      </c>
      <c r="AH7" s="62"/>
      <c r="AI7" s="40" t="s">
        <v>276</v>
      </c>
      <c r="AK7" s="38" t="str">
        <f>CHAR(CODE(AK6)+1)</f>
        <v>F</v>
      </c>
      <c r="AP7" s="40" t="s">
        <v>254</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委託・請負、補助</v>
      </c>
      <c r="T8" s="13"/>
      <c r="U8" s="32" t="s">
        <v>284</v>
      </c>
      <c r="W8" s="32" t="s">
        <v>143</v>
      </c>
      <c r="Y8" s="32" t="s">
        <v>292</v>
      </c>
      <c r="Z8" s="32" t="s">
        <v>420</v>
      </c>
      <c r="AA8" s="67" t="s">
        <v>386</v>
      </c>
      <c r="AB8" s="67" t="s">
        <v>514</v>
      </c>
      <c r="AC8" s="31"/>
      <c r="AD8" s="31"/>
      <c r="AE8" s="31"/>
      <c r="AF8" s="30"/>
      <c r="AG8" s="40" t="s">
        <v>255</v>
      </c>
      <c r="AI8" s="38" t="s">
        <v>277</v>
      </c>
      <c r="AK8" s="38" t="str">
        <f t="shared" si="7"/>
        <v>G</v>
      </c>
      <c r="AP8" s="40" t="s">
        <v>255</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632</v>
      </c>
      <c r="M9" s="13" t="str">
        <f t="shared" si="2"/>
        <v>エネルギー対策</v>
      </c>
      <c r="N9" s="13" t="str">
        <f t="shared" si="6"/>
        <v>エネルギー対策</v>
      </c>
      <c r="O9" s="13"/>
      <c r="P9" s="13"/>
      <c r="Q9" s="19"/>
      <c r="T9" s="13"/>
      <c r="U9" s="32" t="s">
        <v>285</v>
      </c>
      <c r="W9" s="32" t="s">
        <v>144</v>
      </c>
      <c r="Y9" s="32" t="s">
        <v>293</v>
      </c>
      <c r="Z9" s="32" t="s">
        <v>421</v>
      </c>
      <c r="AA9" s="67" t="s">
        <v>387</v>
      </c>
      <c r="AB9" s="67" t="s">
        <v>515</v>
      </c>
      <c r="AC9" s="31"/>
      <c r="AD9" s="31"/>
      <c r="AE9" s="31"/>
      <c r="AF9" s="30"/>
      <c r="AG9" s="40" t="s">
        <v>256</v>
      </c>
      <c r="AI9" s="58"/>
      <c r="AK9" s="38" t="str">
        <f t="shared" si="7"/>
        <v>H</v>
      </c>
      <c r="AP9" s="40" t="s">
        <v>256</v>
      </c>
    </row>
    <row r="10" spans="1:42" ht="13.5" customHeight="1" x14ac:dyDescent="0.2">
      <c r="A10" s="14" t="s">
        <v>221</v>
      </c>
      <c r="B10" s="15"/>
      <c r="C10" s="13" t="str">
        <f t="shared" si="0"/>
        <v/>
      </c>
      <c r="D10" s="13" t="str">
        <f t="shared" si="8"/>
        <v/>
      </c>
      <c r="F10" s="18" t="s">
        <v>111</v>
      </c>
      <c r="G10" s="17" t="s">
        <v>632</v>
      </c>
      <c r="H10" s="13" t="str">
        <f t="shared" si="1"/>
        <v>エネルギー対策特別会計エネルギー需給勘定</v>
      </c>
      <c r="I10" s="13" t="str">
        <f t="shared" si="5"/>
        <v>エネルギー対策特別会計エネルギー需給勘定</v>
      </c>
      <c r="K10" s="14" t="s">
        <v>224</v>
      </c>
      <c r="L10" s="15"/>
      <c r="M10" s="13" t="str">
        <f t="shared" si="2"/>
        <v/>
      </c>
      <c r="N10" s="13" t="str">
        <f t="shared" si="6"/>
        <v>エネルギー対策</v>
      </c>
      <c r="O10" s="13"/>
      <c r="P10" s="13" t="str">
        <f>S8</f>
        <v>委託・請負、補助</v>
      </c>
      <c r="Q10" s="19"/>
      <c r="T10" s="13"/>
      <c r="W10" s="32" t="s">
        <v>145</v>
      </c>
      <c r="Y10" s="32" t="s">
        <v>294</v>
      </c>
      <c r="Z10" s="32" t="s">
        <v>422</v>
      </c>
      <c r="AA10" s="67" t="s">
        <v>388</v>
      </c>
      <c r="AB10" s="67" t="s">
        <v>516</v>
      </c>
      <c r="AC10" s="31"/>
      <c r="AD10" s="31"/>
      <c r="AE10" s="31"/>
      <c r="AF10" s="30"/>
      <c r="AG10" s="40" t="s">
        <v>241</v>
      </c>
      <c r="AK10" s="38" t="str">
        <f t="shared" si="7"/>
        <v>I</v>
      </c>
      <c r="AP10" s="38" t="s">
        <v>239</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597</v>
      </c>
      <c r="Y11" s="32" t="s">
        <v>295</v>
      </c>
      <c r="Z11" s="32" t="s">
        <v>423</v>
      </c>
      <c r="AA11" s="67" t="s">
        <v>389</v>
      </c>
      <c r="AB11" s="67" t="s">
        <v>517</v>
      </c>
      <c r="AC11" s="31"/>
      <c r="AD11" s="31"/>
      <c r="AE11" s="31"/>
      <c r="AF11" s="30"/>
      <c r="AG11" s="38" t="s">
        <v>244</v>
      </c>
      <c r="AK11" s="38"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540</v>
      </c>
      <c r="W12" s="32" t="s">
        <v>146</v>
      </c>
      <c r="Y12" s="32" t="s">
        <v>296</v>
      </c>
      <c r="Z12" s="32" t="s">
        <v>424</v>
      </c>
      <c r="AA12" s="67" t="s">
        <v>390</v>
      </c>
      <c r="AB12" s="67" t="s">
        <v>518</v>
      </c>
      <c r="AC12" s="31"/>
      <c r="AD12" s="31"/>
      <c r="AE12" s="31"/>
      <c r="AF12" s="30"/>
      <c r="AG12" s="38" t="s">
        <v>242</v>
      </c>
      <c r="AK12" s="38"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297</v>
      </c>
      <c r="Z13" s="32" t="s">
        <v>425</v>
      </c>
      <c r="AA13" s="67" t="s">
        <v>391</v>
      </c>
      <c r="AB13" s="67" t="s">
        <v>519</v>
      </c>
      <c r="AC13" s="31"/>
      <c r="AD13" s="31"/>
      <c r="AE13" s="31"/>
      <c r="AF13" s="30"/>
      <c r="AG13" s="38" t="s">
        <v>243</v>
      </c>
      <c r="AK13" s="38"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541</v>
      </c>
      <c r="W14" s="32" t="s">
        <v>148</v>
      </c>
      <c r="Y14" s="32" t="s">
        <v>298</v>
      </c>
      <c r="Z14" s="32" t="s">
        <v>426</v>
      </c>
      <c r="AA14" s="67" t="s">
        <v>392</v>
      </c>
      <c r="AB14" s="67" t="s">
        <v>520</v>
      </c>
      <c r="AC14" s="31"/>
      <c r="AD14" s="31"/>
      <c r="AE14" s="31"/>
      <c r="AF14" s="30"/>
      <c r="AG14" s="58"/>
      <c r="AK14" s="38"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542</v>
      </c>
      <c r="W15" s="32" t="s">
        <v>149</v>
      </c>
      <c r="Y15" s="32" t="s">
        <v>299</v>
      </c>
      <c r="Z15" s="32" t="s">
        <v>427</v>
      </c>
      <c r="AA15" s="67" t="s">
        <v>393</v>
      </c>
      <c r="AB15" s="67" t="s">
        <v>521</v>
      </c>
      <c r="AC15" s="31"/>
      <c r="AD15" s="31"/>
      <c r="AE15" s="31"/>
      <c r="AF15" s="30"/>
      <c r="AG15" s="59"/>
      <c r="AK15" s="38" t="str">
        <f t="shared" si="7"/>
        <v>N</v>
      </c>
    </row>
    <row r="16" spans="1:42" ht="13.5" customHeight="1" x14ac:dyDescent="0.2">
      <c r="A16" s="14" t="s">
        <v>93</v>
      </c>
      <c r="B16" s="15" t="s">
        <v>632</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543</v>
      </c>
      <c r="W16" s="32" t="s">
        <v>150</v>
      </c>
      <c r="Y16" s="32" t="s">
        <v>300</v>
      </c>
      <c r="Z16" s="32" t="s">
        <v>428</v>
      </c>
      <c r="AA16" s="67" t="s">
        <v>394</v>
      </c>
      <c r="AB16" s="67" t="s">
        <v>522</v>
      </c>
      <c r="AC16" s="31"/>
      <c r="AD16" s="31"/>
      <c r="AE16" s="31"/>
      <c r="AF16" s="30"/>
      <c r="AG16" s="59"/>
      <c r="AK16" s="38"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561</v>
      </c>
      <c r="W17" s="32" t="s">
        <v>151</v>
      </c>
      <c r="Y17" s="32" t="s">
        <v>301</v>
      </c>
      <c r="Z17" s="32" t="s">
        <v>429</v>
      </c>
      <c r="AA17" s="67" t="s">
        <v>395</v>
      </c>
      <c r="AB17" s="67" t="s">
        <v>523</v>
      </c>
      <c r="AC17" s="31"/>
      <c r="AD17" s="31"/>
      <c r="AE17" s="31"/>
      <c r="AF17" s="30"/>
      <c r="AG17" s="59"/>
      <c r="AK17" s="38"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544</v>
      </c>
      <c r="W18" s="32" t="s">
        <v>152</v>
      </c>
      <c r="Y18" s="32" t="s">
        <v>302</v>
      </c>
      <c r="Z18" s="32" t="s">
        <v>430</v>
      </c>
      <c r="AA18" s="67" t="s">
        <v>396</v>
      </c>
      <c r="AB18" s="67" t="s">
        <v>524</v>
      </c>
      <c r="AC18" s="31"/>
      <c r="AD18" s="31"/>
      <c r="AE18" s="31"/>
      <c r="AF18" s="30"/>
      <c r="AK18" s="38"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545</v>
      </c>
      <c r="W19" s="32" t="s">
        <v>153</v>
      </c>
      <c r="Y19" s="32" t="s">
        <v>303</v>
      </c>
      <c r="Z19" s="32" t="s">
        <v>431</v>
      </c>
      <c r="AA19" s="67" t="s">
        <v>397</v>
      </c>
      <c r="AB19" s="67" t="s">
        <v>525</v>
      </c>
      <c r="AC19" s="31"/>
      <c r="AD19" s="31"/>
      <c r="AE19" s="31"/>
      <c r="AF19" s="30"/>
      <c r="AK19" s="38"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546</v>
      </c>
      <c r="W20" s="32" t="s">
        <v>154</v>
      </c>
      <c r="Y20" s="32" t="s">
        <v>304</v>
      </c>
      <c r="Z20" s="32" t="s">
        <v>432</v>
      </c>
      <c r="AA20" s="67" t="s">
        <v>398</v>
      </c>
      <c r="AB20" s="67" t="s">
        <v>526</v>
      </c>
      <c r="AC20" s="31"/>
      <c r="AD20" s="31"/>
      <c r="AE20" s="31"/>
      <c r="AF20" s="30"/>
      <c r="AK20" s="38"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547</v>
      </c>
      <c r="W21" s="32" t="s">
        <v>155</v>
      </c>
      <c r="Y21" s="32" t="s">
        <v>305</v>
      </c>
      <c r="Z21" s="32" t="s">
        <v>433</v>
      </c>
      <c r="AA21" s="67" t="s">
        <v>399</v>
      </c>
      <c r="AB21" s="67" t="s">
        <v>527</v>
      </c>
      <c r="AC21" s="31"/>
      <c r="AD21" s="31"/>
      <c r="AE21" s="31"/>
      <c r="AF21" s="30"/>
      <c r="AK21" s="38"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599</v>
      </c>
      <c r="W22" s="32" t="s">
        <v>156</v>
      </c>
      <c r="Y22" s="32" t="s">
        <v>306</v>
      </c>
      <c r="Z22" s="32" t="s">
        <v>434</v>
      </c>
      <c r="AA22" s="67" t="s">
        <v>400</v>
      </c>
      <c r="AB22" s="67" t="s">
        <v>528</v>
      </c>
      <c r="AC22" s="31"/>
      <c r="AD22" s="31"/>
      <c r="AE22" s="31"/>
      <c r="AF22" s="30"/>
      <c r="AK22" s="38" t="str">
        <f t="shared" si="7"/>
        <v>U</v>
      </c>
    </row>
    <row r="23" spans="1:37" ht="13.5" customHeight="1" x14ac:dyDescent="0.2">
      <c r="A23" s="65" t="s">
        <v>278</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548</v>
      </c>
      <c r="W23" s="32" t="s">
        <v>157</v>
      </c>
      <c r="Y23" s="32" t="s">
        <v>307</v>
      </c>
      <c r="Z23" s="32" t="s">
        <v>435</v>
      </c>
      <c r="AA23" s="67" t="s">
        <v>401</v>
      </c>
      <c r="AB23" s="67" t="s">
        <v>529</v>
      </c>
      <c r="AC23" s="31"/>
      <c r="AD23" s="31"/>
      <c r="AE23" s="31"/>
      <c r="AF23" s="30"/>
      <c r="AK23" s="38" t="str">
        <f t="shared" si="7"/>
        <v>V</v>
      </c>
    </row>
    <row r="24" spans="1:37" ht="13.5" customHeight="1" x14ac:dyDescent="0.2">
      <c r="A24" s="79"/>
      <c r="B24" s="63"/>
      <c r="F24" s="18" t="s">
        <v>281</v>
      </c>
      <c r="G24" s="17"/>
      <c r="H24" s="13" t="str">
        <f t="shared" si="1"/>
        <v/>
      </c>
      <c r="I24" s="13" t="str">
        <f t="shared" si="5"/>
        <v>エネルギー対策特別会計エネルギー需給勘定</v>
      </c>
      <c r="K24" s="13"/>
      <c r="L24" s="13"/>
      <c r="O24" s="13"/>
      <c r="P24" s="13"/>
      <c r="Q24" s="19"/>
      <c r="T24" s="13"/>
      <c r="U24" s="32" t="s">
        <v>549</v>
      </c>
      <c r="W24" s="32" t="s">
        <v>158</v>
      </c>
      <c r="Y24" s="32" t="s">
        <v>308</v>
      </c>
      <c r="Z24" s="32" t="s">
        <v>436</v>
      </c>
      <c r="AA24" s="67" t="s">
        <v>402</v>
      </c>
      <c r="AB24" s="67" t="s">
        <v>530</v>
      </c>
      <c r="AC24" s="31"/>
      <c r="AD24" s="31"/>
      <c r="AE24" s="31"/>
      <c r="AF24" s="30"/>
      <c r="AK24" s="38" t="str">
        <f>CHAR(CODE(AK23)+1)</f>
        <v>W</v>
      </c>
    </row>
    <row r="25" spans="1:37" ht="13.5" customHeight="1" x14ac:dyDescent="0.2">
      <c r="A25" s="64"/>
      <c r="B25" s="63"/>
      <c r="F25" s="18" t="s">
        <v>124</v>
      </c>
      <c r="G25" s="17"/>
      <c r="H25" s="13" t="str">
        <f t="shared" si="1"/>
        <v/>
      </c>
      <c r="I25" s="13" t="str">
        <f t="shared" si="5"/>
        <v>エネルギー対策特別会計エネルギー需給勘定</v>
      </c>
      <c r="K25" s="13"/>
      <c r="L25" s="13"/>
      <c r="O25" s="13"/>
      <c r="P25" s="13"/>
      <c r="Q25" s="19"/>
      <c r="T25" s="13"/>
      <c r="U25" s="32" t="s">
        <v>550</v>
      </c>
      <c r="W25" s="56"/>
      <c r="Y25" s="32" t="s">
        <v>309</v>
      </c>
      <c r="Z25" s="32" t="s">
        <v>437</v>
      </c>
      <c r="AA25" s="67" t="s">
        <v>403</v>
      </c>
      <c r="AB25" s="67" t="s">
        <v>531</v>
      </c>
      <c r="AC25" s="31"/>
      <c r="AD25" s="31"/>
      <c r="AE25" s="31"/>
      <c r="AF25" s="30"/>
      <c r="AK25" s="38" t="str">
        <f t="shared" si="7"/>
        <v>X</v>
      </c>
    </row>
    <row r="26" spans="1:37" ht="13.5" customHeight="1" x14ac:dyDescent="0.2">
      <c r="A26" s="64"/>
      <c r="B26" s="63"/>
      <c r="F26" s="18" t="s">
        <v>125</v>
      </c>
      <c r="G26" s="17"/>
      <c r="H26" s="13" t="str">
        <f t="shared" si="1"/>
        <v/>
      </c>
      <c r="I26" s="13" t="str">
        <f t="shared" si="5"/>
        <v>エネルギー対策特別会計エネルギー需給勘定</v>
      </c>
      <c r="K26" s="13"/>
      <c r="L26" s="13"/>
      <c r="O26" s="13"/>
      <c r="P26" s="13"/>
      <c r="Q26" s="19"/>
      <c r="T26" s="13"/>
      <c r="U26" s="32" t="s">
        <v>551</v>
      </c>
      <c r="Y26" s="32" t="s">
        <v>310</v>
      </c>
      <c r="Z26" s="32" t="s">
        <v>438</v>
      </c>
      <c r="AA26" s="67" t="s">
        <v>404</v>
      </c>
      <c r="AB26" s="67" t="s">
        <v>532</v>
      </c>
      <c r="AC26" s="31"/>
      <c r="AD26" s="31"/>
      <c r="AE26" s="31"/>
      <c r="AF26" s="30"/>
      <c r="AK26" s="38"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552</v>
      </c>
      <c r="Y27" s="32" t="s">
        <v>311</v>
      </c>
      <c r="Z27" s="32" t="s">
        <v>439</v>
      </c>
      <c r="AA27" s="67" t="s">
        <v>405</v>
      </c>
      <c r="AB27" s="67" t="s">
        <v>533</v>
      </c>
      <c r="AC27" s="31"/>
      <c r="AD27" s="31"/>
      <c r="AE27" s="31"/>
      <c r="AF27" s="30"/>
      <c r="AK27" s="38"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553</v>
      </c>
      <c r="Y28" s="32" t="s">
        <v>312</v>
      </c>
      <c r="Z28" s="32" t="s">
        <v>440</v>
      </c>
      <c r="AA28" s="67" t="s">
        <v>406</v>
      </c>
      <c r="AB28" s="67" t="s">
        <v>534</v>
      </c>
      <c r="AC28" s="31"/>
      <c r="AD28" s="31"/>
      <c r="AE28" s="31"/>
      <c r="AF28" s="30"/>
      <c r="AK28" s="38"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554</v>
      </c>
      <c r="Y29" s="32" t="s">
        <v>313</v>
      </c>
      <c r="Z29" s="32" t="s">
        <v>441</v>
      </c>
      <c r="AA29" s="67" t="s">
        <v>407</v>
      </c>
      <c r="AB29" s="67" t="s">
        <v>535</v>
      </c>
      <c r="AC29" s="31"/>
      <c r="AD29" s="31"/>
      <c r="AE29" s="31"/>
      <c r="AF29" s="30"/>
      <c r="AK29" s="38"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555</v>
      </c>
      <c r="Y30" s="32" t="s">
        <v>314</v>
      </c>
      <c r="Z30" s="32" t="s">
        <v>442</v>
      </c>
      <c r="AA30" s="67" t="s">
        <v>408</v>
      </c>
      <c r="AB30" s="67" t="s">
        <v>536</v>
      </c>
      <c r="AC30" s="31"/>
      <c r="AD30" s="31"/>
      <c r="AE30" s="31"/>
      <c r="AF30" s="30"/>
      <c r="AK30" s="38"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556</v>
      </c>
      <c r="Y31" s="32" t="s">
        <v>315</v>
      </c>
      <c r="Z31" s="32" t="s">
        <v>443</v>
      </c>
      <c r="AA31" s="67" t="s">
        <v>409</v>
      </c>
      <c r="AB31" s="67" t="s">
        <v>537</v>
      </c>
      <c r="AC31" s="31"/>
      <c r="AD31" s="31"/>
      <c r="AE31" s="31"/>
      <c r="AF31" s="30"/>
      <c r="AK31" s="38"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557</v>
      </c>
      <c r="Y32" s="32" t="s">
        <v>316</v>
      </c>
      <c r="Z32" s="32" t="s">
        <v>444</v>
      </c>
      <c r="AA32" s="67" t="s">
        <v>65</v>
      </c>
      <c r="AB32" s="67" t="s">
        <v>65</v>
      </c>
      <c r="AC32" s="31"/>
      <c r="AD32" s="31"/>
      <c r="AE32" s="31"/>
      <c r="AF32" s="30"/>
      <c r="AK32" s="38"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558</v>
      </c>
      <c r="Y33" s="32" t="s">
        <v>317</v>
      </c>
      <c r="Z33" s="32" t="s">
        <v>445</v>
      </c>
      <c r="AA33" s="56"/>
      <c r="AB33" s="31"/>
      <c r="AC33" s="31"/>
      <c r="AD33" s="31"/>
      <c r="AE33" s="31"/>
      <c r="AF33" s="30"/>
      <c r="AK33" s="38"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559</v>
      </c>
      <c r="Y34" s="32" t="s">
        <v>318</v>
      </c>
      <c r="Z34" s="32" t="s">
        <v>446</v>
      </c>
      <c r="AB34" s="31"/>
      <c r="AC34" s="31"/>
      <c r="AD34" s="31"/>
      <c r="AE34" s="31"/>
      <c r="AF34" s="30"/>
      <c r="AK34" s="38"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560</v>
      </c>
      <c r="Y35" s="32" t="s">
        <v>319</v>
      </c>
      <c r="Z35" s="32" t="s">
        <v>447</v>
      </c>
      <c r="AC35" s="31"/>
      <c r="AF35" s="30"/>
      <c r="AK35" s="38"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320</v>
      </c>
      <c r="Z36" s="32" t="s">
        <v>448</v>
      </c>
      <c r="AF36" s="30"/>
      <c r="AK36" s="38"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321</v>
      </c>
      <c r="Z37" s="32" t="s">
        <v>449</v>
      </c>
      <c r="AF37" s="30"/>
      <c r="AK37" s="38" t="str">
        <f t="shared" si="7"/>
        <v>j</v>
      </c>
    </row>
    <row r="38" spans="1:37" x14ac:dyDescent="0.2">
      <c r="A38" s="13"/>
      <c r="B38" s="13"/>
      <c r="F38" s="13"/>
      <c r="G38" s="19"/>
      <c r="K38" s="13"/>
      <c r="L38" s="13"/>
      <c r="O38" s="13"/>
      <c r="P38" s="13"/>
      <c r="Q38" s="19"/>
      <c r="T38" s="13"/>
      <c r="Y38" s="32" t="s">
        <v>322</v>
      </c>
      <c r="Z38" s="32" t="s">
        <v>450</v>
      </c>
      <c r="AF38" s="30"/>
      <c r="AK38" s="38" t="str">
        <f t="shared" si="7"/>
        <v>k</v>
      </c>
    </row>
    <row r="39" spans="1:37" x14ac:dyDescent="0.2">
      <c r="A39" s="13"/>
      <c r="B39" s="13"/>
      <c r="F39" s="13" t="str">
        <f>I37</f>
        <v>エネルギー対策特別会計エネルギー需給勘定</v>
      </c>
      <c r="G39" s="19"/>
      <c r="K39" s="13"/>
      <c r="L39" s="13"/>
      <c r="O39" s="13"/>
      <c r="P39" s="13"/>
      <c r="Q39" s="19"/>
      <c r="T39" s="13"/>
      <c r="U39" s="32" t="s">
        <v>562</v>
      </c>
      <c r="Y39" s="32" t="s">
        <v>323</v>
      </c>
      <c r="Z39" s="32" t="s">
        <v>451</v>
      </c>
      <c r="AF39" s="30"/>
      <c r="AK39" s="38" t="str">
        <f t="shared" si="7"/>
        <v>l</v>
      </c>
    </row>
    <row r="40" spans="1:37" x14ac:dyDescent="0.2">
      <c r="A40" s="13"/>
      <c r="B40" s="13"/>
      <c r="F40" s="13"/>
      <c r="G40" s="19"/>
      <c r="K40" s="13"/>
      <c r="L40" s="13"/>
      <c r="O40" s="13"/>
      <c r="P40" s="13"/>
      <c r="Q40" s="19"/>
      <c r="T40" s="13"/>
      <c r="U40" s="32"/>
      <c r="Y40" s="32" t="s">
        <v>324</v>
      </c>
      <c r="Z40" s="32" t="s">
        <v>452</v>
      </c>
      <c r="AF40" s="30"/>
      <c r="AK40" s="38" t="str">
        <f t="shared" si="7"/>
        <v>m</v>
      </c>
    </row>
    <row r="41" spans="1:37" x14ac:dyDescent="0.2">
      <c r="A41" s="13"/>
      <c r="B41" s="13"/>
      <c r="F41" s="13"/>
      <c r="G41" s="19"/>
      <c r="K41" s="13"/>
      <c r="L41" s="13"/>
      <c r="O41" s="13"/>
      <c r="P41" s="13"/>
      <c r="Q41" s="19"/>
      <c r="T41" s="13"/>
      <c r="U41" s="32" t="s">
        <v>264</v>
      </c>
      <c r="Y41" s="32" t="s">
        <v>325</v>
      </c>
      <c r="Z41" s="32" t="s">
        <v>453</v>
      </c>
      <c r="AF41" s="30"/>
      <c r="AK41" s="38" t="str">
        <f t="shared" si="7"/>
        <v>n</v>
      </c>
    </row>
    <row r="42" spans="1:37" x14ac:dyDescent="0.2">
      <c r="A42" s="13"/>
      <c r="B42" s="13"/>
      <c r="F42" s="13"/>
      <c r="G42" s="19"/>
      <c r="K42" s="13"/>
      <c r="L42" s="13"/>
      <c r="O42" s="13"/>
      <c r="P42" s="13"/>
      <c r="Q42" s="19"/>
      <c r="T42" s="13"/>
      <c r="U42" s="32" t="s">
        <v>274</v>
      </c>
      <c r="Y42" s="32" t="s">
        <v>326</v>
      </c>
      <c r="Z42" s="32" t="s">
        <v>454</v>
      </c>
      <c r="AF42" s="30"/>
      <c r="AK42" s="38" t="str">
        <f t="shared" si="7"/>
        <v>o</v>
      </c>
    </row>
    <row r="43" spans="1:37" x14ac:dyDescent="0.2">
      <c r="A43" s="13"/>
      <c r="B43" s="13"/>
      <c r="F43" s="13"/>
      <c r="G43" s="19"/>
      <c r="K43" s="13"/>
      <c r="L43" s="13"/>
      <c r="O43" s="13"/>
      <c r="P43" s="13"/>
      <c r="Q43" s="19"/>
      <c r="T43" s="13"/>
      <c r="Y43" s="32" t="s">
        <v>327</v>
      </c>
      <c r="Z43" s="32" t="s">
        <v>455</v>
      </c>
      <c r="AF43" s="30"/>
      <c r="AK43" s="38" t="str">
        <f t="shared" si="7"/>
        <v>p</v>
      </c>
    </row>
    <row r="44" spans="1:37" x14ac:dyDescent="0.2">
      <c r="A44" s="13"/>
      <c r="B44" s="13"/>
      <c r="F44" s="13"/>
      <c r="G44" s="19"/>
      <c r="K44" s="13"/>
      <c r="L44" s="13"/>
      <c r="O44" s="13"/>
      <c r="P44" s="13"/>
      <c r="Q44" s="19"/>
      <c r="T44" s="13"/>
      <c r="Y44" s="32" t="s">
        <v>328</v>
      </c>
      <c r="Z44" s="32" t="s">
        <v>456</v>
      </c>
      <c r="AF44" s="30"/>
      <c r="AK44" s="38" t="str">
        <f t="shared" si="7"/>
        <v>q</v>
      </c>
    </row>
    <row r="45" spans="1:37" x14ac:dyDescent="0.2">
      <c r="A45" s="13"/>
      <c r="B45" s="13"/>
      <c r="F45" s="13"/>
      <c r="G45" s="19"/>
      <c r="K45" s="13"/>
      <c r="L45" s="13"/>
      <c r="O45" s="13"/>
      <c r="P45" s="13"/>
      <c r="Q45" s="19"/>
      <c r="T45" s="13"/>
      <c r="U45" s="29" t="s">
        <v>160</v>
      </c>
      <c r="Y45" s="32" t="s">
        <v>329</v>
      </c>
      <c r="Z45" s="32" t="s">
        <v>457</v>
      </c>
      <c r="AF45" s="30"/>
      <c r="AK45" s="38" t="str">
        <f t="shared" si="7"/>
        <v>r</v>
      </c>
    </row>
    <row r="46" spans="1:37" x14ac:dyDescent="0.2">
      <c r="A46" s="13"/>
      <c r="B46" s="13"/>
      <c r="F46" s="13"/>
      <c r="G46" s="19"/>
      <c r="K46" s="13"/>
      <c r="L46" s="13"/>
      <c r="O46" s="13"/>
      <c r="P46" s="13"/>
      <c r="Q46" s="19"/>
      <c r="T46" s="13"/>
      <c r="U46" s="74" t="s">
        <v>598</v>
      </c>
      <c r="Y46" s="32" t="s">
        <v>330</v>
      </c>
      <c r="Z46" s="32" t="s">
        <v>458</v>
      </c>
      <c r="AF46" s="30"/>
      <c r="AK46" s="38" t="str">
        <f t="shared" si="7"/>
        <v>s</v>
      </c>
    </row>
    <row r="47" spans="1:37" x14ac:dyDescent="0.2">
      <c r="A47" s="13"/>
      <c r="B47" s="13"/>
      <c r="F47" s="13"/>
      <c r="G47" s="19"/>
      <c r="K47" s="13"/>
      <c r="L47" s="13"/>
      <c r="O47" s="13"/>
      <c r="P47" s="13"/>
      <c r="Q47" s="19"/>
      <c r="T47" s="13"/>
      <c r="Y47" s="32" t="s">
        <v>331</v>
      </c>
      <c r="Z47" s="32" t="s">
        <v>459</v>
      </c>
      <c r="AF47" s="30"/>
      <c r="AK47" s="38" t="str">
        <f t="shared" si="7"/>
        <v>t</v>
      </c>
    </row>
    <row r="48" spans="1:37" x14ac:dyDescent="0.2">
      <c r="A48" s="13"/>
      <c r="B48" s="13"/>
      <c r="F48" s="13"/>
      <c r="G48" s="19"/>
      <c r="K48" s="13"/>
      <c r="L48" s="13"/>
      <c r="O48" s="13"/>
      <c r="P48" s="13"/>
      <c r="Q48" s="19"/>
      <c r="T48" s="13"/>
      <c r="U48" s="74">
        <v>2021</v>
      </c>
      <c r="Y48" s="32" t="s">
        <v>332</v>
      </c>
      <c r="Z48" s="32" t="s">
        <v>460</v>
      </c>
      <c r="AF48" s="30"/>
      <c r="AK48" s="38" t="str">
        <f t="shared" si="7"/>
        <v>u</v>
      </c>
    </row>
    <row r="49" spans="1:37" x14ac:dyDescent="0.2">
      <c r="A49" s="13"/>
      <c r="B49" s="13"/>
      <c r="F49" s="13"/>
      <c r="G49" s="19"/>
      <c r="K49" s="13"/>
      <c r="L49" s="13"/>
      <c r="O49" s="13"/>
      <c r="P49" s="13"/>
      <c r="Q49" s="19"/>
      <c r="T49" s="13"/>
      <c r="U49" s="74">
        <v>2022</v>
      </c>
      <c r="Y49" s="32" t="s">
        <v>333</v>
      </c>
      <c r="Z49" s="32" t="s">
        <v>461</v>
      </c>
      <c r="AF49" s="30"/>
      <c r="AK49" s="38" t="str">
        <f t="shared" si="7"/>
        <v>v</v>
      </c>
    </row>
    <row r="50" spans="1:37" x14ac:dyDescent="0.2">
      <c r="A50" s="13"/>
      <c r="B50" s="13"/>
      <c r="F50" s="13"/>
      <c r="G50" s="19"/>
      <c r="K50" s="13"/>
      <c r="L50" s="13"/>
      <c r="O50" s="13"/>
      <c r="P50" s="13"/>
      <c r="Q50" s="19"/>
      <c r="T50" s="13"/>
      <c r="U50" s="74">
        <v>2023</v>
      </c>
      <c r="Y50" s="32" t="s">
        <v>334</v>
      </c>
      <c r="Z50" s="32" t="s">
        <v>462</v>
      </c>
      <c r="AF50" s="30"/>
    </row>
    <row r="51" spans="1:37" x14ac:dyDescent="0.2">
      <c r="A51" s="13"/>
      <c r="B51" s="13"/>
      <c r="F51" s="13"/>
      <c r="G51" s="19"/>
      <c r="K51" s="13"/>
      <c r="L51" s="13"/>
      <c r="O51" s="13"/>
      <c r="P51" s="13"/>
      <c r="Q51" s="19"/>
      <c r="T51" s="13"/>
      <c r="U51" s="74">
        <v>2024</v>
      </c>
      <c r="Y51" s="32" t="s">
        <v>335</v>
      </c>
      <c r="Z51" s="32" t="s">
        <v>463</v>
      </c>
      <c r="AF51" s="30"/>
    </row>
    <row r="52" spans="1:37" x14ac:dyDescent="0.2">
      <c r="A52" s="13"/>
      <c r="B52" s="13"/>
      <c r="F52" s="13"/>
      <c r="G52" s="19"/>
      <c r="K52" s="13"/>
      <c r="L52" s="13"/>
      <c r="O52" s="13"/>
      <c r="P52" s="13"/>
      <c r="Q52" s="19"/>
      <c r="T52" s="13"/>
      <c r="U52" s="74">
        <v>2025</v>
      </c>
      <c r="Y52" s="32" t="s">
        <v>336</v>
      </c>
      <c r="Z52" s="32" t="s">
        <v>464</v>
      </c>
      <c r="AF52" s="30"/>
    </row>
    <row r="53" spans="1:37" x14ac:dyDescent="0.2">
      <c r="A53" s="13"/>
      <c r="B53" s="13"/>
      <c r="F53" s="13"/>
      <c r="G53" s="19"/>
      <c r="K53" s="13"/>
      <c r="L53" s="13"/>
      <c r="O53" s="13"/>
      <c r="P53" s="13"/>
      <c r="Q53" s="19"/>
      <c r="T53" s="13"/>
      <c r="U53" s="74">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4">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602</v>
      </c>
      <c r="Z100" s="32" t="s">
        <v>512</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2022-09-05T10:41:04Z</cp:lastPrinted>
  <dcterms:created xsi:type="dcterms:W3CDTF">2012-03-13T00:50:25Z</dcterms:created>
  <dcterms:modified xsi:type="dcterms:W3CDTF">2022-09-05T10:41:07Z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