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45" windowWidth="21585" windowHeight="9330" tabRatio="743"/>
  </bookViews>
  <sheets>
    <sheet name="本資料の注意" sheetId="69" r:id="rId1"/>
    <sheet name="カテゴリ概要" sheetId="55" r:id="rId2"/>
    <sheet name="算定対象" sheetId="56" r:id="rId3"/>
    <sheet name="まとめ" sheetId="51" r:id="rId4"/>
    <sheet name="Scope1_直接排出" sheetId="73" r:id="rId5"/>
    <sheet name="Scope2_エネルギー起源の間接排出" sheetId="72" r:id="rId6"/>
    <sheet name="カテゴリ1_製品" sheetId="2" r:id="rId7"/>
    <sheet name="カテゴリ1_サービス (OEM)" sheetId="58" r:id="rId8"/>
    <sheet name="カテゴリ1_サービス（OEM以外）" sheetId="57" r:id="rId9"/>
    <sheet name="カテゴリ2_資本財" sheetId="5" r:id="rId10"/>
    <sheet name="カテゴリ3_エネルギー等の上流" sheetId="6" r:id="rId11"/>
    <sheet name="カテゴリ4_調達物流" sheetId="74" r:id="rId12"/>
    <sheet name="カテゴリ4_委託物流（省エネ法）" sheetId="7" r:id="rId13"/>
    <sheet name="カテゴリ4_委託物流（海外輸出）" sheetId="11" r:id="rId14"/>
    <sheet name="カテゴリ5_事業から出る廃棄物" sheetId="8" r:id="rId15"/>
    <sheet name="カテゴリ6_出張" sheetId="61" r:id="rId16"/>
    <sheet name="カテゴリ7_通勤" sheetId="62" r:id="rId17"/>
    <sheet name="カテゴリ8_リース資産（上流）" sheetId="29" r:id="rId18"/>
    <sheet name="カテゴリ9_輸送（下流）" sheetId="33" r:id="rId19"/>
    <sheet name="カテゴリ10_加工（エンジン）" sheetId="34" r:id="rId20"/>
    <sheet name="カテゴリ11_製品の使用（自動車）" sheetId="64" r:id="rId21"/>
    <sheet name="カテゴリ11_製品の使用（エンジン）" sheetId="65" r:id="rId22"/>
    <sheet name="カテゴリ12_製品の廃棄" sheetId="66" r:id="rId23"/>
    <sheet name="カテゴリ13_リース資産（下流）" sheetId="43" r:id="rId24"/>
    <sheet name="カテゴリ14_フランチャイズ" sheetId="67" r:id="rId25"/>
    <sheet name="カテゴリ15_株式投資" sheetId="47" r:id="rId26"/>
    <sheet name="カテゴリ15_プロジェクトファイナンス" sheetId="76" r:id="rId27"/>
    <sheet name="その他" sheetId="68" r:id="rId28"/>
  </sheets>
  <definedNames>
    <definedName name="_xlnm._FilterDatabase" localSheetId="1" hidden="1">カテゴリ概要!#REF!</definedName>
    <definedName name="_xlnm._FilterDatabase" localSheetId="3" hidden="1">まとめ!#REF!</definedName>
    <definedName name="_xlnm._FilterDatabase" localSheetId="2" hidden="1">算定対象!#REF!</definedName>
    <definedName name="_xlnm._FilterDatabase" localSheetId="0" hidden="1">本資料の注意!#REF!</definedName>
    <definedName name="_xlnm.Criteria" localSheetId="1">カテゴリ概要!#REF!</definedName>
    <definedName name="_xlnm.Criteria" localSheetId="3">まとめ!#REF!</definedName>
    <definedName name="_xlnm.Criteria" localSheetId="2">算定対象!#REF!</definedName>
    <definedName name="_xlnm.Criteria" localSheetId="0">本資料の注意!#REF!</definedName>
    <definedName name="_xlnm.Print_Area" localSheetId="4">Scope1_直接排出!$B$2:$L$35</definedName>
    <definedName name="_xlnm.Print_Area" localSheetId="5">Scope2_エネルギー起源の間接排出!$B$2:$L$20</definedName>
    <definedName name="_xlnm.Print_Area" localSheetId="7">'カテゴリ1_サービス (OEM)'!$B$2:$J$38</definedName>
    <definedName name="_xlnm.Print_Area" localSheetId="8">'カテゴリ1_サービス（OEM以外）'!$B$2:$K$15</definedName>
    <definedName name="_xlnm.Print_Area" localSheetId="6">カテゴリ1_製品!$B$2:$L$62</definedName>
    <definedName name="_xlnm.Print_Area" localSheetId="19">'カテゴリ10_加工（エンジン）'!$B$2:$J$24</definedName>
    <definedName name="_xlnm.Print_Area" localSheetId="21">'カテゴリ11_製品の使用（エンジン）'!$B$2:$J$47</definedName>
    <definedName name="_xlnm.Print_Area" localSheetId="20">'カテゴリ11_製品の使用（自動車）'!$B$2:$L$52</definedName>
    <definedName name="_xlnm.Print_Area" localSheetId="22">カテゴリ12_製品の廃棄!$B$2:$I$46</definedName>
    <definedName name="_xlnm.Print_Area" localSheetId="23">'カテゴリ13_リース資産（下流）'!$B$2:$K$12</definedName>
    <definedName name="_xlnm.Print_Area" localSheetId="24">カテゴリ14_フランチャイズ!$B$2:$K$9</definedName>
    <definedName name="_xlnm.Print_Area" localSheetId="26">カテゴリ15_プロジェクトファイナンス!$B$2:$J$28</definedName>
    <definedName name="_xlnm.Print_Area" localSheetId="25">カテゴリ15_株式投資!$B$2:$N$35</definedName>
    <definedName name="_xlnm.Print_Area" localSheetId="9">カテゴリ2_資本財!$B$2:$K$23</definedName>
    <definedName name="_xlnm.Print_Area" localSheetId="10">カテゴリ3_エネルギー等の上流!$B$2:$L$48</definedName>
    <definedName name="_xlnm.Print_Area" localSheetId="13">'カテゴリ4_委託物流（海外輸出）'!$B$2:$P$26</definedName>
    <definedName name="_xlnm.Print_Area" localSheetId="12">'カテゴリ4_委託物流（省エネ法）'!$B$2:$J$27</definedName>
    <definedName name="_xlnm.Print_Area" localSheetId="11">カテゴリ4_調達物流!$B$2:$M$52</definedName>
    <definedName name="_xlnm.Print_Area" localSheetId="14">カテゴリ5_事業から出る廃棄物!$B$2:$K$55</definedName>
    <definedName name="_xlnm.Print_Area" localSheetId="15">カテゴリ6_出張!$B$2:$L$44</definedName>
    <definedName name="_xlnm.Print_Area" localSheetId="16">カテゴリ7_通勤!$B$2:$L$51</definedName>
    <definedName name="_xlnm.Print_Area" localSheetId="17">'カテゴリ8_リース資産（上流）'!$B$2:$L$20</definedName>
    <definedName name="_xlnm.Print_Area" localSheetId="18">'カテゴリ9_輸送（下流）'!$B$2:$J$39</definedName>
    <definedName name="_xlnm.Print_Area" localSheetId="1">カテゴリ概要!$A$1:$I$31</definedName>
    <definedName name="_xlnm.Print_Area" localSheetId="27">その他!$B$2:$K$23</definedName>
    <definedName name="_xlnm.Print_Area" localSheetId="3">まとめ!$A$1:$P$24</definedName>
    <definedName name="_xlnm.Print_Area" localSheetId="2">算定対象!$A$1:$U$23</definedName>
    <definedName name="_xlnm.Print_Area" localSheetId="0">本資料の注意!$A$1:$G$28</definedName>
  </definedNames>
  <calcPr calcId="145621"/>
  <fileRecoveryPr repairLoad="1"/>
</workbook>
</file>

<file path=xl/calcChain.xml><?xml version="1.0" encoding="utf-8"?>
<calcChain xmlns="http://schemas.openxmlformats.org/spreadsheetml/2006/main">
  <c r="D21" i="51" l="1"/>
  <c r="C23" i="76"/>
  <c r="C21" i="76"/>
  <c r="H14" i="76"/>
  <c r="H13" i="76"/>
  <c r="H12" i="76"/>
  <c r="H11" i="76"/>
  <c r="C12" i="66"/>
  <c r="C13" i="66"/>
  <c r="C14" i="66"/>
  <c r="C15" i="66"/>
  <c r="D32" i="66"/>
  <c r="D34" i="66" s="1"/>
  <c r="D43" i="66" s="1"/>
  <c r="C16" i="66"/>
  <c r="C17" i="66"/>
  <c r="E32" i="66"/>
  <c r="E34" i="66" s="1"/>
  <c r="E43" i="66" s="1"/>
  <c r="C18" i="66"/>
  <c r="C19" i="66"/>
  <c r="C20" i="66"/>
  <c r="C21" i="66"/>
  <c r="C22" i="66"/>
  <c r="C23" i="66"/>
  <c r="C24" i="66"/>
  <c r="C25" i="66"/>
  <c r="C26" i="66"/>
  <c r="C27" i="66"/>
  <c r="C28" i="66"/>
  <c r="C11" i="66"/>
  <c r="D6" i="51"/>
  <c r="D5" i="51"/>
  <c r="D10" i="51"/>
  <c r="M11" i="74"/>
  <c r="E18" i="74"/>
  <c r="K18" i="74"/>
  <c r="C51" i="74"/>
  <c r="C48" i="74"/>
  <c r="C47" i="74"/>
  <c r="K13" i="74"/>
  <c r="K14" i="74"/>
  <c r="K15" i="74"/>
  <c r="K16" i="74"/>
  <c r="K17" i="74"/>
  <c r="K19" i="74"/>
  <c r="K20" i="74"/>
  <c r="K21" i="74"/>
  <c r="K22" i="74"/>
  <c r="K23" i="74"/>
  <c r="K24" i="74"/>
  <c r="K25" i="74"/>
  <c r="K26" i="74"/>
  <c r="K27" i="74"/>
  <c r="K28" i="74"/>
  <c r="K29" i="74"/>
  <c r="K30" i="74"/>
  <c r="K31" i="74"/>
  <c r="K32" i="74"/>
  <c r="K33" i="74"/>
  <c r="K34" i="74"/>
  <c r="K35" i="74"/>
  <c r="K36" i="74"/>
  <c r="K37" i="74"/>
  <c r="K38" i="74"/>
  <c r="K39" i="74"/>
  <c r="K40" i="74"/>
  <c r="K12" i="74"/>
  <c r="K11" i="74"/>
  <c r="L8"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35" i="73"/>
  <c r="J34" i="73"/>
  <c r="J33" i="73"/>
  <c r="J32" i="73"/>
  <c r="J31" i="73"/>
  <c r="J30" i="73"/>
  <c r="J29" i="73"/>
  <c r="J28" i="73"/>
  <c r="J27" i="73"/>
  <c r="J26" i="73"/>
  <c r="J25" i="73"/>
  <c r="J24" i="73"/>
  <c r="J23" i="73"/>
  <c r="J22" i="73"/>
  <c r="J21" i="73"/>
  <c r="J20" i="73"/>
  <c r="J19" i="73"/>
  <c r="J18" i="73"/>
  <c r="J17" i="73"/>
  <c r="J16" i="73"/>
  <c r="J15" i="73"/>
  <c r="J14" i="73"/>
  <c r="J13" i="73"/>
  <c r="J12" i="73"/>
  <c r="J11" i="73"/>
  <c r="J10" i="73"/>
  <c r="J9" i="73"/>
  <c r="L8" i="73"/>
  <c r="J8" i="73"/>
  <c r="J20" i="72"/>
  <c r="J19" i="72"/>
  <c r="J18" i="72"/>
  <c r="J17" i="72"/>
  <c r="J16" i="72"/>
  <c r="J15" i="72"/>
  <c r="J14" i="72"/>
  <c r="J13" i="72"/>
  <c r="J12" i="72"/>
  <c r="J11" i="72"/>
  <c r="J10" i="72"/>
  <c r="L8" i="72"/>
  <c r="J9" i="72"/>
  <c r="J8" i="72"/>
  <c r="F10" i="68"/>
  <c r="C22" i="33"/>
  <c r="F37" i="8"/>
  <c r="G37" i="8"/>
  <c r="H37" i="8"/>
  <c r="I37" i="8"/>
  <c r="E37" i="8"/>
  <c r="F36" i="8"/>
  <c r="G36" i="8"/>
  <c r="H36" i="8"/>
  <c r="I36" i="8"/>
  <c r="E36" i="8"/>
  <c r="F35" i="8"/>
  <c r="G35" i="8"/>
  <c r="H35" i="8"/>
  <c r="I35" i="8"/>
  <c r="E35" i="8"/>
  <c r="F34" i="8"/>
  <c r="G34" i="8"/>
  <c r="H34" i="8"/>
  <c r="I34" i="8"/>
  <c r="E34" i="8"/>
  <c r="E30" i="8"/>
  <c r="F30" i="8"/>
  <c r="E33" i="66"/>
  <c r="H30" i="8"/>
  <c r="G33" i="66"/>
  <c r="I30" i="8"/>
  <c r="G30" i="8"/>
  <c r="J10" i="8"/>
  <c r="J11" i="8"/>
  <c r="J12" i="8"/>
  <c r="J13" i="8"/>
  <c r="J14" i="8"/>
  <c r="J15" i="8"/>
  <c r="J16" i="8"/>
  <c r="J17" i="8"/>
  <c r="J18" i="8"/>
  <c r="J19" i="8"/>
  <c r="J20" i="8"/>
  <c r="J21" i="8"/>
  <c r="J22" i="8"/>
  <c r="J23" i="8"/>
  <c r="J24" i="8"/>
  <c r="J25" i="8"/>
  <c r="J26" i="8"/>
  <c r="J27" i="8"/>
  <c r="J28" i="8"/>
  <c r="J29" i="8"/>
  <c r="J9" i="8"/>
  <c r="K8" i="5"/>
  <c r="I11" i="57"/>
  <c r="I12" i="57"/>
  <c r="I13" i="57"/>
  <c r="I14" i="57"/>
  <c r="I15" i="57"/>
  <c r="F19" i="51"/>
  <c r="F20" i="51"/>
  <c r="E19" i="51"/>
  <c r="E20" i="51"/>
  <c r="I13" i="68"/>
  <c r="I12" i="68"/>
  <c r="I11" i="68"/>
  <c r="I10" i="68"/>
  <c r="I9" i="68"/>
  <c r="K12" i="47"/>
  <c r="L12" i="47"/>
  <c r="K13" i="47"/>
  <c r="L13" i="47"/>
  <c r="K14" i="47"/>
  <c r="L14" i="47"/>
  <c r="K15" i="47"/>
  <c r="L15" i="47"/>
  <c r="K16" i="47"/>
  <c r="L16" i="47"/>
  <c r="K17" i="47"/>
  <c r="L17" i="47"/>
  <c r="K18" i="47"/>
  <c r="L18" i="47"/>
  <c r="K19" i="47"/>
  <c r="L19" i="47"/>
  <c r="K20" i="47"/>
  <c r="L20" i="47"/>
  <c r="K21" i="47"/>
  <c r="L21" i="47"/>
  <c r="K22" i="47"/>
  <c r="L22" i="47"/>
  <c r="K23" i="47"/>
  <c r="L23" i="47"/>
  <c r="K24" i="47"/>
  <c r="L24" i="47"/>
  <c r="K25" i="47"/>
  <c r="L25" i="47"/>
  <c r="K26" i="47"/>
  <c r="L26" i="47"/>
  <c r="N11" i="47"/>
  <c r="K27" i="47"/>
  <c r="L27" i="47"/>
  <c r="K11" i="47"/>
  <c r="L11" i="47"/>
  <c r="F33" i="66"/>
  <c r="D33" i="66"/>
  <c r="E39" i="65"/>
  <c r="H19" i="65"/>
  <c r="C32" i="65"/>
  <c r="H32" i="65"/>
  <c r="C39" i="65"/>
  <c r="H39" i="65"/>
  <c r="E9" i="65"/>
  <c r="H9" i="65"/>
  <c r="H13" i="65"/>
  <c r="H12" i="65"/>
  <c r="H11" i="65"/>
  <c r="H10" i="65"/>
  <c r="H28" i="64"/>
  <c r="C46" i="64"/>
  <c r="H46" i="64"/>
  <c r="E12" i="64"/>
  <c r="H12" i="64"/>
  <c r="H29" i="64"/>
  <c r="C47" i="64"/>
  <c r="H47" i="64"/>
  <c r="E13" i="64"/>
  <c r="H13" i="64"/>
  <c r="H30" i="64"/>
  <c r="C48" i="64"/>
  <c r="H48" i="64"/>
  <c r="E14" i="64"/>
  <c r="H14" i="64"/>
  <c r="H31" i="64"/>
  <c r="C49" i="64"/>
  <c r="H49" i="64"/>
  <c r="E15" i="64"/>
  <c r="H15" i="64"/>
  <c r="H32" i="64"/>
  <c r="C50" i="64"/>
  <c r="H50" i="64"/>
  <c r="E16" i="64"/>
  <c r="H16" i="64"/>
  <c r="H33" i="64"/>
  <c r="C51" i="64"/>
  <c r="H51" i="64"/>
  <c r="E17" i="64"/>
  <c r="H17" i="64"/>
  <c r="H27" i="64"/>
  <c r="C45" i="64"/>
  <c r="H45" i="64"/>
  <c r="E11" i="64"/>
  <c r="H11" i="64"/>
  <c r="H21" i="64"/>
  <c r="H20" i="64"/>
  <c r="H19" i="64"/>
  <c r="H18" i="64"/>
  <c r="H21" i="34"/>
  <c r="H23" i="34"/>
  <c r="E10" i="34"/>
  <c r="H10" i="34"/>
  <c r="J10" i="34"/>
  <c r="D16" i="51"/>
  <c r="H22" i="34"/>
  <c r="H20" i="34"/>
  <c r="C11" i="33"/>
  <c r="C10" i="33"/>
  <c r="H10" i="33"/>
  <c r="E26" i="33"/>
  <c r="E11" i="33"/>
  <c r="J30" i="61"/>
  <c r="J31" i="61"/>
  <c r="J32" i="61"/>
  <c r="J33" i="61"/>
  <c r="J34" i="61"/>
  <c r="J35" i="61"/>
  <c r="J36" i="61"/>
  <c r="J37" i="61"/>
  <c r="J38" i="61"/>
  <c r="J39" i="61"/>
  <c r="J40" i="61"/>
  <c r="J41" i="61"/>
  <c r="J42" i="61"/>
  <c r="J43" i="61"/>
  <c r="J44" i="61"/>
  <c r="J15" i="61"/>
  <c r="J16" i="61"/>
  <c r="J17" i="61"/>
  <c r="J18" i="61"/>
  <c r="J19" i="61"/>
  <c r="J20" i="61"/>
  <c r="J21" i="61"/>
  <c r="J22" i="61"/>
  <c r="J23" i="61"/>
  <c r="J24" i="61"/>
  <c r="J25" i="61"/>
  <c r="J26" i="61"/>
  <c r="J27" i="61"/>
  <c r="J28" i="61"/>
  <c r="J29" i="61"/>
  <c r="J10" i="61"/>
  <c r="J11" i="61"/>
  <c r="J12" i="61"/>
  <c r="J13" i="61"/>
  <c r="J14" i="61"/>
  <c r="J9" i="61"/>
  <c r="G10" i="29"/>
  <c r="J15" i="62"/>
  <c r="J16" i="62"/>
  <c r="J18" i="62"/>
  <c r="J19" i="62"/>
  <c r="J21" i="62"/>
  <c r="J22" i="62"/>
  <c r="J23" i="62"/>
  <c r="J24" i="62"/>
  <c r="J25" i="62"/>
  <c r="J27" i="62"/>
  <c r="J28" i="62"/>
  <c r="J30" i="62"/>
  <c r="J31" i="62"/>
  <c r="J33" i="62"/>
  <c r="J34" i="62"/>
  <c r="J35" i="62"/>
  <c r="J36" i="62"/>
  <c r="J37" i="62"/>
  <c r="J39" i="62"/>
  <c r="J40" i="62"/>
  <c r="J42" i="62"/>
  <c r="J43" i="62"/>
  <c r="J10" i="62"/>
  <c r="J12" i="62"/>
  <c r="J13" i="62"/>
  <c r="J9" i="62"/>
  <c r="G44" i="62"/>
  <c r="J44" i="62"/>
  <c r="G17" i="62"/>
  <c r="J17" i="62"/>
  <c r="G20" i="62"/>
  <c r="J20" i="62"/>
  <c r="G23" i="62"/>
  <c r="G26" i="62"/>
  <c r="J26" i="62"/>
  <c r="G29" i="62"/>
  <c r="J29" i="62"/>
  <c r="G32" i="62"/>
  <c r="J32" i="62"/>
  <c r="G35" i="62"/>
  <c r="G38" i="62"/>
  <c r="J38" i="62"/>
  <c r="G41" i="62"/>
  <c r="J41" i="62"/>
  <c r="G14" i="62"/>
  <c r="J14" i="62"/>
  <c r="G11" i="62"/>
  <c r="J11" i="62"/>
  <c r="F48" i="8"/>
  <c r="G48" i="8"/>
  <c r="H48" i="8"/>
  <c r="I48" i="8"/>
  <c r="F49" i="8"/>
  <c r="J49" i="8"/>
  <c r="J52" i="8"/>
  <c r="J55" i="8"/>
  <c r="D11" i="51"/>
  <c r="G49" i="8"/>
  <c r="H49" i="8"/>
  <c r="I49" i="8"/>
  <c r="F50" i="8"/>
  <c r="G50" i="8"/>
  <c r="H50" i="8"/>
  <c r="I50" i="8"/>
  <c r="F51" i="8"/>
  <c r="G51" i="8"/>
  <c r="H51" i="8"/>
  <c r="I51" i="8"/>
  <c r="E51" i="8"/>
  <c r="E50" i="8"/>
  <c r="E49" i="8"/>
  <c r="E48" i="8"/>
  <c r="N9" i="11"/>
  <c r="N10" i="11"/>
  <c r="N11" i="11"/>
  <c r="N8" i="11"/>
  <c r="N12" i="11"/>
  <c r="N13" i="11"/>
  <c r="N14" i="11"/>
  <c r="N15" i="11"/>
  <c r="N16" i="11"/>
  <c r="F20" i="7"/>
  <c r="F21" i="7"/>
  <c r="F12" i="7"/>
  <c r="F13" i="7"/>
  <c r="H11" i="7"/>
  <c r="F14" i="7"/>
  <c r="F15" i="7"/>
  <c r="F16" i="7"/>
  <c r="F17" i="7"/>
  <c r="F18" i="7"/>
  <c r="F19" i="7"/>
  <c r="F11" i="7"/>
  <c r="I14" i="5"/>
  <c r="I15" i="5"/>
  <c r="I16" i="5"/>
  <c r="I17" i="5"/>
  <c r="I18" i="5"/>
  <c r="I19" i="5"/>
  <c r="I20" i="5"/>
  <c r="I21" i="5"/>
  <c r="I22" i="5"/>
  <c r="H12" i="58"/>
  <c r="I21" i="58"/>
  <c r="I24" i="58"/>
  <c r="F11" i="58"/>
  <c r="H11" i="58"/>
  <c r="J11" i="58"/>
  <c r="I23" i="58"/>
  <c r="I22" i="58"/>
  <c r="H15" i="58"/>
  <c r="H14" i="58"/>
  <c r="H13" i="58"/>
  <c r="I10" i="57"/>
  <c r="K9" i="57"/>
  <c r="D7" i="51"/>
  <c r="I9" i="57"/>
  <c r="J10" i="29"/>
  <c r="I8" i="5"/>
  <c r="D8" i="51"/>
  <c r="I9" i="5"/>
  <c r="I10" i="5"/>
  <c r="I11" i="5"/>
  <c r="I12" i="5"/>
  <c r="I13" i="5"/>
  <c r="I23" i="5"/>
  <c r="D9" i="51"/>
  <c r="J11" i="29"/>
  <c r="J12" i="29"/>
  <c r="J13" i="29"/>
  <c r="J14" i="29"/>
  <c r="H12" i="33"/>
  <c r="H13" i="33"/>
  <c r="H14" i="33"/>
  <c r="H11" i="34"/>
  <c r="H12" i="34"/>
  <c r="H13" i="34"/>
  <c r="H14" i="34"/>
  <c r="J9" i="65"/>
  <c r="J11" i="64"/>
  <c r="D17" i="51"/>
  <c r="H11" i="33"/>
  <c r="J10" i="33"/>
  <c r="D15" i="51"/>
  <c r="L10" i="29"/>
  <c r="D14" i="51"/>
  <c r="L9" i="62"/>
  <c r="D13" i="51"/>
  <c r="J51" i="8"/>
  <c r="H52" i="8"/>
  <c r="G52" i="8"/>
  <c r="J50" i="8"/>
  <c r="J48" i="8"/>
  <c r="F52" i="8"/>
  <c r="I52" i="8"/>
  <c r="E52" i="8"/>
  <c r="P8" i="11"/>
  <c r="L9" i="2"/>
  <c r="C24" i="76"/>
  <c r="C27" i="76"/>
  <c r="E10" i="76"/>
  <c r="H10" i="76"/>
  <c r="J10" i="76"/>
  <c r="H33" i="66"/>
  <c r="F32" i="66"/>
  <c r="F34" i="66" s="1"/>
  <c r="F43" i="66" s="1"/>
  <c r="G32" i="66"/>
  <c r="G34" i="66" s="1"/>
  <c r="G43" i="66" s="1"/>
  <c r="K9" i="68"/>
  <c r="D24" i="51"/>
  <c r="L9" i="61"/>
  <c r="D12" i="51"/>
  <c r="H43" i="66" l="1"/>
  <c r="H46" i="66" s="1"/>
  <c r="D18" i="51" s="1"/>
  <c r="D22" i="51" s="1"/>
  <c r="E18" i="51" s="1"/>
  <c r="H32" i="66"/>
  <c r="H34" i="66" s="1"/>
  <c r="E17" i="51" l="1"/>
  <c r="E15" i="51"/>
  <c r="E12" i="51"/>
  <c r="E21" i="51"/>
  <c r="E13" i="51"/>
  <c r="E7" i="51"/>
  <c r="E14" i="51"/>
  <c r="E22" i="51"/>
  <c r="E24" i="51"/>
  <c r="E8" i="51"/>
  <c r="D4" i="51"/>
  <c r="F22" i="51" s="1"/>
  <c r="E11" i="51"/>
  <c r="E9" i="51"/>
  <c r="E16" i="51"/>
  <c r="E10" i="51"/>
  <c r="F8" i="51" l="1"/>
  <c r="F16" i="51"/>
  <c r="F15" i="51"/>
  <c r="F17" i="51"/>
  <c r="F24" i="51"/>
  <c r="F14" i="51"/>
  <c r="F9" i="51"/>
  <c r="F7" i="51"/>
  <c r="F13" i="51"/>
  <c r="F12" i="51"/>
  <c r="F6" i="51"/>
  <c r="F5" i="51"/>
  <c r="F10" i="51"/>
  <c r="F4" i="51"/>
  <c r="F11" i="51"/>
  <c r="F21" i="51"/>
  <c r="F18" i="51"/>
</calcChain>
</file>

<file path=xl/sharedStrings.xml><?xml version="1.0" encoding="utf-8"?>
<sst xmlns="http://schemas.openxmlformats.org/spreadsheetml/2006/main" count="2573" uniqueCount="726">
  <si>
    <t>排出量
[t-CO2]</t>
    <rPh sb="0" eb="2">
      <t>ハイシュツ</t>
    </rPh>
    <rPh sb="2" eb="3">
      <t>リョウ</t>
    </rPh>
    <phoneticPr fontId="2"/>
  </si>
  <si>
    <t>カテゴリ１．購入した製品・サービス</t>
    <rPh sb="6" eb="8">
      <t>コウニュウ</t>
    </rPh>
    <rPh sb="10" eb="12">
      <t>セイヒン</t>
    </rPh>
    <phoneticPr fontId="2"/>
  </si>
  <si>
    <t>購入した製品・サービス名</t>
    <rPh sb="0" eb="2">
      <t>コウニュウ</t>
    </rPh>
    <rPh sb="4" eb="6">
      <t>セイヒン</t>
    </rPh>
    <rPh sb="11" eb="12">
      <t>メイ</t>
    </rPh>
    <phoneticPr fontId="2"/>
  </si>
  <si>
    <t>物量・金額データ</t>
    <rPh sb="0" eb="2">
      <t>ブツリョウ</t>
    </rPh>
    <rPh sb="3" eb="5">
      <t>キンガク</t>
    </rPh>
    <phoneticPr fontId="2"/>
  </si>
  <si>
    <t>単位</t>
    <rPh sb="0" eb="2">
      <t>タンイ</t>
    </rPh>
    <phoneticPr fontId="2"/>
  </si>
  <si>
    <t>数値</t>
    <rPh sb="0" eb="2">
      <t>スウチ</t>
    </rPh>
    <phoneticPr fontId="2"/>
  </si>
  <si>
    <t>排出原単位</t>
    <rPh sb="0" eb="2">
      <t>ハイシュツ</t>
    </rPh>
    <rPh sb="2" eb="5">
      <t>ゲンタンイ</t>
    </rPh>
    <phoneticPr fontId="2"/>
  </si>
  <si>
    <t>カテゴリ２．資本財</t>
    <rPh sb="6" eb="9">
      <t>シホンザイ</t>
    </rPh>
    <phoneticPr fontId="2"/>
  </si>
  <si>
    <t>出典</t>
    <rPh sb="0" eb="2">
      <t>シュッテン</t>
    </rPh>
    <phoneticPr fontId="2"/>
  </si>
  <si>
    <t>カテゴリ３．Scope1,2に含まれない燃料及びエネルギー関連活動</t>
    <rPh sb="15" eb="16">
      <t>フク</t>
    </rPh>
    <rPh sb="20" eb="22">
      <t>ネンリョウ</t>
    </rPh>
    <rPh sb="22" eb="23">
      <t>オヨ</t>
    </rPh>
    <rPh sb="29" eb="31">
      <t>カンレン</t>
    </rPh>
    <rPh sb="31" eb="33">
      <t>カツドウ</t>
    </rPh>
    <phoneticPr fontId="2"/>
  </si>
  <si>
    <t>カテゴリ２排出量
[t-CO2]</t>
    <rPh sb="5" eb="7">
      <t>ハイシュツ</t>
    </rPh>
    <rPh sb="7" eb="8">
      <t>リョウ</t>
    </rPh>
    <phoneticPr fontId="2"/>
  </si>
  <si>
    <t>カテゴリ４．輸送、配送（上流）</t>
    <rPh sb="6" eb="8">
      <t>ユソウ</t>
    </rPh>
    <rPh sb="9" eb="11">
      <t>ハイソウ</t>
    </rPh>
    <rPh sb="12" eb="14">
      <t>ジョウリュウ</t>
    </rPh>
    <phoneticPr fontId="2"/>
  </si>
  <si>
    <t>カテゴリ５．事業から出る廃棄物</t>
    <rPh sb="6" eb="8">
      <t>ジギョウ</t>
    </rPh>
    <rPh sb="10" eb="11">
      <t>デ</t>
    </rPh>
    <rPh sb="12" eb="15">
      <t>ハイキブツ</t>
    </rPh>
    <phoneticPr fontId="2"/>
  </si>
  <si>
    <t>輸送重量
[t]</t>
    <rPh sb="0" eb="2">
      <t>ユソウ</t>
    </rPh>
    <rPh sb="2" eb="4">
      <t>ジュウリョウ</t>
    </rPh>
    <phoneticPr fontId="2"/>
  </si>
  <si>
    <t>カテゴリ６．出張</t>
    <rPh sb="6" eb="8">
      <t>シュッチョウ</t>
    </rPh>
    <phoneticPr fontId="2"/>
  </si>
  <si>
    <t>カテゴリ８．リース資産（上流）</t>
    <rPh sb="9" eb="11">
      <t>シサン</t>
    </rPh>
    <rPh sb="12" eb="14">
      <t>ジョウリュウ</t>
    </rPh>
    <phoneticPr fontId="3"/>
  </si>
  <si>
    <t>規模を表す指標</t>
    <rPh sb="0" eb="2">
      <t>キボ</t>
    </rPh>
    <rPh sb="3" eb="4">
      <t>アラワ</t>
    </rPh>
    <rPh sb="5" eb="7">
      <t>シヒョウ</t>
    </rPh>
    <phoneticPr fontId="2"/>
  </si>
  <si>
    <t>カテゴリ９．輸送、配送（下流）</t>
    <rPh sb="6" eb="8">
      <t>ユソウ</t>
    </rPh>
    <rPh sb="9" eb="11">
      <t>ハイソウ</t>
    </rPh>
    <rPh sb="12" eb="14">
      <t>カリュウ</t>
    </rPh>
    <phoneticPr fontId="2"/>
  </si>
  <si>
    <t>カテゴリ９排出量
[t-CO2]</t>
    <rPh sb="5" eb="7">
      <t>ハイシュツ</t>
    </rPh>
    <rPh sb="7" eb="8">
      <t>リョウ</t>
    </rPh>
    <phoneticPr fontId="2"/>
  </si>
  <si>
    <t>カテゴリ１０．販売した製品の加工</t>
    <rPh sb="7" eb="9">
      <t>ハンバイ</t>
    </rPh>
    <rPh sb="11" eb="13">
      <t>セイヒン</t>
    </rPh>
    <rPh sb="14" eb="16">
      <t>カコウ</t>
    </rPh>
    <phoneticPr fontId="2"/>
  </si>
  <si>
    <t>カテゴリ１１．販売した製品の使用</t>
    <rPh sb="7" eb="9">
      <t>ハンバイ</t>
    </rPh>
    <rPh sb="11" eb="13">
      <t>セイヒン</t>
    </rPh>
    <rPh sb="14" eb="16">
      <t>シヨウ</t>
    </rPh>
    <phoneticPr fontId="2"/>
  </si>
  <si>
    <t>カテゴリ１２．販売した製品の廃棄</t>
    <rPh sb="7" eb="9">
      <t>ハンバイ</t>
    </rPh>
    <rPh sb="11" eb="13">
      <t>セイヒン</t>
    </rPh>
    <rPh sb="14" eb="16">
      <t>ハイキ</t>
    </rPh>
    <phoneticPr fontId="2"/>
  </si>
  <si>
    <t>カテゴリ１５．投資</t>
    <rPh sb="7" eb="9">
      <t>トウシ</t>
    </rPh>
    <phoneticPr fontId="2"/>
  </si>
  <si>
    <t>投資先</t>
    <rPh sb="0" eb="2">
      <t>トウシ</t>
    </rPh>
    <rPh sb="2" eb="3">
      <t>サキ</t>
    </rPh>
    <phoneticPr fontId="2"/>
  </si>
  <si>
    <t>数値</t>
    <rPh sb="0" eb="2">
      <t>スウチ</t>
    </rPh>
    <phoneticPr fontId="3"/>
  </si>
  <si>
    <t>単位</t>
    <rPh sb="0" eb="2">
      <t>タンイ</t>
    </rPh>
    <phoneticPr fontId="3"/>
  </si>
  <si>
    <t>購入した製品・サービス</t>
    <rPh sb="0" eb="2">
      <t>コウニュウ</t>
    </rPh>
    <rPh sb="4" eb="6">
      <t>セイヒン</t>
    </rPh>
    <phoneticPr fontId="3"/>
  </si>
  <si>
    <t>資本財</t>
    <rPh sb="0" eb="3">
      <t>シホンザイ</t>
    </rPh>
    <phoneticPr fontId="3"/>
  </si>
  <si>
    <t>Scope1,2に含まれない
燃料及びエネルギー関連活動</t>
    <rPh sb="9" eb="10">
      <t>フク</t>
    </rPh>
    <rPh sb="15" eb="17">
      <t>ネンリョウ</t>
    </rPh>
    <rPh sb="17" eb="18">
      <t>オヨ</t>
    </rPh>
    <rPh sb="24" eb="26">
      <t>カンレン</t>
    </rPh>
    <rPh sb="26" eb="28">
      <t>カツドウ</t>
    </rPh>
    <phoneticPr fontId="3"/>
  </si>
  <si>
    <t>輸送、配送（上流）</t>
    <rPh sb="0" eb="2">
      <t>ユソウ</t>
    </rPh>
    <rPh sb="3" eb="5">
      <t>ハイソウ</t>
    </rPh>
    <rPh sb="6" eb="8">
      <t>ジョウリュウ</t>
    </rPh>
    <phoneticPr fontId="3"/>
  </si>
  <si>
    <t>事業から出る廃棄物</t>
    <rPh sb="0" eb="2">
      <t>ジギョウ</t>
    </rPh>
    <rPh sb="4" eb="5">
      <t>デ</t>
    </rPh>
    <rPh sb="6" eb="9">
      <t>ハイキブツ</t>
    </rPh>
    <phoneticPr fontId="3"/>
  </si>
  <si>
    <t>出張</t>
    <rPh sb="0" eb="2">
      <t>シュッチョウ</t>
    </rPh>
    <phoneticPr fontId="3"/>
  </si>
  <si>
    <t>雇用者の通勤</t>
    <rPh sb="0" eb="3">
      <t>コヨウシャ</t>
    </rPh>
    <rPh sb="4" eb="6">
      <t>ツウキン</t>
    </rPh>
    <phoneticPr fontId="3"/>
  </si>
  <si>
    <t>リース資産（上流）</t>
    <rPh sb="3" eb="5">
      <t>シサン</t>
    </rPh>
    <rPh sb="6" eb="8">
      <t>ジョウリュウ</t>
    </rPh>
    <phoneticPr fontId="3"/>
  </si>
  <si>
    <t>輸送、配送（下流）</t>
    <rPh sb="0" eb="2">
      <t>ユソウ</t>
    </rPh>
    <rPh sb="3" eb="5">
      <t>ハイソウ</t>
    </rPh>
    <rPh sb="6" eb="8">
      <t>カリュウ</t>
    </rPh>
    <phoneticPr fontId="3"/>
  </si>
  <si>
    <t>販売した製品の加工</t>
    <rPh sb="0" eb="2">
      <t>ハンバイ</t>
    </rPh>
    <rPh sb="4" eb="6">
      <t>セイヒン</t>
    </rPh>
    <rPh sb="7" eb="9">
      <t>カコウ</t>
    </rPh>
    <phoneticPr fontId="3"/>
  </si>
  <si>
    <t>販売した製品の使用</t>
    <rPh sb="0" eb="2">
      <t>ハンバイ</t>
    </rPh>
    <rPh sb="4" eb="6">
      <t>セイヒン</t>
    </rPh>
    <rPh sb="7" eb="9">
      <t>シヨウ</t>
    </rPh>
    <phoneticPr fontId="3"/>
  </si>
  <si>
    <t>販売した製品の廃棄</t>
    <rPh sb="0" eb="2">
      <t>ハンバイ</t>
    </rPh>
    <rPh sb="4" eb="6">
      <t>セイヒン</t>
    </rPh>
    <rPh sb="7" eb="9">
      <t>ハイキ</t>
    </rPh>
    <phoneticPr fontId="3"/>
  </si>
  <si>
    <t>リース資産（下流）</t>
    <rPh sb="3" eb="5">
      <t>シサン</t>
    </rPh>
    <rPh sb="6" eb="8">
      <t>カリュウ</t>
    </rPh>
    <phoneticPr fontId="3"/>
  </si>
  <si>
    <t>フランチャイズ</t>
    <phoneticPr fontId="3"/>
  </si>
  <si>
    <t>投資</t>
    <rPh sb="0" eb="2">
      <t>トウシ</t>
    </rPh>
    <phoneticPr fontId="3"/>
  </si>
  <si>
    <t>カテゴリ1</t>
    <phoneticPr fontId="3"/>
  </si>
  <si>
    <t>カテゴリ2</t>
    <phoneticPr fontId="3"/>
  </si>
  <si>
    <t>カテゴリ3</t>
  </si>
  <si>
    <t>カテゴリ4</t>
  </si>
  <si>
    <t>カテゴリ5</t>
  </si>
  <si>
    <t>カテゴリ6</t>
  </si>
  <si>
    <t>カテゴリ7</t>
  </si>
  <si>
    <t>カテゴリ8</t>
  </si>
  <si>
    <t>カテゴリ9</t>
  </si>
  <si>
    <t>カテゴリ10</t>
  </si>
  <si>
    <t>カテゴリ11</t>
  </si>
  <si>
    <t>カテゴリ12</t>
  </si>
  <si>
    <t>カテゴリ13</t>
  </si>
  <si>
    <t>カテゴリ14</t>
  </si>
  <si>
    <t>カテゴリ15</t>
  </si>
  <si>
    <t>活動名</t>
    <phoneticPr fontId="3"/>
  </si>
  <si>
    <t>リース資産名</t>
    <rPh sb="3" eb="5">
      <t>シサン</t>
    </rPh>
    <phoneticPr fontId="3"/>
  </si>
  <si>
    <t>カテゴリ１３．リース資産（下流）</t>
    <rPh sb="10" eb="12">
      <t>シサン</t>
    </rPh>
    <rPh sb="13" eb="15">
      <t>カリュウ</t>
    </rPh>
    <phoneticPr fontId="3"/>
  </si>
  <si>
    <t>その他</t>
    <rPh sb="2" eb="3">
      <t>タ</t>
    </rPh>
    <phoneticPr fontId="3"/>
  </si>
  <si>
    <t>ポリエチレン</t>
  </si>
  <si>
    <t>エンジンオイル</t>
  </si>
  <si>
    <t>ガラス</t>
  </si>
  <si>
    <t>鉄(高合金鋼除く)</t>
  </si>
  <si>
    <t>マグネシウム</t>
  </si>
  <si>
    <t>アルミニウム</t>
  </si>
  <si>
    <t>銅</t>
  </si>
  <si>
    <t>タイヤ</t>
  </si>
  <si>
    <t>t</t>
  </si>
  <si>
    <t>百万円</t>
    <phoneticPr fontId="2"/>
  </si>
  <si>
    <t>環境省DB[6]乗用車</t>
    <rPh sb="0" eb="3">
      <t>カンキョウショウ</t>
    </rPh>
    <rPh sb="8" eb="11">
      <t>ジョウヨウシャ</t>
    </rPh>
    <phoneticPr fontId="24"/>
  </si>
  <si>
    <t>環境省DB[6]自動車部品・同付属品</t>
    <rPh sb="0" eb="3">
      <t>カンキョウショウ</t>
    </rPh>
    <rPh sb="8" eb="11">
      <t>ジドウシャ</t>
    </rPh>
    <rPh sb="11" eb="13">
      <t>ブヒン</t>
    </rPh>
    <rPh sb="14" eb="15">
      <t>ドウ</t>
    </rPh>
    <rPh sb="15" eb="17">
      <t>フゾク</t>
    </rPh>
    <rPh sb="17" eb="18">
      <t>ヒン</t>
    </rPh>
    <phoneticPr fontId="24"/>
  </si>
  <si>
    <t>軽油</t>
  </si>
  <si>
    <t>Ａ重油</t>
  </si>
  <si>
    <t>液化石油ガス(ＬＰＧ)</t>
  </si>
  <si>
    <t>液化天然ガス（ＬＮＧ）</t>
  </si>
  <si>
    <t>一般炭</t>
  </si>
  <si>
    <t>産業用蒸気</t>
    <rPh sb="0" eb="3">
      <t>サンギョウヨウ</t>
    </rPh>
    <rPh sb="3" eb="5">
      <t>ジョウキ</t>
    </rPh>
    <phoneticPr fontId="92"/>
  </si>
  <si>
    <t>kL</t>
  </si>
  <si>
    <t>環境省DB[11]「旅客鉄道」</t>
    <rPh sb="0" eb="3">
      <t>カンキョウショウ</t>
    </rPh>
    <rPh sb="10" eb="12">
      <t>リョカク</t>
    </rPh>
    <rPh sb="12" eb="14">
      <t>テツドウ</t>
    </rPh>
    <phoneticPr fontId="2"/>
  </si>
  <si>
    <t>環境省DB[11]「旅客航空機 国内線」</t>
    <rPh sb="0" eb="3">
      <t>カンキョウショウ</t>
    </rPh>
    <rPh sb="10" eb="12">
      <t>リョカク</t>
    </rPh>
    <rPh sb="12" eb="15">
      <t>コウクウキ</t>
    </rPh>
    <rPh sb="16" eb="19">
      <t>コクナイセン</t>
    </rPh>
    <phoneticPr fontId="2"/>
  </si>
  <si>
    <t>環境省DB[11]「旅客航空機 国際線」</t>
    <rPh sb="0" eb="3">
      <t>カンキョウショウ</t>
    </rPh>
    <rPh sb="10" eb="12">
      <t>リョカク</t>
    </rPh>
    <rPh sb="12" eb="15">
      <t>コウクウキ</t>
    </rPh>
    <rPh sb="16" eb="18">
      <t>コクサイ</t>
    </rPh>
    <phoneticPr fontId="2"/>
  </si>
  <si>
    <t>環境省DB[11]「自動車 バス（営業用乗合）」</t>
    <rPh sb="0" eb="3">
      <t>カンキョウショウ</t>
    </rPh>
    <rPh sb="10" eb="13">
      <t>ジドウシャ</t>
    </rPh>
    <rPh sb="17" eb="20">
      <t>エイギョウヨウ</t>
    </rPh>
    <rPh sb="20" eb="22">
      <t>ノリアイ</t>
    </rPh>
    <phoneticPr fontId="2"/>
  </si>
  <si>
    <t>外部倉庫</t>
    <rPh sb="0" eb="2">
      <t>ガイブ</t>
    </rPh>
    <rPh sb="2" eb="4">
      <t>ソウコ</t>
    </rPh>
    <phoneticPr fontId="3"/>
  </si>
  <si>
    <t>t-CO2/(m2・月)</t>
    <rPh sb="10" eb="11">
      <t>ツキ</t>
    </rPh>
    <phoneticPr fontId="3"/>
  </si>
  <si>
    <t>t-CO2</t>
    <phoneticPr fontId="3"/>
  </si>
  <si>
    <t>中間製品</t>
    <rPh sb="0" eb="2">
      <t>チュウカン</t>
    </rPh>
    <rPh sb="2" eb="4">
      <t>セイヒン</t>
    </rPh>
    <phoneticPr fontId="3"/>
  </si>
  <si>
    <t>エンジン</t>
    <phoneticPr fontId="3"/>
  </si>
  <si>
    <t>個</t>
    <rPh sb="0" eb="1">
      <t>コ</t>
    </rPh>
    <phoneticPr fontId="3"/>
  </si>
  <si>
    <t>t-CO2e/個</t>
    <rPh sb="7" eb="8">
      <t>コ</t>
    </rPh>
    <phoneticPr fontId="3"/>
  </si>
  <si>
    <t>自社LCAデータ</t>
    <rPh sb="0" eb="2">
      <t>ジシャ</t>
    </rPh>
    <phoneticPr fontId="3"/>
  </si>
  <si>
    <t>台</t>
    <rPh sb="0" eb="1">
      <t>ダイ</t>
    </rPh>
    <phoneticPr fontId="3"/>
  </si>
  <si>
    <t>Ｂ重油</t>
  </si>
  <si>
    <t>ガソリン</t>
  </si>
  <si>
    <t>オイルコークス</t>
  </si>
  <si>
    <t>千m3</t>
  </si>
  <si>
    <t>MWh</t>
  </si>
  <si>
    <t>GJ</t>
  </si>
  <si>
    <t>排出量算出</t>
    <rPh sb="0" eb="2">
      <t>ハイシュツ</t>
    </rPh>
    <rPh sb="2" eb="3">
      <t>リョウ</t>
    </rPh>
    <rPh sb="3" eb="5">
      <t>サンシュツ</t>
    </rPh>
    <phoneticPr fontId="2"/>
  </si>
  <si>
    <t>問合せ先</t>
    <rPh sb="0" eb="2">
      <t>トイアワ</t>
    </rPh>
    <rPh sb="3" eb="4">
      <t>サキ</t>
    </rPh>
    <phoneticPr fontId="2"/>
  </si>
  <si>
    <t>算出方法</t>
    <rPh sb="0" eb="2">
      <t>サンシュツ</t>
    </rPh>
    <rPh sb="2" eb="4">
      <t>ホウホウ</t>
    </rPh>
    <phoneticPr fontId="2"/>
  </si>
  <si>
    <t>原単位</t>
    <rPh sb="0" eb="3">
      <t>ゲンタンイ</t>
    </rPh>
    <phoneticPr fontId="2"/>
  </si>
  <si>
    <t>○</t>
  </si>
  <si>
    <t>-</t>
  </si>
  <si>
    <t>CFP基本DB
環境省DB</t>
    <rPh sb="3" eb="5">
      <t>キホン</t>
    </rPh>
    <rPh sb="8" eb="11">
      <t>カンキョウショウ</t>
    </rPh>
    <phoneticPr fontId="2"/>
  </si>
  <si>
    <t>購入した資本財の上流の排出</t>
    <rPh sb="0" eb="2">
      <t>コウニュウ</t>
    </rPh>
    <rPh sb="4" eb="7">
      <t>シホンザイ</t>
    </rPh>
    <rPh sb="8" eb="10">
      <t>ジョウリュウ</t>
    </rPh>
    <rPh sb="11" eb="13">
      <t>ハイシュツ</t>
    </rPh>
    <phoneticPr fontId="2"/>
  </si>
  <si>
    <t>資産の種類別設備投資額</t>
    <rPh sb="0" eb="2">
      <t>シサン</t>
    </rPh>
    <rPh sb="3" eb="5">
      <t>シュルイ</t>
    </rPh>
    <rPh sb="5" eb="6">
      <t>ベツ</t>
    </rPh>
    <rPh sb="6" eb="8">
      <t>セツビ</t>
    </rPh>
    <rPh sb="8" eb="10">
      <t>トウシ</t>
    </rPh>
    <rPh sb="10" eb="11">
      <t>ガク</t>
    </rPh>
    <phoneticPr fontId="2"/>
  </si>
  <si>
    <t>Σ（（設備投資額）×（資本形成部門別原単位））</t>
    <rPh sb="3" eb="5">
      <t>セツビ</t>
    </rPh>
    <rPh sb="5" eb="7">
      <t>トウシ</t>
    </rPh>
    <rPh sb="7" eb="8">
      <t>ガク</t>
    </rPh>
    <rPh sb="11" eb="13">
      <t>シホン</t>
    </rPh>
    <rPh sb="13" eb="15">
      <t>ケイセイ</t>
    </rPh>
    <rPh sb="15" eb="17">
      <t>ブモン</t>
    </rPh>
    <rPh sb="17" eb="18">
      <t>ベツ</t>
    </rPh>
    <rPh sb="18" eb="21">
      <t>ゲンタンイ</t>
    </rPh>
    <phoneticPr fontId="2"/>
  </si>
  <si>
    <t>環境省DB</t>
    <rPh sb="0" eb="3">
      <t>カンキョウショウ</t>
    </rPh>
    <phoneticPr fontId="2"/>
  </si>
  <si>
    <t>購入した燃料・電力・熱量の上流の排出</t>
    <rPh sb="0" eb="2">
      <t>コウニュウ</t>
    </rPh>
    <rPh sb="4" eb="6">
      <t>ネンリョウ</t>
    </rPh>
    <rPh sb="7" eb="9">
      <t>デンリョク</t>
    </rPh>
    <rPh sb="10" eb="12">
      <t>ネツリョウ</t>
    </rPh>
    <rPh sb="13" eb="15">
      <t>ジョウリュウ</t>
    </rPh>
    <rPh sb="16" eb="18">
      <t>ハイシュツ</t>
    </rPh>
    <phoneticPr fontId="2"/>
  </si>
  <si>
    <t>特定荷主分</t>
    <rPh sb="0" eb="2">
      <t>トクテイ</t>
    </rPh>
    <rPh sb="2" eb="4">
      <t>ニヌシ</t>
    </rPh>
    <rPh sb="4" eb="5">
      <t>ブン</t>
    </rPh>
    <phoneticPr fontId="2"/>
  </si>
  <si>
    <t>省エネ法 特定荷主 定期報告書</t>
    <rPh sb="0" eb="1">
      <t>ショウ</t>
    </rPh>
    <rPh sb="3" eb="4">
      <t>ホウ</t>
    </rPh>
    <rPh sb="5" eb="7">
      <t>トクテイ</t>
    </rPh>
    <rPh sb="7" eb="9">
      <t>ニヌシ</t>
    </rPh>
    <rPh sb="10" eb="12">
      <t>テイキ</t>
    </rPh>
    <rPh sb="12" eb="15">
      <t>ホウコクショ</t>
    </rPh>
    <phoneticPr fontId="2"/>
  </si>
  <si>
    <t>省エネ法に準じる</t>
    <rPh sb="0" eb="1">
      <t>ショウ</t>
    </rPh>
    <rPh sb="3" eb="4">
      <t>ホウ</t>
    </rPh>
    <rPh sb="5" eb="6">
      <t>ジュン</t>
    </rPh>
    <phoneticPr fontId="2"/>
  </si>
  <si>
    <t>製品別販売数量（輸入分）</t>
    <rPh sb="0" eb="2">
      <t>セイヒン</t>
    </rPh>
    <rPh sb="2" eb="3">
      <t>ベツ</t>
    </rPh>
    <rPh sb="3" eb="5">
      <t>ハンバイ</t>
    </rPh>
    <rPh sb="5" eb="7">
      <t>スウリョウ</t>
    </rPh>
    <rPh sb="8" eb="10">
      <t>ユニュウ</t>
    </rPh>
    <rPh sb="10" eb="11">
      <t>ブン</t>
    </rPh>
    <phoneticPr fontId="2"/>
  </si>
  <si>
    <t>廃棄物処理・輸送時の排出</t>
    <rPh sb="0" eb="3">
      <t>ハイキブツ</t>
    </rPh>
    <rPh sb="3" eb="5">
      <t>ショリ</t>
    </rPh>
    <rPh sb="6" eb="8">
      <t>ユソウ</t>
    </rPh>
    <rPh sb="8" eb="9">
      <t>ジ</t>
    </rPh>
    <rPh sb="10" eb="12">
      <t>ハイシュツ</t>
    </rPh>
    <phoneticPr fontId="2"/>
  </si>
  <si>
    <t>種類別・処理方法別廃棄物量</t>
    <rPh sb="0" eb="2">
      <t>シュルイ</t>
    </rPh>
    <rPh sb="2" eb="3">
      <t>ベツ</t>
    </rPh>
    <rPh sb="4" eb="6">
      <t>ショリ</t>
    </rPh>
    <rPh sb="6" eb="8">
      <t>ホウホウ</t>
    </rPh>
    <rPh sb="8" eb="9">
      <t>ベツ</t>
    </rPh>
    <rPh sb="9" eb="12">
      <t>ハイキブツ</t>
    </rPh>
    <rPh sb="12" eb="13">
      <t>リョウ</t>
    </rPh>
    <phoneticPr fontId="2"/>
  </si>
  <si>
    <t>Σ（（種類別・処理方法別廃棄物量）×（種類別・処理方法別原単位））</t>
    <rPh sb="3" eb="5">
      <t>シュルイ</t>
    </rPh>
    <rPh sb="5" eb="6">
      <t>ベツ</t>
    </rPh>
    <rPh sb="7" eb="9">
      <t>ショリ</t>
    </rPh>
    <rPh sb="9" eb="11">
      <t>ホウホウ</t>
    </rPh>
    <rPh sb="11" eb="12">
      <t>ベツ</t>
    </rPh>
    <rPh sb="12" eb="15">
      <t>ハイキブツ</t>
    </rPh>
    <rPh sb="15" eb="16">
      <t>リョウ</t>
    </rPh>
    <rPh sb="19" eb="21">
      <t>シュルイ</t>
    </rPh>
    <rPh sb="21" eb="22">
      <t>ベツ</t>
    </rPh>
    <rPh sb="23" eb="25">
      <t>ショリ</t>
    </rPh>
    <rPh sb="25" eb="27">
      <t>ホウホウ</t>
    </rPh>
    <rPh sb="27" eb="28">
      <t>ベツ</t>
    </rPh>
    <rPh sb="28" eb="31">
      <t>ゲンタンイ</t>
    </rPh>
    <phoneticPr fontId="2"/>
  </si>
  <si>
    <t>従業員の出張時（鉄道・国内航空）の排出</t>
    <rPh sb="0" eb="3">
      <t>ジュウギョウイン</t>
    </rPh>
    <rPh sb="4" eb="6">
      <t>シュッチョウ</t>
    </rPh>
    <rPh sb="6" eb="7">
      <t>ジ</t>
    </rPh>
    <rPh sb="8" eb="10">
      <t>テツドウ</t>
    </rPh>
    <rPh sb="11" eb="13">
      <t>コクナイ</t>
    </rPh>
    <rPh sb="13" eb="15">
      <t>コウクウ</t>
    </rPh>
    <rPh sb="17" eb="19">
      <t>ハイシュツ</t>
    </rPh>
    <phoneticPr fontId="2"/>
  </si>
  <si>
    <t>従業員人数</t>
    <rPh sb="0" eb="3">
      <t>ジュウギョウイン</t>
    </rPh>
    <rPh sb="3" eb="5">
      <t>ニンズウ</t>
    </rPh>
    <phoneticPr fontId="2"/>
  </si>
  <si>
    <t>（従業員人数）×（人数原単位）</t>
    <rPh sb="1" eb="4">
      <t>ジュウギョウイン</t>
    </rPh>
    <rPh sb="4" eb="6">
      <t>ニンズウ</t>
    </rPh>
    <rPh sb="9" eb="11">
      <t>ニンズウ</t>
    </rPh>
    <rPh sb="11" eb="14">
      <t>ゲンタンイ</t>
    </rPh>
    <phoneticPr fontId="2"/>
  </si>
  <si>
    <t>対象外</t>
    <rPh sb="0" eb="3">
      <t>タイショウガイ</t>
    </rPh>
    <phoneticPr fontId="2"/>
  </si>
  <si>
    <t>投資先の排出</t>
    <rPh sb="0" eb="2">
      <t>トウシ</t>
    </rPh>
    <rPh sb="2" eb="3">
      <t>サキ</t>
    </rPh>
    <rPh sb="4" eb="6">
      <t>ハイシュツ</t>
    </rPh>
    <phoneticPr fontId="2"/>
  </si>
  <si>
    <t>単体</t>
    <rPh sb="0" eb="2">
      <t>タンタイ</t>
    </rPh>
    <phoneticPr fontId="2"/>
  </si>
  <si>
    <t>Σ（（投資先排出量）×（当社持株比率））</t>
    <rPh sb="3" eb="5">
      <t>トウシ</t>
    </rPh>
    <rPh sb="5" eb="6">
      <t>サキ</t>
    </rPh>
    <rPh sb="6" eb="8">
      <t>ハイシュツ</t>
    </rPh>
    <rPh sb="8" eb="9">
      <t>リョウ</t>
    </rPh>
    <rPh sb="12" eb="14">
      <t>トウシャ</t>
    </rPh>
    <rPh sb="14" eb="16">
      <t>モチカブ</t>
    </rPh>
    <rPh sb="16" eb="18">
      <t>ヒリツ</t>
    </rPh>
    <phoneticPr fontId="2"/>
  </si>
  <si>
    <t>フランチャイズ</t>
    <phoneticPr fontId="243"/>
  </si>
  <si>
    <t>出張</t>
    <rPh sb="0" eb="2">
      <t>シュッチョウ</t>
    </rPh>
    <phoneticPr fontId="2"/>
  </si>
  <si>
    <t>資本財</t>
    <rPh sb="0" eb="3">
      <t>シホンザイ</t>
    </rPh>
    <phoneticPr fontId="2"/>
  </si>
  <si>
    <t>活動量</t>
    <rPh sb="0" eb="2">
      <t>カツドウ</t>
    </rPh>
    <rPh sb="2" eb="3">
      <t>リョウ</t>
    </rPh>
    <phoneticPr fontId="2"/>
  </si>
  <si>
    <t>購入した製品・サービス</t>
    <rPh sb="0" eb="2">
      <t>コウニュウ</t>
    </rPh>
    <rPh sb="4" eb="6">
      <t>セイヒン</t>
    </rPh>
    <phoneticPr fontId="2"/>
  </si>
  <si>
    <t>Scope1,2 に含まれない燃料及びエネルギー関連活動</t>
    <rPh sb="10" eb="11">
      <t>フク</t>
    </rPh>
    <rPh sb="15" eb="17">
      <t>ネンリョウ</t>
    </rPh>
    <rPh sb="17" eb="18">
      <t>オヨ</t>
    </rPh>
    <rPh sb="24" eb="26">
      <t>カンレン</t>
    </rPh>
    <rPh sb="26" eb="28">
      <t>カツドウ</t>
    </rPh>
    <phoneticPr fontId="2"/>
  </si>
  <si>
    <t>事業から出る廃棄物</t>
    <rPh sb="0" eb="2">
      <t>ジギョウ</t>
    </rPh>
    <rPh sb="4" eb="5">
      <t>デ</t>
    </rPh>
    <rPh sb="6" eb="8">
      <t>ハイキ</t>
    </rPh>
    <rPh sb="8" eb="9">
      <t>ブツ</t>
    </rPh>
    <phoneticPr fontId="2"/>
  </si>
  <si>
    <t>雇用者の通勤</t>
    <rPh sb="0" eb="3">
      <t>コヨウシャ</t>
    </rPh>
    <rPh sb="4" eb="6">
      <t>ツウキン</t>
    </rPh>
    <phoneticPr fontId="2"/>
  </si>
  <si>
    <t>リース資産（上流）</t>
    <rPh sb="3" eb="5">
      <t>シサン</t>
    </rPh>
    <rPh sb="6" eb="8">
      <t>ジョウリュウ</t>
    </rPh>
    <phoneticPr fontId="2"/>
  </si>
  <si>
    <t>輸送、配送（下流）</t>
    <rPh sb="0" eb="2">
      <t>ユソウ</t>
    </rPh>
    <rPh sb="3" eb="5">
      <t>ハイソウ</t>
    </rPh>
    <rPh sb="6" eb="8">
      <t>カリュウ</t>
    </rPh>
    <phoneticPr fontId="2"/>
  </si>
  <si>
    <t>輸送、配送（上流）</t>
    <rPh sb="0" eb="2">
      <t>ユソウ</t>
    </rPh>
    <rPh sb="3" eb="5">
      <t>ハイソウ</t>
    </rPh>
    <rPh sb="6" eb="8">
      <t>ジョウリュウ</t>
    </rPh>
    <phoneticPr fontId="2"/>
  </si>
  <si>
    <t>販売した製品の加工</t>
    <rPh sb="0" eb="2">
      <t>ハンバイ</t>
    </rPh>
    <rPh sb="4" eb="6">
      <t>セイヒン</t>
    </rPh>
    <rPh sb="7" eb="9">
      <t>カコウ</t>
    </rPh>
    <phoneticPr fontId="2"/>
  </si>
  <si>
    <t>販売した製品の使用</t>
    <rPh sb="0" eb="2">
      <t>ハンバイ</t>
    </rPh>
    <rPh sb="4" eb="6">
      <t>セイヒン</t>
    </rPh>
    <rPh sb="7" eb="9">
      <t>シヨウ</t>
    </rPh>
    <phoneticPr fontId="2"/>
  </si>
  <si>
    <t>販売した製品の廃棄</t>
    <rPh sb="0" eb="2">
      <t>ハンバイ</t>
    </rPh>
    <rPh sb="4" eb="6">
      <t>セイヒン</t>
    </rPh>
    <rPh sb="7" eb="9">
      <t>ハイキ</t>
    </rPh>
    <phoneticPr fontId="2"/>
  </si>
  <si>
    <t>リース資産（下流）</t>
    <rPh sb="3" eb="5">
      <t>シサン</t>
    </rPh>
    <rPh sb="6" eb="8">
      <t>カリュウ</t>
    </rPh>
    <phoneticPr fontId="2"/>
  </si>
  <si>
    <t>投資</t>
    <rPh sb="0" eb="2">
      <t>トウシ</t>
    </rPh>
    <phoneticPr fontId="2"/>
  </si>
  <si>
    <t>スコープ3　算定対象</t>
    <rPh sb="6" eb="8">
      <t>サンテイ</t>
    </rPh>
    <rPh sb="8" eb="10">
      <t>タイショウ</t>
    </rPh>
    <phoneticPr fontId="2"/>
  </si>
  <si>
    <t>区分</t>
    <rPh sb="0" eb="2">
      <t>クブン</t>
    </rPh>
    <phoneticPr fontId="2"/>
  </si>
  <si>
    <t>資本財</t>
    <rPh sb="0" eb="3">
      <t>シホンザイ</t>
    </rPh>
    <phoneticPr fontId="244"/>
  </si>
  <si>
    <t>廃棄物</t>
    <rPh sb="0" eb="3">
      <t>ハイキブツ</t>
    </rPh>
    <phoneticPr fontId="244"/>
  </si>
  <si>
    <t>出張</t>
    <rPh sb="0" eb="2">
      <t>シュッチョウ</t>
    </rPh>
    <phoneticPr fontId="244"/>
  </si>
  <si>
    <t>投資</t>
    <rPh sb="0" eb="2">
      <t>トウシ</t>
    </rPh>
    <phoneticPr fontId="244"/>
  </si>
  <si>
    <t>事業内容</t>
    <rPh sb="0" eb="2">
      <t>ジギョウ</t>
    </rPh>
    <rPh sb="2" eb="4">
      <t>ナイヨウ</t>
    </rPh>
    <phoneticPr fontId="2"/>
  </si>
  <si>
    <t>連結子会社</t>
    <rPh sb="0" eb="2">
      <t>レンケツ</t>
    </rPh>
    <rPh sb="2" eb="5">
      <t>コガイシャ</t>
    </rPh>
    <phoneticPr fontId="2"/>
  </si>
  <si>
    <t>社名/事業名</t>
    <rPh sb="0" eb="2">
      <t>シャメイ</t>
    </rPh>
    <rPh sb="3" eb="5">
      <t>ジギョウ</t>
    </rPh>
    <rPh sb="5" eb="6">
      <t>メイ</t>
    </rPh>
    <phoneticPr fontId="2"/>
  </si>
  <si>
    <t>購入した製品・サービス</t>
    <rPh sb="0" eb="2">
      <t>コウニュウ</t>
    </rPh>
    <rPh sb="4" eb="6">
      <t>セイヒン</t>
    </rPh>
    <phoneticPr fontId="244"/>
  </si>
  <si>
    <t>エネルギー関連活動</t>
    <rPh sb="5" eb="7">
      <t>カンレン</t>
    </rPh>
    <rPh sb="7" eb="9">
      <t>カツドウ</t>
    </rPh>
    <phoneticPr fontId="244"/>
  </si>
  <si>
    <t>輸送、配送（上流）</t>
    <rPh sb="0" eb="2">
      <t>ユソウ</t>
    </rPh>
    <rPh sb="3" eb="5">
      <t>ハイソウ</t>
    </rPh>
    <rPh sb="6" eb="8">
      <t>ジョウリュウ</t>
    </rPh>
    <phoneticPr fontId="244"/>
  </si>
  <si>
    <t>Ａ社／自動車事業</t>
    <rPh sb="1" eb="2">
      <t>シャ</t>
    </rPh>
    <rPh sb="3" eb="6">
      <t>ジドウシャ</t>
    </rPh>
    <rPh sb="6" eb="8">
      <t>ジギョウ</t>
    </rPh>
    <phoneticPr fontId="2"/>
  </si>
  <si>
    <t>Ａ社／エンジン事業</t>
    <rPh sb="1" eb="2">
      <t>シャ</t>
    </rPh>
    <rPh sb="7" eb="9">
      <t>ジギョウ</t>
    </rPh>
    <phoneticPr fontId="2"/>
  </si>
  <si>
    <t>B社</t>
    <rPh sb="1" eb="2">
      <t>シャ</t>
    </rPh>
    <phoneticPr fontId="243"/>
  </si>
  <si>
    <t>C社</t>
    <rPh sb="1" eb="2">
      <t>シャ</t>
    </rPh>
    <phoneticPr fontId="243"/>
  </si>
  <si>
    <t>D社</t>
    <rPh sb="1" eb="2">
      <t>シャ</t>
    </rPh>
    <phoneticPr fontId="243"/>
  </si>
  <si>
    <t>E社</t>
    <rPh sb="1" eb="2">
      <t>シャ</t>
    </rPh>
    <phoneticPr fontId="243"/>
  </si>
  <si>
    <t>F社</t>
    <rPh sb="1" eb="2">
      <t>シャ</t>
    </rPh>
    <phoneticPr fontId="243"/>
  </si>
  <si>
    <t>G社</t>
    <rPh sb="1" eb="2">
      <t>シャ</t>
    </rPh>
    <phoneticPr fontId="243"/>
  </si>
  <si>
    <t>自動車及び関連製品の輸送、保管</t>
    <rPh sb="0" eb="2">
      <t>ジドウ</t>
    </rPh>
    <rPh sb="2" eb="3">
      <t>クルマ</t>
    </rPh>
    <rPh sb="3" eb="4">
      <t>オヨ</t>
    </rPh>
    <rPh sb="5" eb="7">
      <t>カンレン</t>
    </rPh>
    <rPh sb="7" eb="9">
      <t>セイヒン</t>
    </rPh>
    <rPh sb="10" eb="12">
      <t>ユソウ</t>
    </rPh>
    <rPh sb="13" eb="15">
      <t>ホカン</t>
    </rPh>
    <phoneticPr fontId="243"/>
  </si>
  <si>
    <t>従業員の通勤</t>
    <rPh sb="0" eb="3">
      <t>ジュウギョウイン</t>
    </rPh>
    <rPh sb="4" eb="6">
      <t>ツウキン</t>
    </rPh>
    <phoneticPr fontId="244"/>
  </si>
  <si>
    <t>輸送、配送（下流）</t>
    <rPh sb="0" eb="2">
      <t>ユソウ</t>
    </rPh>
    <rPh sb="3" eb="5">
      <t>ハイソウ</t>
    </rPh>
    <rPh sb="6" eb="8">
      <t>カリュウ</t>
    </rPh>
    <phoneticPr fontId="244"/>
  </si>
  <si>
    <t>販売した製品の加工</t>
    <rPh sb="0" eb="2">
      <t>ハンバイ</t>
    </rPh>
    <rPh sb="4" eb="6">
      <t>セイヒン</t>
    </rPh>
    <rPh sb="7" eb="9">
      <t>カコウ</t>
    </rPh>
    <phoneticPr fontId="244"/>
  </si>
  <si>
    <t>販売した製品の使用</t>
    <rPh sb="0" eb="2">
      <t>ハンバイ</t>
    </rPh>
    <rPh sb="4" eb="6">
      <t>セイヒン</t>
    </rPh>
    <rPh sb="7" eb="9">
      <t>シヨウ</t>
    </rPh>
    <phoneticPr fontId="244"/>
  </si>
  <si>
    <t>販売した製品の廃棄</t>
    <rPh sb="0" eb="2">
      <t>ハンバイ</t>
    </rPh>
    <rPh sb="4" eb="6">
      <t>セイヒン</t>
    </rPh>
    <rPh sb="7" eb="9">
      <t>ハイキ</t>
    </rPh>
    <phoneticPr fontId="244"/>
  </si>
  <si>
    <t>フランチャイズ</t>
    <phoneticPr fontId="243"/>
  </si>
  <si>
    <t>日本における自動車の販売</t>
    <rPh sb="0" eb="2">
      <t>ニホン</t>
    </rPh>
    <rPh sb="6" eb="9">
      <t>ジドウシャ</t>
    </rPh>
    <rPh sb="10" eb="12">
      <t>ハンバイ</t>
    </rPh>
    <phoneticPr fontId="243"/>
  </si>
  <si>
    <t>中国における自動車の販売</t>
    <rPh sb="0" eb="2">
      <t>チュウゴク</t>
    </rPh>
    <rPh sb="6" eb="9">
      <t>ジドウシャ</t>
    </rPh>
    <rPh sb="10" eb="12">
      <t>ハンバイ</t>
    </rPh>
    <phoneticPr fontId="243"/>
  </si>
  <si>
    <t>欧州における自動車の販売</t>
    <rPh sb="0" eb="2">
      <t>オウシュウ</t>
    </rPh>
    <rPh sb="6" eb="9">
      <t>ジドウシャ</t>
    </rPh>
    <rPh sb="10" eb="12">
      <t>ハンバイ</t>
    </rPh>
    <phoneticPr fontId="243"/>
  </si>
  <si>
    <t>米国における自動車の販売</t>
    <rPh sb="0" eb="2">
      <t>ベイコク</t>
    </rPh>
    <rPh sb="6" eb="9">
      <t>ジドウシャ</t>
    </rPh>
    <rPh sb="10" eb="12">
      <t>ハンバイ</t>
    </rPh>
    <phoneticPr fontId="243"/>
  </si>
  <si>
    <t>自動車部品の調達、自動車の製造等</t>
    <rPh sb="0" eb="3">
      <t>ジドウシャ</t>
    </rPh>
    <rPh sb="3" eb="5">
      <t>ブヒン</t>
    </rPh>
    <rPh sb="6" eb="8">
      <t>チョウタツ</t>
    </rPh>
    <rPh sb="9" eb="12">
      <t>ジドウシャ</t>
    </rPh>
    <rPh sb="13" eb="15">
      <t>セイゾウ</t>
    </rPh>
    <phoneticPr fontId="243"/>
  </si>
  <si>
    <t>I社</t>
    <rPh sb="1" eb="2">
      <t>シャ</t>
    </rPh>
    <phoneticPr fontId="243"/>
  </si>
  <si>
    <t>H社</t>
    <rPh sb="1" eb="2">
      <t>シャ</t>
    </rPh>
    <phoneticPr fontId="243"/>
  </si>
  <si>
    <t>-</t>
    <phoneticPr fontId="243"/>
  </si>
  <si>
    <t>原材料の調達、自動車部品の製造</t>
    <rPh sb="0" eb="3">
      <t>ゲンザイリョウ</t>
    </rPh>
    <rPh sb="4" eb="6">
      <t>チョウタツ</t>
    </rPh>
    <rPh sb="7" eb="10">
      <t>ジドウシャ</t>
    </rPh>
    <rPh sb="10" eb="12">
      <t>ブヒン</t>
    </rPh>
    <rPh sb="13" eb="15">
      <t>セイゾウ</t>
    </rPh>
    <phoneticPr fontId="243"/>
  </si>
  <si>
    <t>J社</t>
    <rPh sb="1" eb="2">
      <t>シャ</t>
    </rPh>
    <phoneticPr fontId="243"/>
  </si>
  <si>
    <t>K社</t>
    <rPh sb="1" eb="2">
      <t>シャ</t>
    </rPh>
    <phoneticPr fontId="243"/>
  </si>
  <si>
    <t>○</t>
    <phoneticPr fontId="243"/>
  </si>
  <si>
    <t>前年度からの変更点</t>
    <rPh sb="0" eb="3">
      <t>ゼンネンド</t>
    </rPh>
    <rPh sb="6" eb="9">
      <t>ヘンコウテン</t>
    </rPh>
    <phoneticPr fontId="2"/>
  </si>
  <si>
    <t>対象活動</t>
    <rPh sb="0" eb="2">
      <t>タイショウ</t>
    </rPh>
    <rPh sb="2" eb="4">
      <t>カツドウ</t>
    </rPh>
    <phoneticPr fontId="2"/>
  </si>
  <si>
    <t>販売した自動車の稼働時排出</t>
    <rPh sb="0" eb="2">
      <t>ハンバイ</t>
    </rPh>
    <rPh sb="4" eb="7">
      <t>ジドウシャ</t>
    </rPh>
    <rPh sb="8" eb="10">
      <t>カドウ</t>
    </rPh>
    <rPh sb="10" eb="11">
      <t>ジ</t>
    </rPh>
    <rPh sb="11" eb="13">
      <t>ハイシュツ</t>
    </rPh>
    <phoneticPr fontId="2"/>
  </si>
  <si>
    <t>販売したエンジンの稼働時排出</t>
    <rPh sb="0" eb="2">
      <t>ハンバイ</t>
    </rPh>
    <rPh sb="9" eb="11">
      <t>カドウ</t>
    </rPh>
    <rPh sb="11" eb="12">
      <t>ジ</t>
    </rPh>
    <rPh sb="12" eb="14">
      <t>ハイシュツ</t>
    </rPh>
    <phoneticPr fontId="243"/>
  </si>
  <si>
    <t>スコープ/カテゴリ</t>
    <phoneticPr fontId="3"/>
  </si>
  <si>
    <t>割合 [％]</t>
    <rPh sb="0" eb="2">
      <t>ワリアイ</t>
    </rPh>
    <phoneticPr fontId="3"/>
  </si>
  <si>
    <t>自動車部品の調達、エンジンの製造等</t>
    <phoneticPr fontId="243"/>
  </si>
  <si>
    <t>サプライチェーン排出量</t>
    <rPh sb="8" eb="10">
      <t>ハイシュツ</t>
    </rPh>
    <rPh sb="10" eb="11">
      <t>リョウ</t>
    </rPh>
    <phoneticPr fontId="3"/>
  </si>
  <si>
    <t>Scope1,2,3</t>
    <phoneticPr fontId="3"/>
  </si>
  <si>
    <t>Scope3</t>
    <phoneticPr fontId="3"/>
  </si>
  <si>
    <t>塩化ビニル</t>
    <rPh sb="0" eb="2">
      <t>エンカ</t>
    </rPh>
    <phoneticPr fontId="255"/>
  </si>
  <si>
    <t>エポキシ樹脂</t>
    <rPh sb="4" eb="6">
      <t>ジュシ</t>
    </rPh>
    <phoneticPr fontId="255"/>
  </si>
  <si>
    <t>合成ゴム</t>
    <rPh sb="0" eb="2">
      <t>ゴウセイ</t>
    </rPh>
    <phoneticPr fontId="255"/>
  </si>
  <si>
    <t>塗料</t>
    <rPh sb="0" eb="2">
      <t>トリョウ</t>
    </rPh>
    <phoneticPr fontId="255"/>
  </si>
  <si>
    <t>特殊鋼</t>
    <rPh sb="0" eb="3">
      <t>トクシュコウ</t>
    </rPh>
    <phoneticPr fontId="255"/>
  </si>
  <si>
    <t>亜鉛</t>
    <rPh sb="0" eb="2">
      <t>アエン</t>
    </rPh>
    <phoneticPr fontId="255"/>
  </si>
  <si>
    <t>百万円</t>
    <rPh sb="0" eb="3">
      <t>ヒャクマンエン</t>
    </rPh>
    <phoneticPr fontId="255"/>
  </si>
  <si>
    <t>台</t>
    <rPh sb="0" eb="1">
      <t>ダイ</t>
    </rPh>
    <phoneticPr fontId="255"/>
  </si>
  <si>
    <t>リネンサプライ</t>
  </si>
  <si>
    <t>購入したサービス（OEM）の上流の排出</t>
    <rPh sb="0" eb="2">
      <t>コウニュウ</t>
    </rPh>
    <rPh sb="14" eb="16">
      <t>ジョウリュウ</t>
    </rPh>
    <rPh sb="17" eb="19">
      <t>ハイシュツ</t>
    </rPh>
    <phoneticPr fontId="2"/>
  </si>
  <si>
    <t>購入した製品の上流の排出</t>
    <rPh sb="0" eb="2">
      <t>コウニュウ</t>
    </rPh>
    <rPh sb="4" eb="6">
      <t>セイヒン</t>
    </rPh>
    <rPh sb="7" eb="9">
      <t>ジョウリュウ</t>
    </rPh>
    <rPh sb="10" eb="12">
      <t>ハイシュツ</t>
    </rPh>
    <phoneticPr fontId="2"/>
  </si>
  <si>
    <t>Σ（（グループ会社外からの製品別調達重量or調達額）×（製品別原単位 物量ベースor金額ベース））</t>
    <rPh sb="7" eb="9">
      <t>カイシャ</t>
    </rPh>
    <rPh sb="9" eb="10">
      <t>ガイ</t>
    </rPh>
    <rPh sb="13" eb="15">
      <t>セイヒン</t>
    </rPh>
    <rPh sb="15" eb="16">
      <t>ベツ</t>
    </rPh>
    <rPh sb="16" eb="18">
      <t>チョウタツ</t>
    </rPh>
    <rPh sb="18" eb="20">
      <t>ジュウリョウ</t>
    </rPh>
    <rPh sb="22" eb="24">
      <t>チョウタツ</t>
    </rPh>
    <rPh sb="24" eb="25">
      <t>ガク</t>
    </rPh>
    <phoneticPr fontId="2"/>
  </si>
  <si>
    <t>購入したサービス（OEM以外）の上流の排出</t>
    <rPh sb="0" eb="2">
      <t>コウニュウ</t>
    </rPh>
    <rPh sb="12" eb="14">
      <t>イガイ</t>
    </rPh>
    <rPh sb="16" eb="18">
      <t>ジョウリュウ</t>
    </rPh>
    <rPh sb="19" eb="21">
      <t>ハイシュツ</t>
    </rPh>
    <phoneticPr fontId="2"/>
  </si>
  <si>
    <t>Σ（（グループ会社外からのサービス別調達額）×（製品別原単位 金額ベース））</t>
    <phoneticPr fontId="243"/>
  </si>
  <si>
    <t>Σ（（委託数量）×（委託製造由来排出量 自社LCAデータ））</t>
    <rPh sb="3" eb="5">
      <t>イタク</t>
    </rPh>
    <rPh sb="5" eb="7">
      <t>スウリョウ</t>
    </rPh>
    <rPh sb="10" eb="12">
      <t>イタク</t>
    </rPh>
    <rPh sb="12" eb="14">
      <t>セイゾウ</t>
    </rPh>
    <rPh sb="14" eb="16">
      <t>ユライ</t>
    </rPh>
    <rPh sb="16" eb="18">
      <t>ハイシュツ</t>
    </rPh>
    <rPh sb="18" eb="19">
      <t>リョウ</t>
    </rPh>
    <rPh sb="20" eb="22">
      <t>ジシャ</t>
    </rPh>
    <phoneticPr fontId="2"/>
  </si>
  <si>
    <t>経理部</t>
    <rPh sb="0" eb="3">
      <t>ケイリブ</t>
    </rPh>
    <phoneticPr fontId="2"/>
  </si>
  <si>
    <t>生産部</t>
    <rPh sb="0" eb="2">
      <t>セイサン</t>
    </rPh>
    <rPh sb="2" eb="3">
      <t>ブ</t>
    </rPh>
    <phoneticPr fontId="2"/>
  </si>
  <si>
    <t>調達部</t>
    <rPh sb="0" eb="2">
      <t>チョウタツ</t>
    </rPh>
    <rPh sb="2" eb="3">
      <t>ブ</t>
    </rPh>
    <phoneticPr fontId="2"/>
  </si>
  <si>
    <t>自動車の組立に関わるCO2排出量/台</t>
    <rPh sb="0" eb="3">
      <t>ジドウシャ</t>
    </rPh>
    <rPh sb="4" eb="6">
      <t>クミタテ</t>
    </rPh>
    <rPh sb="7" eb="8">
      <t>カカ</t>
    </rPh>
    <rPh sb="13" eb="15">
      <t>ハイシュツ</t>
    </rPh>
    <rPh sb="15" eb="16">
      <t>リョウ</t>
    </rPh>
    <rPh sb="17" eb="18">
      <t>ダイ</t>
    </rPh>
    <phoneticPr fontId="258"/>
  </si>
  <si>
    <t>使用量/棟</t>
    <rPh sb="0" eb="2">
      <t>シヨウ</t>
    </rPh>
    <rPh sb="2" eb="3">
      <t>リョウ</t>
    </rPh>
    <rPh sb="4" eb="5">
      <t>トウ</t>
    </rPh>
    <phoneticPr fontId="2"/>
  </si>
  <si>
    <t>CO2排出量</t>
    <rPh sb="3" eb="5">
      <t>ハイシュツ</t>
    </rPh>
    <rPh sb="5" eb="6">
      <t>リョウ</t>
    </rPh>
    <phoneticPr fontId="2"/>
  </si>
  <si>
    <t>軽油</t>
    <rPh sb="0" eb="2">
      <t>ケイユ</t>
    </rPh>
    <phoneticPr fontId="2"/>
  </si>
  <si>
    <t>電気</t>
    <rPh sb="0" eb="2">
      <t>デンキ</t>
    </rPh>
    <phoneticPr fontId="2"/>
  </si>
  <si>
    <t>kWh</t>
  </si>
  <si>
    <t>A重油</t>
    <rPh sb="1" eb="3">
      <t>ジュウユ</t>
    </rPh>
    <phoneticPr fontId="258"/>
  </si>
  <si>
    <t>t-CO2/kL</t>
  </si>
  <si>
    <t>t-CO2/kL</t>
    <phoneticPr fontId="258"/>
  </si>
  <si>
    <t>t-CO2/kL</t>
    <phoneticPr fontId="258"/>
  </si>
  <si>
    <t>t-CO2/kWh</t>
    <phoneticPr fontId="258"/>
  </si>
  <si>
    <t>t-CO2</t>
    <phoneticPr fontId="258"/>
  </si>
  <si>
    <t>t-CO2</t>
    <phoneticPr fontId="258"/>
  </si>
  <si>
    <t>t-CO2/台</t>
    <rPh sb="6" eb="7">
      <t>ダイ</t>
    </rPh>
    <phoneticPr fontId="2"/>
  </si>
  <si>
    <t>kL</t>
    <phoneticPr fontId="258"/>
  </si>
  <si>
    <t>t-CO2/百万円</t>
    <rPh sb="6" eb="9">
      <t>ヒャクマンエン</t>
    </rPh>
    <phoneticPr fontId="255"/>
  </si>
  <si>
    <t>■購入したサービス（OEM以外）の上流の排出</t>
    <rPh sb="1" eb="3">
      <t>コウニュウ</t>
    </rPh>
    <rPh sb="13" eb="15">
      <t>イガイ</t>
    </rPh>
    <phoneticPr fontId="258"/>
  </si>
  <si>
    <t>環境省DB[5]洗濯業</t>
    <rPh sb="0" eb="3">
      <t>カンキョウショウ</t>
    </rPh>
    <rPh sb="8" eb="10">
      <t>センタク</t>
    </rPh>
    <rPh sb="10" eb="11">
      <t>ギョウ</t>
    </rPh>
    <phoneticPr fontId="258"/>
  </si>
  <si>
    <t>t-CO2/t</t>
  </si>
  <si>
    <t>CFP-DB B-JP310001「低密度ポリエチレン（LDPE）」</t>
    <rPh sb="18" eb="21">
      <t>テイミツド</t>
    </rPh>
    <phoneticPr fontId="6"/>
  </si>
  <si>
    <t>CFP-DB B-JP310006「塩化ビニル（PVC）」</t>
    <rPh sb="18" eb="20">
      <t>エンカ</t>
    </rPh>
    <phoneticPr fontId="6"/>
  </si>
  <si>
    <t>CFP-DB B-JP310249「エポキシ樹脂」</t>
  </si>
  <si>
    <t>CFP-DB B-JP310263「合成ゴム」</t>
    <rPh sb="18" eb="20">
      <t>ゴウセイ</t>
    </rPh>
    <phoneticPr fontId="6"/>
  </si>
  <si>
    <t>CFP-DB B-JP310337「溶剤系合成樹脂塗料」</t>
    <rPh sb="18" eb="20">
      <t>ヨウザイ</t>
    </rPh>
    <rPh sb="20" eb="21">
      <t>ケイ</t>
    </rPh>
    <rPh sb="21" eb="23">
      <t>ゴウセイ</t>
    </rPh>
    <rPh sb="23" eb="25">
      <t>ジュシ</t>
    </rPh>
    <rPh sb="25" eb="27">
      <t>トリョウ</t>
    </rPh>
    <phoneticPr fontId="6"/>
  </si>
  <si>
    <t>CFP-DB B-JP311010「エンジンオイル」</t>
  </si>
  <si>
    <t>CFP-DB B-JP315001「普通板ガラス」</t>
    <rPh sb="18" eb="20">
      <t>フツウ</t>
    </rPh>
    <rPh sb="20" eb="21">
      <t>イタ</t>
    </rPh>
    <phoneticPr fontId="6"/>
  </si>
  <si>
    <t>CFP-DB B-JP316003「冷延鋼板」</t>
    <rPh sb="18" eb="20">
      <t>レイエン</t>
    </rPh>
    <rPh sb="20" eb="22">
      <t>コウバン</t>
    </rPh>
    <phoneticPr fontId="6"/>
  </si>
  <si>
    <t>CFP-DB B-JP316010「特殊鋼」</t>
    <rPh sb="18" eb="20">
      <t>トクシュ</t>
    </rPh>
    <rPh sb="20" eb="21">
      <t>ハガネ</t>
    </rPh>
    <phoneticPr fontId="6"/>
  </si>
  <si>
    <t>CFP-DB B-JP317023「金属マグネシウム」</t>
    <rPh sb="18" eb="20">
      <t>キンゾク</t>
    </rPh>
    <phoneticPr fontId="6"/>
  </si>
  <si>
    <t>CFP-DB B-JP317029「アルミニウム再生地金、アルミニウム合金」</t>
  </si>
  <si>
    <t>CFP-DB B-JP317057「銅・銅合金鋳物」</t>
    <rPh sb="18" eb="19">
      <t>ドウ</t>
    </rPh>
    <rPh sb="20" eb="21">
      <t>ドウ</t>
    </rPh>
    <rPh sb="21" eb="23">
      <t>ゴウキン</t>
    </rPh>
    <rPh sb="23" eb="25">
      <t>イモノ</t>
    </rPh>
    <phoneticPr fontId="6"/>
  </si>
  <si>
    <t>CFP-DB B-JP317080「亜鉛（国内平均）」</t>
    <rPh sb="18" eb="20">
      <t>アエン</t>
    </rPh>
    <rPh sb="21" eb="23">
      <t>コクナイ</t>
    </rPh>
    <rPh sb="23" eb="25">
      <t>ヘイキン</t>
    </rPh>
    <phoneticPr fontId="6"/>
  </si>
  <si>
    <t>環境省DB[5]「タイヤ・チューブ」</t>
  </si>
  <si>
    <t>排出量
[ｔ-CO2]</t>
    <rPh sb="0" eb="2">
      <t>ハイシュツ</t>
    </rPh>
    <rPh sb="2" eb="3">
      <t>リョウ</t>
    </rPh>
    <phoneticPr fontId="3"/>
  </si>
  <si>
    <t>資本財購入金額</t>
    <rPh sb="0" eb="3">
      <t>シホンザイ</t>
    </rPh>
    <rPh sb="3" eb="5">
      <t>コウニュウ</t>
    </rPh>
    <rPh sb="5" eb="7">
      <t>キンガク</t>
    </rPh>
    <phoneticPr fontId="2"/>
  </si>
  <si>
    <t>t-CO2/百万円</t>
  </si>
  <si>
    <t>t-CO2/百万円</t>
    <phoneticPr fontId="2"/>
  </si>
  <si>
    <t>事業内容</t>
    <rPh sb="0" eb="2">
      <t>ジギョウ</t>
    </rPh>
    <rPh sb="2" eb="4">
      <t>ナイヨウ</t>
    </rPh>
    <phoneticPr fontId="2"/>
  </si>
  <si>
    <t>t-CO2/百万円</t>
    <phoneticPr fontId="255"/>
  </si>
  <si>
    <t>環境省DB[6]道路輸送（除自家輸送）</t>
    <rPh sb="0" eb="3">
      <t>カンキョウショウ</t>
    </rPh>
    <rPh sb="8" eb="10">
      <t>ドウロ</t>
    </rPh>
    <rPh sb="10" eb="12">
      <t>ユソウ</t>
    </rPh>
    <rPh sb="13" eb="14">
      <t>ジョ</t>
    </rPh>
    <rPh sb="14" eb="16">
      <t>ジカ</t>
    </rPh>
    <rPh sb="16" eb="18">
      <t>ユソウ</t>
    </rPh>
    <phoneticPr fontId="255"/>
  </si>
  <si>
    <t>環境省DB[6]小売</t>
    <rPh sb="0" eb="3">
      <t>カンキョウショウ</t>
    </rPh>
    <rPh sb="8" eb="10">
      <t>コウリ</t>
    </rPh>
    <phoneticPr fontId="2"/>
  </si>
  <si>
    <t>CFP DB B-JP311001 「ガソリン」</t>
  </si>
  <si>
    <t>CFP DB B-JP311005 「軽油」</t>
    <rPh sb="19" eb="21">
      <t>ケイユ</t>
    </rPh>
    <phoneticPr fontId="2"/>
  </si>
  <si>
    <t>CFP DB B-JP311006 「A重油」</t>
    <rPh sb="20" eb="22">
      <t>ジュウユ</t>
    </rPh>
    <phoneticPr fontId="2"/>
  </si>
  <si>
    <t>CFP DB B-JP311021「オイルコークス」</t>
  </si>
  <si>
    <t>CFP DB B-JP311013「液化石油ガス（LPG）」</t>
  </si>
  <si>
    <t>CFP DB B-JP304004「液化天然ガス（LNG）」</t>
    <rPh sb="20" eb="22">
      <t>テンネン</t>
    </rPh>
    <phoneticPr fontId="2"/>
  </si>
  <si>
    <t>CFP DB B-JP304002「一般炭」</t>
    <rPh sb="18" eb="20">
      <t>イッパン</t>
    </rPh>
    <rPh sb="20" eb="21">
      <t>タン</t>
    </rPh>
    <phoneticPr fontId="2"/>
  </si>
  <si>
    <t>CFP DB B-JP321001 「都市ガス13A」</t>
    <rPh sb="19" eb="21">
      <t>トシ</t>
    </rPh>
    <phoneticPr fontId="2"/>
  </si>
  <si>
    <t>t-CO2/MWh</t>
  </si>
  <si>
    <t>t-CO2/GJ</t>
  </si>
  <si>
    <t>エネルギーの物量データ</t>
    <rPh sb="6" eb="8">
      <t>ブツリョウ</t>
    </rPh>
    <phoneticPr fontId="2"/>
  </si>
  <si>
    <t>Scope1,2
重複分[t-CO2]</t>
    <rPh sb="9" eb="11">
      <t>チョウフク</t>
    </rPh>
    <rPh sb="11" eb="12">
      <t>ブン</t>
    </rPh>
    <phoneticPr fontId="2"/>
  </si>
  <si>
    <t>自社あるいはB社（グループ内の物流会社）が保有する車両等による輸送は、Scope1,2排出量に含まれているため除外</t>
    <rPh sb="0" eb="2">
      <t>ジシャ</t>
    </rPh>
    <rPh sb="7" eb="8">
      <t>シャ</t>
    </rPh>
    <rPh sb="13" eb="14">
      <t>ナイ</t>
    </rPh>
    <rPh sb="15" eb="17">
      <t>ブツリュウ</t>
    </rPh>
    <rPh sb="17" eb="19">
      <t>カイシャ</t>
    </rPh>
    <rPh sb="21" eb="23">
      <t>ホユウ</t>
    </rPh>
    <rPh sb="25" eb="27">
      <t>シャリョウ</t>
    </rPh>
    <rPh sb="27" eb="28">
      <t>ナド</t>
    </rPh>
    <rPh sb="31" eb="33">
      <t>ユソウ</t>
    </rPh>
    <rPh sb="43" eb="45">
      <t>ハイシュツ</t>
    </rPh>
    <rPh sb="45" eb="46">
      <t>リョウ</t>
    </rPh>
    <rPh sb="47" eb="48">
      <t>フク</t>
    </rPh>
    <rPh sb="55" eb="57">
      <t>ジョガイ</t>
    </rPh>
    <phoneticPr fontId="2"/>
  </si>
  <si>
    <t>商品名</t>
    <rPh sb="0" eb="3">
      <t>ショウヒンメイ</t>
    </rPh>
    <phoneticPr fontId="2"/>
  </si>
  <si>
    <t>自動車</t>
    <rPh sb="0" eb="3">
      <t>ジドウシャ</t>
    </rPh>
    <phoneticPr fontId="2"/>
  </si>
  <si>
    <t>輸出先国</t>
    <rPh sb="0" eb="2">
      <t>ユシュツ</t>
    </rPh>
    <rPh sb="2" eb="3">
      <t>サキ</t>
    </rPh>
    <rPh sb="3" eb="4">
      <t>コク</t>
    </rPh>
    <phoneticPr fontId="2"/>
  </si>
  <si>
    <t>中国</t>
    <rPh sb="0" eb="2">
      <t>チュウゴク</t>
    </rPh>
    <phoneticPr fontId="2"/>
  </si>
  <si>
    <t>フランス</t>
    <phoneticPr fontId="2"/>
  </si>
  <si>
    <t>アメリカ西海岸</t>
    <rPh sb="4" eb="7">
      <t>ニシカイガン</t>
    </rPh>
    <phoneticPr fontId="2"/>
  </si>
  <si>
    <t>エンジン</t>
    <phoneticPr fontId="2"/>
  </si>
  <si>
    <t>アメリカ東海岸</t>
    <rPh sb="4" eb="5">
      <t>ヒガシ</t>
    </rPh>
    <rPh sb="5" eb="7">
      <t>カイガン</t>
    </rPh>
    <phoneticPr fontId="2"/>
  </si>
  <si>
    <t>海上輸送距離
[km]</t>
    <rPh sb="0" eb="2">
      <t>カイジョウ</t>
    </rPh>
    <rPh sb="2" eb="4">
      <t>ユソウ</t>
    </rPh>
    <rPh sb="4" eb="6">
      <t>キョリ</t>
    </rPh>
    <phoneticPr fontId="2"/>
  </si>
  <si>
    <t>国外陸上輸送
距離[km]</t>
    <rPh sb="0" eb="2">
      <t>コクガイ</t>
    </rPh>
    <rPh sb="2" eb="4">
      <t>リクジョウ</t>
    </rPh>
    <rPh sb="4" eb="6">
      <t>ユソウ</t>
    </rPh>
    <rPh sb="7" eb="9">
      <t>キョリ</t>
    </rPh>
    <phoneticPr fontId="2"/>
  </si>
  <si>
    <t>t-CO2/tkm</t>
  </si>
  <si>
    <t>CFP DB「コンテナ船＞4000TEU」</t>
    <rPh sb="11" eb="12">
      <t>セン</t>
    </rPh>
    <phoneticPr fontId="2"/>
  </si>
  <si>
    <t>CFP DB 「トラック輸送（10トン車：積載率62%）」</t>
    <phoneticPr fontId="2"/>
  </si>
  <si>
    <t>陸上輸送
距離[km]</t>
    <rPh sb="0" eb="2">
      <t>リクジョウ</t>
    </rPh>
    <rPh sb="2" eb="4">
      <t>ユソウ</t>
    </rPh>
    <rPh sb="5" eb="7">
      <t>キョリ</t>
    </rPh>
    <phoneticPr fontId="2"/>
  </si>
  <si>
    <t>項目</t>
    <rPh sb="0" eb="2">
      <t>コウモク</t>
    </rPh>
    <phoneticPr fontId="2"/>
  </si>
  <si>
    <t>計</t>
    <rPh sb="0" eb="1">
      <t>ケイ</t>
    </rPh>
    <phoneticPr fontId="2"/>
  </si>
  <si>
    <t>ｔ</t>
  </si>
  <si>
    <t>埋立処理</t>
    <rPh sb="0" eb="2">
      <t>ウメタテ</t>
    </rPh>
    <rPh sb="2" eb="4">
      <t>ショリ</t>
    </rPh>
    <phoneticPr fontId="2"/>
  </si>
  <si>
    <t>処理方法不明</t>
    <rPh sb="0" eb="2">
      <t>ショリ</t>
    </rPh>
    <rPh sb="2" eb="4">
      <t>ホウホウ</t>
    </rPh>
    <rPh sb="4" eb="6">
      <t>フメイ</t>
    </rPh>
    <phoneticPr fontId="2"/>
  </si>
  <si>
    <t>産業廃棄物</t>
    <rPh sb="0" eb="2">
      <t>サンギョウ</t>
    </rPh>
    <rPh sb="2" eb="5">
      <t>ハイキブツ</t>
    </rPh>
    <phoneticPr fontId="2"/>
  </si>
  <si>
    <t>一般廃棄物</t>
    <rPh sb="0" eb="2">
      <t>イッパン</t>
    </rPh>
    <rPh sb="2" eb="5">
      <t>ハイキブツ</t>
    </rPh>
    <phoneticPr fontId="2"/>
  </si>
  <si>
    <t>オフィスごみ</t>
    <phoneticPr fontId="2"/>
  </si>
  <si>
    <t>紙くず</t>
    <rPh sb="0" eb="1">
      <t>カミ</t>
    </rPh>
    <phoneticPr fontId="2"/>
  </si>
  <si>
    <t>焼却処理</t>
    <rPh sb="0" eb="2">
      <t>ショウキャク</t>
    </rPh>
    <rPh sb="2" eb="4">
      <t>ショリ</t>
    </rPh>
    <phoneticPr fontId="2"/>
  </si>
  <si>
    <t>＜廃棄物重量＞</t>
    <rPh sb="1" eb="4">
      <t>ハイキブツ</t>
    </rPh>
    <rPh sb="4" eb="6">
      <t>ジュウリョウ</t>
    </rPh>
    <phoneticPr fontId="2"/>
  </si>
  <si>
    <t>ほぼ紙ごみ</t>
    <rPh sb="2" eb="3">
      <t>カミ</t>
    </rPh>
    <phoneticPr fontId="2"/>
  </si>
  <si>
    <t>t-CO2/t</t>
    <phoneticPr fontId="2"/>
  </si>
  <si>
    <t>＜排出量＞</t>
    <rPh sb="1" eb="3">
      <t>ハイシュツ</t>
    </rPh>
    <rPh sb="3" eb="4">
      <t>リョウ</t>
    </rPh>
    <phoneticPr fontId="2"/>
  </si>
  <si>
    <t>合計</t>
    <rPh sb="0" eb="2">
      <t>ゴウケイ</t>
    </rPh>
    <phoneticPr fontId="2"/>
  </si>
  <si>
    <t>t-CO2</t>
    <phoneticPr fontId="2"/>
  </si>
  <si>
    <t>t-CO2</t>
    <phoneticPr fontId="2"/>
  </si>
  <si>
    <t>廃油</t>
    <rPh sb="0" eb="2">
      <t>ハイユ</t>
    </rPh>
    <phoneticPr fontId="2"/>
  </si>
  <si>
    <t>ガラス陶磁器くず</t>
    <rPh sb="3" eb="6">
      <t>トウジキ</t>
    </rPh>
    <phoneticPr fontId="2"/>
  </si>
  <si>
    <t>金属くず</t>
    <rPh sb="0" eb="2">
      <t>キンゾク</t>
    </rPh>
    <phoneticPr fontId="2"/>
  </si>
  <si>
    <t>廃プラスチック類</t>
    <rPh sb="0" eb="1">
      <t>ハイ</t>
    </rPh>
    <rPh sb="7" eb="8">
      <t>ルイ</t>
    </rPh>
    <phoneticPr fontId="2"/>
  </si>
  <si>
    <t>廃棄物輸送段階は任意のため含まない</t>
    <rPh sb="0" eb="3">
      <t>ハイキブツ</t>
    </rPh>
    <rPh sb="3" eb="5">
      <t>ユソウ</t>
    </rPh>
    <rPh sb="5" eb="7">
      <t>ダンカイ</t>
    </rPh>
    <rPh sb="8" eb="10">
      <t>ニンイ</t>
    </rPh>
    <rPh sb="13" eb="14">
      <t>フク</t>
    </rPh>
    <phoneticPr fontId="2"/>
  </si>
  <si>
    <t>焼却処理</t>
    <rPh sb="0" eb="2">
      <t>ショウキャク</t>
    </rPh>
    <rPh sb="2" eb="4">
      <t>ショリ</t>
    </rPh>
    <phoneticPr fontId="2"/>
  </si>
  <si>
    <t>リサイクル</t>
    <phoneticPr fontId="2"/>
  </si>
  <si>
    <t>＜排出原単位＞ 環境省「サプライチェーンを通じた組織の温室効果ガス排出等の算定のための排出原単位データベース（ver.2.2）」 [8][9]</t>
    <rPh sb="1" eb="3">
      <t>ハイシュツ</t>
    </rPh>
    <rPh sb="3" eb="6">
      <t>ゲンタンイ</t>
    </rPh>
    <phoneticPr fontId="2"/>
  </si>
  <si>
    <t>宿泊は任意のため算定に含まない</t>
    <rPh sb="0" eb="2">
      <t>シュクハク</t>
    </rPh>
    <rPh sb="3" eb="5">
      <t>ニンイ</t>
    </rPh>
    <rPh sb="8" eb="10">
      <t>サンテイ</t>
    </rPh>
    <rPh sb="11" eb="12">
      <t>フク</t>
    </rPh>
    <phoneticPr fontId="2"/>
  </si>
  <si>
    <t>t-CO2/百万円</t>
    <rPh sb="6" eb="9">
      <t>ヒャクマンエン</t>
    </rPh>
    <phoneticPr fontId="2"/>
  </si>
  <si>
    <t>B社</t>
    <rPh sb="1" eb="2">
      <t>シャ</t>
    </rPh>
    <phoneticPr fontId="259"/>
  </si>
  <si>
    <t>C社</t>
    <rPh sb="1" eb="2">
      <t>シャ</t>
    </rPh>
    <phoneticPr fontId="259"/>
  </si>
  <si>
    <t>D社</t>
    <rPh sb="1" eb="2">
      <t>シャ</t>
    </rPh>
    <phoneticPr fontId="259"/>
  </si>
  <si>
    <t>E社</t>
    <rPh sb="1" eb="2">
      <t>シャ</t>
    </rPh>
    <phoneticPr fontId="259"/>
  </si>
  <si>
    <t>F社</t>
    <rPh sb="1" eb="2">
      <t>シャ</t>
    </rPh>
    <phoneticPr fontId="259"/>
  </si>
  <si>
    <t>出張旅費</t>
    <rPh sb="0" eb="2">
      <t>シュッチョウ</t>
    </rPh>
    <rPh sb="2" eb="4">
      <t>リョヒ</t>
    </rPh>
    <phoneticPr fontId="2"/>
  </si>
  <si>
    <t>交通機関</t>
    <rPh sb="0" eb="2">
      <t>コウツウ</t>
    </rPh>
    <rPh sb="2" eb="4">
      <t>キカン</t>
    </rPh>
    <phoneticPr fontId="259"/>
  </si>
  <si>
    <t>自動車排出原単位※</t>
  </si>
  <si>
    <t>自動車排出原単位※</t>
    <rPh sb="0" eb="3">
      <t>ジドウシャ</t>
    </rPh>
    <rPh sb="3" eb="5">
      <t>ハイシュツ</t>
    </rPh>
    <rPh sb="5" eb="8">
      <t>ゲンタンイ</t>
    </rPh>
    <phoneticPr fontId="2"/>
  </si>
  <si>
    <t>カテゴリ７．従業員の通勤</t>
    <rPh sb="6" eb="9">
      <t>ジュウギョウイン</t>
    </rPh>
    <rPh sb="10" eb="12">
      <t>ツウキン</t>
    </rPh>
    <phoneticPr fontId="2"/>
  </si>
  <si>
    <t>自動車</t>
    <rPh sb="0" eb="3">
      <t>ジドウシャ</t>
    </rPh>
    <phoneticPr fontId="259"/>
  </si>
  <si>
    <t>鉄道</t>
    <rPh sb="0" eb="2">
      <t>テツドウ</t>
    </rPh>
    <phoneticPr fontId="259"/>
  </si>
  <si>
    <t>バス</t>
    <phoneticPr fontId="259"/>
  </si>
  <si>
    <t>t-CO2/百万円</t>
    <phoneticPr fontId="259"/>
  </si>
  <si>
    <t>環境省DB[12]「旅客鉄道」</t>
    <rPh sb="0" eb="3">
      <t>カンキョウショウ</t>
    </rPh>
    <rPh sb="10" eb="12">
      <t>リョカク</t>
    </rPh>
    <rPh sb="12" eb="14">
      <t>テツドウ</t>
    </rPh>
    <phoneticPr fontId="2"/>
  </si>
  <si>
    <t>環境省DB[12]「自動車 バス（営業用乗合）」</t>
    <rPh sb="0" eb="3">
      <t>カンキョウショウ</t>
    </rPh>
    <rPh sb="10" eb="13">
      <t>ジドウシャ</t>
    </rPh>
    <rPh sb="17" eb="20">
      <t>エイギョウヨウ</t>
    </rPh>
    <rPh sb="20" eb="22">
      <t>ノリアイ</t>
    </rPh>
    <phoneticPr fontId="2"/>
  </si>
  <si>
    <t>環境省DB[13]「旅客鉄道」</t>
    <rPh sb="0" eb="3">
      <t>カンキョウショウ</t>
    </rPh>
    <rPh sb="10" eb="12">
      <t>リョカク</t>
    </rPh>
    <rPh sb="12" eb="14">
      <t>テツドウ</t>
    </rPh>
    <phoneticPr fontId="2"/>
  </si>
  <si>
    <t>環境省DB[13]「自動車 バス（営業用乗合）」</t>
    <rPh sb="0" eb="3">
      <t>カンキョウショウ</t>
    </rPh>
    <rPh sb="10" eb="13">
      <t>ジドウシャ</t>
    </rPh>
    <rPh sb="17" eb="20">
      <t>エイギョウヨウ</t>
    </rPh>
    <rPh sb="20" eb="22">
      <t>ノリアイ</t>
    </rPh>
    <phoneticPr fontId="2"/>
  </si>
  <si>
    <t>環境省DB[14]「旅客鉄道」</t>
    <rPh sb="0" eb="3">
      <t>カンキョウショウ</t>
    </rPh>
    <rPh sb="10" eb="12">
      <t>リョカク</t>
    </rPh>
    <rPh sb="12" eb="14">
      <t>テツドウ</t>
    </rPh>
    <phoneticPr fontId="2"/>
  </si>
  <si>
    <t>環境省DB[14]「自動車 バス（営業用乗合）」</t>
    <rPh sb="0" eb="3">
      <t>カンキョウショウ</t>
    </rPh>
    <rPh sb="10" eb="13">
      <t>ジドウシャ</t>
    </rPh>
    <rPh sb="17" eb="20">
      <t>エイギョウヨウ</t>
    </rPh>
    <rPh sb="20" eb="22">
      <t>ノリアイ</t>
    </rPh>
    <phoneticPr fontId="2"/>
  </si>
  <si>
    <t>環境省DB[15]「旅客鉄道」</t>
    <rPh sb="0" eb="3">
      <t>カンキョウショウ</t>
    </rPh>
    <rPh sb="10" eb="12">
      <t>リョカク</t>
    </rPh>
    <rPh sb="12" eb="14">
      <t>テツドウ</t>
    </rPh>
    <phoneticPr fontId="2"/>
  </si>
  <si>
    <t>環境省DB[15]「自動車 バス（営業用乗合）」</t>
    <rPh sb="0" eb="3">
      <t>カンキョウショウ</t>
    </rPh>
    <rPh sb="10" eb="13">
      <t>ジドウシャ</t>
    </rPh>
    <rPh sb="17" eb="20">
      <t>エイギョウヨウ</t>
    </rPh>
    <rPh sb="20" eb="22">
      <t>ノリアイ</t>
    </rPh>
    <phoneticPr fontId="2"/>
  </si>
  <si>
    <t>環境省DB[16]「旅客鉄道」</t>
    <rPh sb="0" eb="3">
      <t>カンキョウショウ</t>
    </rPh>
    <rPh sb="10" eb="12">
      <t>リョカク</t>
    </rPh>
    <rPh sb="12" eb="14">
      <t>テツドウ</t>
    </rPh>
    <phoneticPr fontId="2"/>
  </si>
  <si>
    <t>環境省DB[16]「自動車 バス（営業用乗合）」</t>
    <rPh sb="0" eb="3">
      <t>カンキョウショウ</t>
    </rPh>
    <rPh sb="10" eb="13">
      <t>ジドウシャ</t>
    </rPh>
    <rPh sb="17" eb="20">
      <t>エイギョウヨウ</t>
    </rPh>
    <rPh sb="20" eb="22">
      <t>ノリアイ</t>
    </rPh>
    <phoneticPr fontId="2"/>
  </si>
  <si>
    <t>環境省DB[17]「旅客鉄道」</t>
    <rPh sb="0" eb="3">
      <t>カンキョウショウ</t>
    </rPh>
    <rPh sb="10" eb="12">
      <t>リョカク</t>
    </rPh>
    <rPh sb="12" eb="14">
      <t>テツドウ</t>
    </rPh>
    <phoneticPr fontId="2"/>
  </si>
  <si>
    <t>環境省DB[17]「自動車 バス（営業用乗合）」</t>
    <rPh sb="0" eb="3">
      <t>カンキョウショウ</t>
    </rPh>
    <rPh sb="10" eb="13">
      <t>ジドウシャ</t>
    </rPh>
    <rPh sb="17" eb="20">
      <t>エイギョウヨウ</t>
    </rPh>
    <rPh sb="20" eb="22">
      <t>ノリアイ</t>
    </rPh>
    <phoneticPr fontId="2"/>
  </si>
  <si>
    <t>環境省DB[18]「旅客鉄道」</t>
    <rPh sb="0" eb="3">
      <t>カンキョウショウ</t>
    </rPh>
    <rPh sb="10" eb="12">
      <t>リョカク</t>
    </rPh>
    <rPh sb="12" eb="14">
      <t>テツドウ</t>
    </rPh>
    <phoneticPr fontId="2"/>
  </si>
  <si>
    <t>環境省DB[18]「自動車 バス（営業用乗合）」</t>
    <rPh sb="0" eb="3">
      <t>カンキョウショウ</t>
    </rPh>
    <rPh sb="10" eb="13">
      <t>ジドウシャ</t>
    </rPh>
    <rPh sb="17" eb="20">
      <t>エイギョウヨウ</t>
    </rPh>
    <rPh sb="20" eb="22">
      <t>ノリアイ</t>
    </rPh>
    <phoneticPr fontId="2"/>
  </si>
  <si>
    <t>環境省DB[19]「旅客鉄道」</t>
    <rPh sb="0" eb="3">
      <t>カンキョウショウ</t>
    </rPh>
    <rPh sb="10" eb="12">
      <t>リョカク</t>
    </rPh>
    <rPh sb="12" eb="14">
      <t>テツドウ</t>
    </rPh>
    <phoneticPr fontId="2"/>
  </si>
  <si>
    <t>環境省DB[19]「自動車 バス（営業用乗合）」</t>
    <rPh sb="0" eb="3">
      <t>カンキョウショウ</t>
    </rPh>
    <rPh sb="10" eb="13">
      <t>ジドウシャ</t>
    </rPh>
    <rPh sb="17" eb="20">
      <t>エイギョウヨウ</t>
    </rPh>
    <rPh sb="20" eb="22">
      <t>ノリアイ</t>
    </rPh>
    <phoneticPr fontId="2"/>
  </si>
  <si>
    <t>環境省DB[20]「旅客鉄道」</t>
    <rPh sb="0" eb="3">
      <t>カンキョウショウ</t>
    </rPh>
    <rPh sb="10" eb="12">
      <t>リョカク</t>
    </rPh>
    <rPh sb="12" eb="14">
      <t>テツドウ</t>
    </rPh>
    <phoneticPr fontId="2"/>
  </si>
  <si>
    <t>環境省DB[20]「自動車 バス（営業用乗合）」</t>
    <rPh sb="0" eb="3">
      <t>カンキョウショウ</t>
    </rPh>
    <rPh sb="10" eb="13">
      <t>ジドウシャ</t>
    </rPh>
    <rPh sb="17" eb="20">
      <t>エイギョウヨウ</t>
    </rPh>
    <rPh sb="20" eb="22">
      <t>ノリアイ</t>
    </rPh>
    <phoneticPr fontId="2"/>
  </si>
  <si>
    <t>m2</t>
    <phoneticPr fontId="3"/>
  </si>
  <si>
    <t>環境省DB[16]その他サービス業※</t>
    <rPh sb="0" eb="3">
      <t>カンキョウショウ</t>
    </rPh>
    <rPh sb="11" eb="12">
      <t>タ</t>
    </rPh>
    <rPh sb="16" eb="17">
      <t>ギョウ</t>
    </rPh>
    <phoneticPr fontId="3"/>
  </si>
  <si>
    <t>賃借しているオフィス機器、車両の稼働に伴う排出量はScope1,2に計上済のため、カテゴリ8の算定対象外</t>
    <rPh sb="0" eb="2">
      <t>チンシャク</t>
    </rPh>
    <rPh sb="10" eb="12">
      <t>キキ</t>
    </rPh>
    <rPh sb="13" eb="15">
      <t>シャリョウ</t>
    </rPh>
    <rPh sb="16" eb="18">
      <t>カドウ</t>
    </rPh>
    <rPh sb="19" eb="20">
      <t>トモナ</t>
    </rPh>
    <rPh sb="21" eb="23">
      <t>ハイシュツ</t>
    </rPh>
    <rPh sb="23" eb="24">
      <t>リョウ</t>
    </rPh>
    <rPh sb="34" eb="36">
      <t>ケイジョウ</t>
    </rPh>
    <rPh sb="36" eb="37">
      <t>スミ</t>
    </rPh>
    <rPh sb="47" eb="49">
      <t>サンテイ</t>
    </rPh>
    <rPh sb="49" eb="51">
      <t>タイショウ</t>
    </rPh>
    <rPh sb="51" eb="52">
      <t>ガイ</t>
    </rPh>
    <phoneticPr fontId="2"/>
  </si>
  <si>
    <t>グループ全体</t>
    <rPh sb="4" eb="6">
      <t>ゼンタイ</t>
    </rPh>
    <phoneticPr fontId="2"/>
  </si>
  <si>
    <t>調達輸送</t>
    <rPh sb="0" eb="2">
      <t>チョウタツ</t>
    </rPh>
    <rPh sb="2" eb="4">
      <t>ユソウ</t>
    </rPh>
    <phoneticPr fontId="243"/>
  </si>
  <si>
    <t>海外輸出</t>
    <rPh sb="0" eb="2">
      <t>カイガイ</t>
    </rPh>
    <rPh sb="2" eb="4">
      <t>ユシュツ</t>
    </rPh>
    <phoneticPr fontId="2"/>
  </si>
  <si>
    <t>Σ[（国別販売重量）×｛（海上輸送距離）×（輸送手段別原単位）＋（海外陸上輸送距離）×（輸送手段別原単位）｝]</t>
    <rPh sb="3" eb="5">
      <t>クニベツ</t>
    </rPh>
    <rPh sb="5" eb="7">
      <t>ハンバイ</t>
    </rPh>
    <rPh sb="7" eb="9">
      <t>ジュウリョウ</t>
    </rPh>
    <rPh sb="13" eb="15">
      <t>カイジョウ</t>
    </rPh>
    <rPh sb="15" eb="17">
      <t>ユソウ</t>
    </rPh>
    <rPh sb="17" eb="19">
      <t>キョリ</t>
    </rPh>
    <rPh sb="22" eb="24">
      <t>ユソウ</t>
    </rPh>
    <rPh sb="24" eb="26">
      <t>シュダン</t>
    </rPh>
    <rPh sb="26" eb="27">
      <t>ベツ</t>
    </rPh>
    <rPh sb="27" eb="30">
      <t>ゲンタンイ</t>
    </rPh>
    <phoneticPr fontId="2"/>
  </si>
  <si>
    <t>Σ｛（調達重量）×（国内陸上輸送距離）×（輸送手段別原単位）｝</t>
    <rPh sb="3" eb="5">
      <t>チョウタツ</t>
    </rPh>
    <rPh sb="5" eb="7">
      <t>ジュウリョウ</t>
    </rPh>
    <rPh sb="10" eb="12">
      <t>コクナイ</t>
    </rPh>
    <phoneticPr fontId="243"/>
  </si>
  <si>
    <t>燃料・電力・蒸気 使用量</t>
    <rPh sb="0" eb="2">
      <t>ネンリョウ</t>
    </rPh>
    <rPh sb="3" eb="5">
      <t>デンリョク</t>
    </rPh>
    <rPh sb="6" eb="8">
      <t>ジョウキ</t>
    </rPh>
    <rPh sb="9" eb="11">
      <t>シヨウ</t>
    </rPh>
    <rPh sb="11" eb="12">
      <t>リョウ</t>
    </rPh>
    <phoneticPr fontId="2"/>
  </si>
  <si>
    <t>Σ（（燃料・電力・蒸気使用量）×（種類別原単位））</t>
    <rPh sb="3" eb="5">
      <t>ネンリョウ</t>
    </rPh>
    <rPh sb="6" eb="8">
      <t>デンリョク</t>
    </rPh>
    <rPh sb="9" eb="11">
      <t>ジョウキ</t>
    </rPh>
    <rPh sb="11" eb="13">
      <t>シヨウ</t>
    </rPh>
    <rPh sb="13" eb="14">
      <t>リョウ</t>
    </rPh>
    <rPh sb="17" eb="19">
      <t>シュルイ</t>
    </rPh>
    <rPh sb="19" eb="20">
      <t>ベツ</t>
    </rPh>
    <rPh sb="20" eb="23">
      <t>ゲンタンイ</t>
    </rPh>
    <phoneticPr fontId="2"/>
  </si>
  <si>
    <t>サ－ビス別調達額</t>
    <rPh sb="4" eb="5">
      <t>ベツ</t>
    </rPh>
    <rPh sb="5" eb="7">
      <t>チョウタツ</t>
    </rPh>
    <rPh sb="7" eb="8">
      <t>ガク</t>
    </rPh>
    <phoneticPr fontId="2"/>
  </si>
  <si>
    <t>委託製造台数</t>
    <rPh sb="0" eb="2">
      <t>イタク</t>
    </rPh>
    <rPh sb="2" eb="4">
      <t>セイゾウ</t>
    </rPh>
    <rPh sb="4" eb="6">
      <t>ダイスウ</t>
    </rPh>
    <phoneticPr fontId="2"/>
  </si>
  <si>
    <t>CFP基本DB
CFP国地域間距離データベース</t>
    <rPh sb="3" eb="5">
      <t>キホン</t>
    </rPh>
    <rPh sb="11" eb="12">
      <t>クニ</t>
    </rPh>
    <rPh sb="12" eb="15">
      <t>チイキカン</t>
    </rPh>
    <rPh sb="15" eb="17">
      <t>キョリ</t>
    </rPh>
    <phoneticPr fontId="2"/>
  </si>
  <si>
    <t>環境部</t>
    <rPh sb="0" eb="3">
      <t>カンキョウブ</t>
    </rPh>
    <phoneticPr fontId="243"/>
  </si>
  <si>
    <t>調達部</t>
    <rPh sb="0" eb="2">
      <t>チョウタツ</t>
    </rPh>
    <rPh sb="2" eb="3">
      <t>ブ</t>
    </rPh>
    <phoneticPr fontId="243"/>
  </si>
  <si>
    <t>製品別購入量・金額</t>
    <rPh sb="0" eb="2">
      <t>セイヒン</t>
    </rPh>
    <rPh sb="2" eb="3">
      <t>ベツ</t>
    </rPh>
    <rPh sb="3" eb="5">
      <t>コウニュウ</t>
    </rPh>
    <rPh sb="5" eb="6">
      <t>リョウ</t>
    </rPh>
    <rPh sb="7" eb="9">
      <t>キンガク</t>
    </rPh>
    <phoneticPr fontId="2"/>
  </si>
  <si>
    <t>自社LCAデータ
CFP基本DB
算定・報告・公表制度排出係数一覧</t>
    <rPh sb="0" eb="2">
      <t>ジシャ</t>
    </rPh>
    <rPh sb="17" eb="19">
      <t>サンテイ</t>
    </rPh>
    <rPh sb="20" eb="22">
      <t>ホウコク</t>
    </rPh>
    <rPh sb="23" eb="25">
      <t>コウヒョウ</t>
    </rPh>
    <rPh sb="25" eb="27">
      <t>セイド</t>
    </rPh>
    <rPh sb="27" eb="29">
      <t>ハイシュツ</t>
    </rPh>
    <rPh sb="29" eb="31">
      <t>ケイスウ</t>
    </rPh>
    <rPh sb="31" eb="33">
      <t>イチラン</t>
    </rPh>
    <phoneticPr fontId="2"/>
  </si>
  <si>
    <t>算定・報告・公表制度排出係数一覧</t>
  </si>
  <si>
    <t>算定・報告・公表制度排出係数一覧</t>
    <rPh sb="0" eb="2">
      <t>サンテイ</t>
    </rPh>
    <rPh sb="3" eb="5">
      <t>ホウコク</t>
    </rPh>
    <rPh sb="6" eb="8">
      <t>コウヒョウ</t>
    </rPh>
    <rPh sb="8" eb="10">
      <t>セイド</t>
    </rPh>
    <rPh sb="10" eb="12">
      <t>ハイシュツ</t>
    </rPh>
    <rPh sb="12" eb="14">
      <t>ケイスウ</t>
    </rPh>
    <rPh sb="14" eb="16">
      <t>イチラン</t>
    </rPh>
    <phoneticPr fontId="2"/>
  </si>
  <si>
    <t>環境省DB</t>
    <phoneticPr fontId="243"/>
  </si>
  <si>
    <t>CFP基本DB</t>
    <phoneticPr fontId="243"/>
  </si>
  <si>
    <t>環境部</t>
    <rPh sb="0" eb="3">
      <t>カンキョウブ</t>
    </rPh>
    <phoneticPr fontId="2"/>
  </si>
  <si>
    <t>営業部</t>
    <rPh sb="0" eb="2">
      <t>エイギョウ</t>
    </rPh>
    <rPh sb="2" eb="3">
      <t>ブ</t>
    </rPh>
    <phoneticPr fontId="2"/>
  </si>
  <si>
    <t>経理部</t>
    <rPh sb="0" eb="3">
      <t>ケイリブ</t>
    </rPh>
    <phoneticPr fontId="243"/>
  </si>
  <si>
    <t>環境省DB
算定・報告・公表制度排出係数一覧</t>
    <rPh sb="0" eb="3">
      <t>カンキョウショウ</t>
    </rPh>
    <phoneticPr fontId="2"/>
  </si>
  <si>
    <t>従業員の通勤時（鉄道・バス・自動車）の排出</t>
    <rPh sb="0" eb="3">
      <t>ジュウギョウイン</t>
    </rPh>
    <rPh sb="4" eb="6">
      <t>ツウキン</t>
    </rPh>
    <rPh sb="6" eb="7">
      <t>ジ</t>
    </rPh>
    <rPh sb="8" eb="10">
      <t>テツドウ</t>
    </rPh>
    <rPh sb="14" eb="17">
      <t>ジドウシャ</t>
    </rPh>
    <rPh sb="19" eb="21">
      <t>ハイシュツ</t>
    </rPh>
    <phoneticPr fontId="2"/>
  </si>
  <si>
    <t>Σ｛（移動手段別交通費×（移動手段別原単位）｝</t>
    <phoneticPr fontId="2"/>
  </si>
  <si>
    <t>通勤費</t>
    <rPh sb="0" eb="2">
      <t>ツウキン</t>
    </rPh>
    <rPh sb="2" eb="3">
      <t>ヒ</t>
    </rPh>
    <phoneticPr fontId="2"/>
  </si>
  <si>
    <t>マイカー通勤者には、ガソリン補助費を支払っており、同費用を通勤費とする</t>
    <rPh sb="4" eb="7">
      <t>ツウキンシャ</t>
    </rPh>
    <rPh sb="14" eb="16">
      <t>ホジョ</t>
    </rPh>
    <rPh sb="16" eb="17">
      <t>ヒ</t>
    </rPh>
    <rPh sb="18" eb="20">
      <t>シハラ</t>
    </rPh>
    <rPh sb="25" eb="26">
      <t>ドウ</t>
    </rPh>
    <rPh sb="26" eb="28">
      <t>ヒヨウ</t>
    </rPh>
    <rPh sb="29" eb="32">
      <t>ツウキンヒ</t>
    </rPh>
    <phoneticPr fontId="2"/>
  </si>
  <si>
    <t>Σ｛（倉庫賃借面積）×（床面積当たり原単位）×（使用月数／12）｝</t>
    <rPh sb="3" eb="5">
      <t>ソウコ</t>
    </rPh>
    <rPh sb="5" eb="7">
      <t>チンシャク</t>
    </rPh>
    <rPh sb="7" eb="9">
      <t>メンセキ</t>
    </rPh>
    <rPh sb="12" eb="15">
      <t>ユカメンセキ</t>
    </rPh>
    <rPh sb="15" eb="16">
      <t>ア</t>
    </rPh>
    <rPh sb="18" eb="21">
      <t>ゲンタンイ</t>
    </rPh>
    <rPh sb="24" eb="26">
      <t>シヨウ</t>
    </rPh>
    <rPh sb="26" eb="27">
      <t>ツキ</t>
    </rPh>
    <rPh sb="27" eb="28">
      <t>スウ</t>
    </rPh>
    <phoneticPr fontId="243"/>
  </si>
  <si>
    <t>外部倉庫賃借面積</t>
    <rPh sb="0" eb="2">
      <t>ガイブ</t>
    </rPh>
    <rPh sb="2" eb="4">
      <t>ソウコ</t>
    </rPh>
    <rPh sb="4" eb="6">
      <t>チンシャク</t>
    </rPh>
    <rPh sb="6" eb="8">
      <t>メンセキ</t>
    </rPh>
    <phoneticPr fontId="243"/>
  </si>
  <si>
    <t>営業管理部</t>
    <rPh sb="0" eb="2">
      <t>エイギョウ</t>
    </rPh>
    <rPh sb="2" eb="5">
      <t>カンリブ</t>
    </rPh>
    <phoneticPr fontId="243"/>
  </si>
  <si>
    <t>環境省DB</t>
    <phoneticPr fontId="243"/>
  </si>
  <si>
    <t>外部倉庫（短期賃借）利用時の排出</t>
    <rPh sb="0" eb="2">
      <t>ガイブ</t>
    </rPh>
    <rPh sb="2" eb="4">
      <t>ソウコ</t>
    </rPh>
    <rPh sb="5" eb="7">
      <t>タンキ</t>
    </rPh>
    <rPh sb="7" eb="9">
      <t>チンシャク</t>
    </rPh>
    <rPh sb="10" eb="12">
      <t>リヨウ</t>
    </rPh>
    <rPh sb="12" eb="13">
      <t>ジ</t>
    </rPh>
    <rPh sb="14" eb="16">
      <t>ハイシュツ</t>
    </rPh>
    <phoneticPr fontId="243"/>
  </si>
  <si>
    <t>グループ外販売店稼働時の排出</t>
    <rPh sb="4" eb="5">
      <t>ソト</t>
    </rPh>
    <rPh sb="5" eb="8">
      <t>ハンバイテン</t>
    </rPh>
    <rPh sb="8" eb="10">
      <t>カドウ</t>
    </rPh>
    <rPh sb="10" eb="11">
      <t>ジ</t>
    </rPh>
    <rPh sb="12" eb="14">
      <t>ハイシュツ</t>
    </rPh>
    <phoneticPr fontId="2"/>
  </si>
  <si>
    <t>Σ｛（自社販売店の排出量(温対法報告値））｝×（自社/他社販売店の売上比）</t>
    <rPh sb="3" eb="5">
      <t>ジシャ</t>
    </rPh>
    <rPh sb="5" eb="7">
      <t>ハンバイ</t>
    </rPh>
    <rPh sb="7" eb="8">
      <t>テン</t>
    </rPh>
    <rPh sb="9" eb="11">
      <t>ハイシュツ</t>
    </rPh>
    <rPh sb="11" eb="12">
      <t>リョウ</t>
    </rPh>
    <rPh sb="13" eb="14">
      <t>アツシ</t>
    </rPh>
    <rPh sb="14" eb="15">
      <t>タイ</t>
    </rPh>
    <rPh sb="15" eb="16">
      <t>ホウ</t>
    </rPh>
    <rPh sb="16" eb="18">
      <t>ホウコク</t>
    </rPh>
    <rPh sb="18" eb="19">
      <t>アタイ</t>
    </rPh>
    <rPh sb="24" eb="26">
      <t>ジシャ</t>
    </rPh>
    <rPh sb="27" eb="29">
      <t>タシャ</t>
    </rPh>
    <rPh sb="29" eb="31">
      <t>ハンバイ</t>
    </rPh>
    <rPh sb="31" eb="32">
      <t>テン</t>
    </rPh>
    <rPh sb="33" eb="35">
      <t>ウリアゲ</t>
    </rPh>
    <rPh sb="35" eb="36">
      <t>ヒ</t>
    </rPh>
    <phoneticPr fontId="243"/>
  </si>
  <si>
    <t>算定・報告・公表制度 報告値
販売店売上額（自社、他社）</t>
    <rPh sb="0" eb="2">
      <t>サンテイ</t>
    </rPh>
    <rPh sb="3" eb="5">
      <t>ホウコク</t>
    </rPh>
    <rPh sb="6" eb="8">
      <t>コウヒョウ</t>
    </rPh>
    <rPh sb="8" eb="10">
      <t>セイド</t>
    </rPh>
    <rPh sb="11" eb="13">
      <t>ホウコク</t>
    </rPh>
    <rPh sb="13" eb="14">
      <t>チ</t>
    </rPh>
    <rPh sb="15" eb="18">
      <t>ハンバイテン</t>
    </rPh>
    <rPh sb="18" eb="20">
      <t>ウリアゲ</t>
    </rPh>
    <rPh sb="20" eb="21">
      <t>ガク</t>
    </rPh>
    <rPh sb="22" eb="24">
      <t>ジシャ</t>
    </rPh>
    <rPh sb="25" eb="27">
      <t>タシャ</t>
    </rPh>
    <phoneticPr fontId="2"/>
  </si>
  <si>
    <t>環境部
営業管理部</t>
    <rPh sb="0" eb="3">
      <t>カンキョウブ</t>
    </rPh>
    <rPh sb="4" eb="9">
      <t>エイカン</t>
    </rPh>
    <phoneticPr fontId="2"/>
  </si>
  <si>
    <t>販売したエンジンの製品組込時排出</t>
    <rPh sb="0" eb="2">
      <t>ハンバイ</t>
    </rPh>
    <rPh sb="9" eb="11">
      <t>セイヒン</t>
    </rPh>
    <rPh sb="11" eb="13">
      <t>クミコミ</t>
    </rPh>
    <rPh sb="13" eb="14">
      <t>ジ</t>
    </rPh>
    <rPh sb="14" eb="16">
      <t>ハイシュツ</t>
    </rPh>
    <phoneticPr fontId="243"/>
  </si>
  <si>
    <t>営業管理部
開発部</t>
    <rPh sb="0" eb="2">
      <t>エイギョウ</t>
    </rPh>
    <rPh sb="2" eb="5">
      <t>カンリブ</t>
    </rPh>
    <rPh sb="6" eb="9">
      <t>カイハツブ</t>
    </rPh>
    <phoneticPr fontId="2"/>
  </si>
  <si>
    <t>営業管理部
開発部</t>
    <rPh sb="0" eb="2">
      <t>エイギョウ</t>
    </rPh>
    <rPh sb="2" eb="5">
      <t>カンリブ</t>
    </rPh>
    <rPh sb="6" eb="9">
      <t>カイハツブ</t>
    </rPh>
    <phoneticPr fontId="243"/>
  </si>
  <si>
    <t>販売した自動車・エンジンの廃棄時排出</t>
    <rPh sb="0" eb="2">
      <t>ハンバイ</t>
    </rPh>
    <rPh sb="4" eb="7">
      <t>ジドウシャ</t>
    </rPh>
    <rPh sb="13" eb="15">
      <t>ハイキ</t>
    </rPh>
    <rPh sb="15" eb="16">
      <t>ジ</t>
    </rPh>
    <rPh sb="16" eb="18">
      <t>ハイシュツ</t>
    </rPh>
    <phoneticPr fontId="2"/>
  </si>
  <si>
    <t>日本における自動車の販売、レンタカーサービス事業</t>
    <rPh sb="0" eb="2">
      <t>ニホン</t>
    </rPh>
    <rPh sb="6" eb="9">
      <t>ジドウシャ</t>
    </rPh>
    <rPh sb="10" eb="12">
      <t>ハンバイ</t>
    </rPh>
    <rPh sb="22" eb="24">
      <t>ジギョウ</t>
    </rPh>
    <phoneticPr fontId="243"/>
  </si>
  <si>
    <t>中国における自動車の販売、レンタカーサービス事業</t>
    <rPh sb="0" eb="2">
      <t>チュウゴク</t>
    </rPh>
    <rPh sb="6" eb="9">
      <t>ジドウシャ</t>
    </rPh>
    <rPh sb="10" eb="12">
      <t>ハンバイ</t>
    </rPh>
    <phoneticPr fontId="243"/>
  </si>
  <si>
    <t>欧州における自動車の販売、レンタカーサービス事業</t>
    <rPh sb="0" eb="2">
      <t>オウシュウ</t>
    </rPh>
    <rPh sb="6" eb="9">
      <t>ジドウシャ</t>
    </rPh>
    <rPh sb="10" eb="12">
      <t>ハンバイ</t>
    </rPh>
    <phoneticPr fontId="243"/>
  </si>
  <si>
    <t>米国における自動車の販売、レンタカーサービス事業</t>
    <rPh sb="0" eb="2">
      <t>ベイコク</t>
    </rPh>
    <rPh sb="6" eb="9">
      <t>ジドウシャ</t>
    </rPh>
    <rPh sb="10" eb="12">
      <t>ハンバイ</t>
    </rPh>
    <phoneticPr fontId="243"/>
  </si>
  <si>
    <t>連結子会社</t>
    <rPh sb="0" eb="2">
      <t>レンケツ</t>
    </rPh>
    <rPh sb="2" eb="5">
      <t>コガイシャ</t>
    </rPh>
    <phoneticPr fontId="259"/>
  </si>
  <si>
    <t>●除外理由　レンタカー事業は行っているが、販売と貸借で使用方法に砕は無く、カテゴリ11とカテゴリ13で区別して算定する意味が無いため、カテゴリ11にまとめて計上していることから、カテゴリ13は算定対象外</t>
    <rPh sb="1" eb="3">
      <t>ジョガイ</t>
    </rPh>
    <rPh sb="3" eb="5">
      <t>リユウ</t>
    </rPh>
    <rPh sb="11" eb="13">
      <t>ジギョウ</t>
    </rPh>
    <rPh sb="14" eb="15">
      <t>オコナ</t>
    </rPh>
    <rPh sb="21" eb="23">
      <t>ハンバイ</t>
    </rPh>
    <rPh sb="24" eb="26">
      <t>タイシャク</t>
    </rPh>
    <rPh sb="27" eb="29">
      <t>シヨウ</t>
    </rPh>
    <rPh sb="29" eb="31">
      <t>ホウホウ</t>
    </rPh>
    <rPh sb="32" eb="33">
      <t>サイ</t>
    </rPh>
    <rPh sb="34" eb="35">
      <t>ナ</t>
    </rPh>
    <rPh sb="51" eb="53">
      <t>クベツ</t>
    </rPh>
    <phoneticPr fontId="243"/>
  </si>
  <si>
    <t>●除外理由　該当する活動が無いため</t>
    <rPh sb="1" eb="3">
      <t>ジョガイ</t>
    </rPh>
    <rPh sb="3" eb="5">
      <t>リユウ</t>
    </rPh>
    <rPh sb="6" eb="8">
      <t>ガイトウ</t>
    </rPh>
    <rPh sb="10" eb="12">
      <t>カツドウ</t>
    </rPh>
    <rPh sb="13" eb="14">
      <t>ナ</t>
    </rPh>
    <phoneticPr fontId="243"/>
  </si>
  <si>
    <t>投資先排出量（CSR報告書等の公開情報）</t>
    <rPh sb="0" eb="2">
      <t>トウシ</t>
    </rPh>
    <rPh sb="2" eb="3">
      <t>サキ</t>
    </rPh>
    <rPh sb="3" eb="5">
      <t>ハイシュツ</t>
    </rPh>
    <rPh sb="5" eb="6">
      <t>リョウ</t>
    </rPh>
    <rPh sb="10" eb="12">
      <t>ホウコク</t>
    </rPh>
    <rPh sb="12" eb="13">
      <t>ショ</t>
    </rPh>
    <rPh sb="13" eb="14">
      <t>ナド</t>
    </rPh>
    <rPh sb="15" eb="17">
      <t>コウカイ</t>
    </rPh>
    <rPh sb="17" eb="19">
      <t>ジョウホウ</t>
    </rPh>
    <phoneticPr fontId="2"/>
  </si>
  <si>
    <t>各社webサイト</t>
    <rPh sb="0" eb="2">
      <t>カクシャ</t>
    </rPh>
    <phoneticPr fontId="2"/>
  </si>
  <si>
    <t>-</t>
    <phoneticPr fontId="243"/>
  </si>
  <si>
    <t>-</t>
    <phoneticPr fontId="243"/>
  </si>
  <si>
    <t>調達重量</t>
    <rPh sb="0" eb="2">
      <t>チョウタツ</t>
    </rPh>
    <rPh sb="2" eb="4">
      <t>ジュウリョウ</t>
    </rPh>
    <phoneticPr fontId="243"/>
  </si>
  <si>
    <t>調達物</t>
    <rPh sb="0" eb="2">
      <t>チョウタツ</t>
    </rPh>
    <rPh sb="2" eb="3">
      <t>ブツ</t>
    </rPh>
    <phoneticPr fontId="259"/>
  </si>
  <si>
    <t>CFP DB 「トラック輸送（10トン車：積載率63%）」</t>
  </si>
  <si>
    <t>CFP DB 「トラック輸送（10トン車：積載率64%）」</t>
  </si>
  <si>
    <t>CFP DB 「トラック輸送（10トン車：積載率65%）」</t>
  </si>
  <si>
    <r>
      <t>t-CO</t>
    </r>
    <r>
      <rPr>
        <sz val="11"/>
        <color theme="1"/>
        <rFont val="ＭＳ Ｐゴシック"/>
        <family val="3"/>
        <charset val="128"/>
        <scheme val="minor"/>
      </rPr>
      <t>2</t>
    </r>
    <r>
      <rPr>
        <sz val="11"/>
        <color indexed="8"/>
        <rFont val="ＭＳ Ｐゴシック"/>
        <family val="3"/>
        <charset val="128"/>
      </rPr>
      <t>/tkm</t>
    </r>
    <phoneticPr fontId="259"/>
  </si>
  <si>
    <t>t-CO2/台</t>
    <rPh sb="6" eb="7">
      <t>ダイ</t>
    </rPh>
    <phoneticPr fontId="24"/>
  </si>
  <si>
    <t>排出原単位（エネルギー調達時）</t>
    <rPh sb="11" eb="13">
      <t>チョウタツ</t>
    </rPh>
    <rPh sb="13" eb="14">
      <t>ジ</t>
    </rPh>
    <phoneticPr fontId="2"/>
  </si>
  <si>
    <t>排出原単位（燃料燃焼時）</t>
    <rPh sb="6" eb="8">
      <t>ネンリョウ</t>
    </rPh>
    <rPh sb="8" eb="10">
      <t>ネンショウ</t>
    </rPh>
    <rPh sb="10" eb="11">
      <t>ジ</t>
    </rPh>
    <phoneticPr fontId="2"/>
  </si>
  <si>
    <t>卸先</t>
    <rPh sb="0" eb="1">
      <t>オロシ</t>
    </rPh>
    <rPh sb="1" eb="2">
      <t>サキ</t>
    </rPh>
    <phoneticPr fontId="3"/>
  </si>
  <si>
    <t>＜販売数量比＞</t>
    <rPh sb="1" eb="3">
      <t>ハンバイ</t>
    </rPh>
    <rPh sb="3" eb="5">
      <t>スウリョウ</t>
    </rPh>
    <rPh sb="5" eb="6">
      <t>ヒ</t>
    </rPh>
    <phoneticPr fontId="3"/>
  </si>
  <si>
    <t>エネルギー由来排出量</t>
    <rPh sb="5" eb="7">
      <t>ユライ</t>
    </rPh>
    <rPh sb="7" eb="9">
      <t>ハイシュツ</t>
    </rPh>
    <rPh sb="9" eb="10">
      <t>リョウ</t>
    </rPh>
    <phoneticPr fontId="2"/>
  </si>
  <si>
    <t>自社販売店</t>
    <rPh sb="0" eb="2">
      <t>ジシャ</t>
    </rPh>
    <rPh sb="2" eb="4">
      <t>ハンバイ</t>
    </rPh>
    <rPh sb="4" eb="5">
      <t>テン</t>
    </rPh>
    <phoneticPr fontId="3"/>
  </si>
  <si>
    <t>他社販売店</t>
    <rPh sb="0" eb="2">
      <t>タシャ</t>
    </rPh>
    <rPh sb="2" eb="4">
      <t>ハンバイ</t>
    </rPh>
    <rPh sb="4" eb="5">
      <t>テン</t>
    </rPh>
    <phoneticPr fontId="3"/>
  </si>
  <si>
    <t>販売数量
[台]</t>
    <rPh sb="0" eb="2">
      <t>ハンバイ</t>
    </rPh>
    <rPh sb="2" eb="4">
      <t>スウリョウ</t>
    </rPh>
    <phoneticPr fontId="2"/>
  </si>
  <si>
    <t>販売比
[-]</t>
    <rPh sb="0" eb="2">
      <t>ハンバイ</t>
    </rPh>
    <rPh sb="2" eb="3">
      <t>ヒ</t>
    </rPh>
    <phoneticPr fontId="2"/>
  </si>
  <si>
    <t>グループ内（C,D,E,F社）</t>
    <rPh sb="4" eb="5">
      <t>ナイ</t>
    </rPh>
    <rPh sb="13" eb="14">
      <t>シャ</t>
    </rPh>
    <phoneticPr fontId="3"/>
  </si>
  <si>
    <t>グループ外（他社販売店）</t>
    <rPh sb="4" eb="5">
      <t>ソト</t>
    </rPh>
    <rPh sb="6" eb="8">
      <t>タシャ</t>
    </rPh>
    <rPh sb="8" eb="10">
      <t>ハンバイ</t>
    </rPh>
    <rPh sb="10" eb="11">
      <t>テン</t>
    </rPh>
    <phoneticPr fontId="3"/>
  </si>
  <si>
    <t>Scope1,2に計上済のためカテゴリ9の算定対象外</t>
    <rPh sb="9" eb="11">
      <t>ケイジョウ</t>
    </rPh>
    <rPh sb="11" eb="12">
      <t>スミ</t>
    </rPh>
    <rPh sb="21" eb="23">
      <t>サンテイ</t>
    </rPh>
    <rPh sb="23" eb="25">
      <t>タイショウ</t>
    </rPh>
    <rPh sb="25" eb="26">
      <t>ガイ</t>
    </rPh>
    <phoneticPr fontId="3"/>
  </si>
  <si>
    <t>C,D,E,F社の販売店運営に伴う排出量5,000t-CO2は、Scope1,2に計上済のため、カテゴリ9の算定対象外</t>
    <rPh sb="7" eb="8">
      <t>シャ</t>
    </rPh>
    <rPh sb="9" eb="12">
      <t>ハンバイテン</t>
    </rPh>
    <rPh sb="12" eb="14">
      <t>ウンエイ</t>
    </rPh>
    <rPh sb="15" eb="16">
      <t>トモナ</t>
    </rPh>
    <rPh sb="17" eb="19">
      <t>ハイシュツ</t>
    </rPh>
    <rPh sb="19" eb="20">
      <t>リョウ</t>
    </rPh>
    <rPh sb="41" eb="43">
      <t>ケイジョウ</t>
    </rPh>
    <rPh sb="43" eb="44">
      <t>スミ</t>
    </rPh>
    <rPh sb="54" eb="56">
      <t>サンテイ</t>
    </rPh>
    <rPh sb="56" eb="58">
      <t>タイショウ</t>
    </rPh>
    <rPh sb="58" eb="59">
      <t>ガイ</t>
    </rPh>
    <phoneticPr fontId="2"/>
  </si>
  <si>
    <t>-</t>
    <phoneticPr fontId="3"/>
  </si>
  <si>
    <t>＜エネルギー由来排出量＞</t>
    <rPh sb="6" eb="8">
      <t>ユライ</t>
    </rPh>
    <rPh sb="8" eb="10">
      <t>ハイシュツ</t>
    </rPh>
    <rPh sb="10" eb="11">
      <t>リョウ</t>
    </rPh>
    <phoneticPr fontId="3"/>
  </si>
  <si>
    <t>t-CO2</t>
  </si>
  <si>
    <t>t-CO2</t>
    <phoneticPr fontId="3"/>
  </si>
  <si>
    <t>製造委託台数</t>
    <rPh sb="0" eb="2">
      <t>セイゾウ</t>
    </rPh>
    <rPh sb="2" eb="4">
      <t>イタク</t>
    </rPh>
    <rPh sb="4" eb="6">
      <t>ダイスウ</t>
    </rPh>
    <phoneticPr fontId="2"/>
  </si>
  <si>
    <t>OEM</t>
    <phoneticPr fontId="255"/>
  </si>
  <si>
    <t>エンジン販売量</t>
    <rPh sb="4" eb="6">
      <t>ハンバイ</t>
    </rPh>
    <rPh sb="6" eb="7">
      <t>リョウ</t>
    </rPh>
    <phoneticPr fontId="2"/>
  </si>
  <si>
    <t>排出原単位</t>
    <phoneticPr fontId="2"/>
  </si>
  <si>
    <t>t-CO2/個</t>
    <rPh sb="6" eb="7">
      <t>コ</t>
    </rPh>
    <phoneticPr fontId="2"/>
  </si>
  <si>
    <t>エンジンの組込に関わるCO2排出量/個</t>
    <rPh sb="5" eb="7">
      <t>クミコミ</t>
    </rPh>
    <rPh sb="8" eb="9">
      <t>カカ</t>
    </rPh>
    <rPh sb="14" eb="16">
      <t>ハイシュツ</t>
    </rPh>
    <rPh sb="16" eb="17">
      <t>リョウ</t>
    </rPh>
    <rPh sb="18" eb="19">
      <t>コ</t>
    </rPh>
    <phoneticPr fontId="258"/>
  </si>
  <si>
    <t>エンジン1個当たりエネルギー消費量</t>
    <rPh sb="5" eb="6">
      <t>コ</t>
    </rPh>
    <rPh sb="6" eb="7">
      <t>ア</t>
    </rPh>
    <rPh sb="14" eb="17">
      <t>ショウヒリョウ</t>
    </rPh>
    <phoneticPr fontId="2"/>
  </si>
  <si>
    <t>算定・報告・公表制度 排出係数一覧</t>
  </si>
  <si>
    <t>算定・報告・公表制度 排出係数一覧</t>
    <phoneticPr fontId="3"/>
  </si>
  <si>
    <t>電力会社別排出係数－平成26年度実績－ 代替値</t>
    <rPh sb="0" eb="2">
      <t>デンリョク</t>
    </rPh>
    <rPh sb="2" eb="4">
      <t>ガイシャ</t>
    </rPh>
    <rPh sb="4" eb="5">
      <t>ベツ</t>
    </rPh>
    <rPh sb="5" eb="7">
      <t>ハイシュツ</t>
    </rPh>
    <rPh sb="7" eb="9">
      <t>ケイスウ</t>
    </rPh>
    <rPh sb="10" eb="12">
      <t>ヘイセイ</t>
    </rPh>
    <rPh sb="14" eb="16">
      <t>ネンド</t>
    </rPh>
    <rPh sb="16" eb="18">
      <t>ジッセキ</t>
    </rPh>
    <rPh sb="20" eb="22">
      <t>ダイタイ</t>
    </rPh>
    <rPh sb="22" eb="23">
      <t>アタイ</t>
    </rPh>
    <phoneticPr fontId="3"/>
  </si>
  <si>
    <t>車種A</t>
    <rPh sb="0" eb="2">
      <t>シャシュ</t>
    </rPh>
    <phoneticPr fontId="2"/>
  </si>
  <si>
    <t>車種B</t>
    <rPh sb="0" eb="2">
      <t>シャシュ</t>
    </rPh>
    <phoneticPr fontId="258"/>
  </si>
  <si>
    <t>車種C</t>
    <rPh sb="0" eb="2">
      <t>シャシュ</t>
    </rPh>
    <phoneticPr fontId="2"/>
  </si>
  <si>
    <t>車種D</t>
    <rPh sb="0" eb="2">
      <t>シャシュ</t>
    </rPh>
    <phoneticPr fontId="258"/>
  </si>
  <si>
    <t>車種E</t>
    <rPh sb="0" eb="2">
      <t>シャシュ</t>
    </rPh>
    <phoneticPr fontId="2"/>
  </si>
  <si>
    <t>車種F</t>
    <rPh sb="0" eb="2">
      <t>シャシュ</t>
    </rPh>
    <phoneticPr fontId="258"/>
  </si>
  <si>
    <t>車種G</t>
    <rPh sb="0" eb="2">
      <t>シャシュ</t>
    </rPh>
    <phoneticPr fontId="258"/>
  </si>
  <si>
    <t>販売した自動車の走行に伴う生涯ガソリン消費量/台</t>
    <rPh sb="0" eb="2">
      <t>ハンバイ</t>
    </rPh>
    <rPh sb="4" eb="7">
      <t>ジドウシャ</t>
    </rPh>
    <rPh sb="8" eb="10">
      <t>ソウコウ</t>
    </rPh>
    <rPh sb="11" eb="12">
      <t>トモナ</t>
    </rPh>
    <rPh sb="13" eb="15">
      <t>ショウガイ</t>
    </rPh>
    <rPh sb="19" eb="22">
      <t>ショウヒリョウ</t>
    </rPh>
    <rPh sb="23" eb="24">
      <t>ダイ</t>
    </rPh>
    <phoneticPr fontId="258"/>
  </si>
  <si>
    <t>販売した自動車の走行に伴う生涯CO2排出量/台</t>
    <rPh sb="0" eb="2">
      <t>ハンバイ</t>
    </rPh>
    <rPh sb="4" eb="7">
      <t>ジドウシャ</t>
    </rPh>
    <rPh sb="8" eb="10">
      <t>ソウコウ</t>
    </rPh>
    <rPh sb="11" eb="12">
      <t>トモナ</t>
    </rPh>
    <rPh sb="13" eb="15">
      <t>ショウガイ</t>
    </rPh>
    <rPh sb="18" eb="20">
      <t>ハイシュツ</t>
    </rPh>
    <rPh sb="20" eb="21">
      <t>リョウ</t>
    </rPh>
    <rPh sb="22" eb="23">
      <t>ダイ</t>
    </rPh>
    <phoneticPr fontId="258"/>
  </si>
  <si>
    <t>燃費</t>
    <rPh sb="0" eb="2">
      <t>ネンピ</t>
    </rPh>
    <phoneticPr fontId="2"/>
  </si>
  <si>
    <t>生涯使用期間</t>
    <rPh sb="0" eb="2">
      <t>ショウガイ</t>
    </rPh>
    <rPh sb="2" eb="4">
      <t>シヨウ</t>
    </rPh>
    <rPh sb="4" eb="6">
      <t>キカン</t>
    </rPh>
    <phoneticPr fontId="2"/>
  </si>
  <si>
    <t>km</t>
    <phoneticPr fontId="258"/>
  </si>
  <si>
    <t>km</t>
    <phoneticPr fontId="258"/>
  </si>
  <si>
    <t>km/L</t>
    <phoneticPr fontId="258"/>
  </si>
  <si>
    <t>開発部</t>
    <rPh sb="0" eb="3">
      <t>カイハツブ</t>
    </rPh>
    <phoneticPr fontId="3"/>
  </si>
  <si>
    <t>開発部</t>
    <rPh sb="0" eb="2">
      <t>カイハツ</t>
    </rPh>
    <rPh sb="2" eb="3">
      <t>ブ</t>
    </rPh>
    <phoneticPr fontId="265"/>
  </si>
  <si>
    <t>生涯燃料消費量</t>
    <rPh sb="0" eb="2">
      <t>ショウガイ</t>
    </rPh>
    <rPh sb="2" eb="4">
      <t>ネンリョウ</t>
    </rPh>
    <rPh sb="4" eb="7">
      <t>ショウヒリョウ</t>
    </rPh>
    <phoneticPr fontId="2"/>
  </si>
  <si>
    <t>kL</t>
    <phoneticPr fontId="265"/>
  </si>
  <si>
    <t>kL</t>
    <phoneticPr fontId="265"/>
  </si>
  <si>
    <t>kL</t>
    <phoneticPr fontId="265"/>
  </si>
  <si>
    <t>算定・報告・公表制度 排出係数一覧 ガソリン</t>
  </si>
  <si>
    <t>算定・報告・公表制度 排出係数一覧 ガソリン</t>
    <phoneticPr fontId="3"/>
  </si>
  <si>
    <t>t-CO2/台</t>
    <rPh sb="6" eb="7">
      <t>ダイ</t>
    </rPh>
    <phoneticPr fontId="3"/>
  </si>
  <si>
    <t>t-CO2/台</t>
    <rPh sb="6" eb="7">
      <t>ダイ</t>
    </rPh>
    <phoneticPr fontId="265"/>
  </si>
  <si>
    <t>エンジン</t>
    <phoneticPr fontId="2"/>
  </si>
  <si>
    <t>販売したエンジンが組み込まれた最終製品（自動車）の走行に伴う生涯ガソリン消費量/台</t>
    <rPh sb="0" eb="2">
      <t>ハンバイ</t>
    </rPh>
    <rPh sb="9" eb="10">
      <t>ク</t>
    </rPh>
    <rPh sb="11" eb="12">
      <t>コ</t>
    </rPh>
    <rPh sb="15" eb="17">
      <t>サイシュウ</t>
    </rPh>
    <rPh sb="17" eb="19">
      <t>セイヒン</t>
    </rPh>
    <rPh sb="20" eb="23">
      <t>ジドウシャ</t>
    </rPh>
    <rPh sb="25" eb="27">
      <t>ソウコウ</t>
    </rPh>
    <rPh sb="28" eb="29">
      <t>トモナ</t>
    </rPh>
    <rPh sb="30" eb="32">
      <t>ショウガイ</t>
    </rPh>
    <rPh sb="36" eb="39">
      <t>ショウヒリョウ</t>
    </rPh>
    <rPh sb="40" eb="41">
      <t>ダイ</t>
    </rPh>
    <phoneticPr fontId="258"/>
  </si>
  <si>
    <t>販売したエンジンが組み込まれた最終製品（自動車）の走行に伴う生涯CO2排出量/台</t>
    <rPh sb="0" eb="2">
      <t>ハンバイ</t>
    </rPh>
    <rPh sb="9" eb="10">
      <t>ク</t>
    </rPh>
    <rPh sb="11" eb="12">
      <t>コ</t>
    </rPh>
    <rPh sb="15" eb="17">
      <t>サイシュウ</t>
    </rPh>
    <rPh sb="17" eb="19">
      <t>セイヒン</t>
    </rPh>
    <rPh sb="20" eb="23">
      <t>ジドウシャ</t>
    </rPh>
    <rPh sb="25" eb="27">
      <t>ソウコウ</t>
    </rPh>
    <rPh sb="28" eb="29">
      <t>トモナ</t>
    </rPh>
    <rPh sb="30" eb="32">
      <t>ショウガイ</t>
    </rPh>
    <rPh sb="35" eb="37">
      <t>ハイシュツ</t>
    </rPh>
    <rPh sb="37" eb="38">
      <t>リョウ</t>
    </rPh>
    <rPh sb="39" eb="40">
      <t>ダイ</t>
    </rPh>
    <phoneticPr fontId="258"/>
  </si>
  <si>
    <t>kL/台</t>
    <rPh sb="3" eb="4">
      <t>ダイ</t>
    </rPh>
    <phoneticPr fontId="265"/>
  </si>
  <si>
    <t>kL/台</t>
    <rPh sb="3" eb="4">
      <t>ダイ</t>
    </rPh>
    <phoneticPr fontId="258"/>
  </si>
  <si>
    <t>t-CO2/台</t>
    <rPh sb="6" eb="7">
      <t>ダイ</t>
    </rPh>
    <phoneticPr fontId="258"/>
  </si>
  <si>
    <t>1台当たり生涯CO2排出量</t>
    <rPh sb="1" eb="2">
      <t>ダイ</t>
    </rPh>
    <rPh sb="2" eb="3">
      <t>ア</t>
    </rPh>
    <rPh sb="5" eb="7">
      <t>ショウガイ</t>
    </rPh>
    <rPh sb="10" eb="12">
      <t>ハイシュツ</t>
    </rPh>
    <rPh sb="12" eb="13">
      <t>リョウ</t>
    </rPh>
    <phoneticPr fontId="2"/>
  </si>
  <si>
    <t>1台当たり生涯燃料消費量</t>
    <rPh sb="1" eb="2">
      <t>ダイ</t>
    </rPh>
    <rPh sb="2" eb="3">
      <t>ア</t>
    </rPh>
    <rPh sb="5" eb="7">
      <t>ショウガイ</t>
    </rPh>
    <rPh sb="7" eb="9">
      <t>ネンリョウ</t>
    </rPh>
    <rPh sb="9" eb="12">
      <t>ショウヒリョウ</t>
    </rPh>
    <phoneticPr fontId="2"/>
  </si>
  <si>
    <t>エンジン分配分比率</t>
    <rPh sb="4" eb="5">
      <t>ブン</t>
    </rPh>
    <rPh sb="5" eb="7">
      <t>ハイブン</t>
    </rPh>
    <rPh sb="7" eb="9">
      <t>ヒリツ</t>
    </rPh>
    <phoneticPr fontId="2"/>
  </si>
  <si>
    <t>販売したエンジンが組み込まれた最終製品（自動車）の走行に伴う生涯CO2排出量のうち、エンジン分の排出量/台</t>
    <rPh sb="0" eb="2">
      <t>ハンバイ</t>
    </rPh>
    <rPh sb="9" eb="10">
      <t>ク</t>
    </rPh>
    <rPh sb="11" eb="12">
      <t>コ</t>
    </rPh>
    <rPh sb="15" eb="17">
      <t>サイシュウ</t>
    </rPh>
    <rPh sb="17" eb="19">
      <t>セイヒン</t>
    </rPh>
    <rPh sb="20" eb="23">
      <t>ジドウシャ</t>
    </rPh>
    <rPh sb="25" eb="27">
      <t>ソウコウ</t>
    </rPh>
    <rPh sb="28" eb="29">
      <t>トモナ</t>
    </rPh>
    <rPh sb="30" eb="32">
      <t>ショウガイ</t>
    </rPh>
    <rPh sb="35" eb="37">
      <t>ハイシュツ</t>
    </rPh>
    <rPh sb="37" eb="38">
      <t>リョウ</t>
    </rPh>
    <rPh sb="46" eb="47">
      <t>ブン</t>
    </rPh>
    <rPh sb="48" eb="50">
      <t>ハイシュツ</t>
    </rPh>
    <rPh sb="50" eb="51">
      <t>リョウ</t>
    </rPh>
    <rPh sb="52" eb="53">
      <t>ダイ</t>
    </rPh>
    <phoneticPr fontId="258"/>
  </si>
  <si>
    <t>エンジン重量</t>
    <rPh sb="4" eb="6">
      <t>ジュウリョウ</t>
    </rPh>
    <phoneticPr fontId="265"/>
  </si>
  <si>
    <t>車輌重量</t>
    <rPh sb="0" eb="2">
      <t>シャリョウ</t>
    </rPh>
    <rPh sb="2" eb="4">
      <t>ジュウリョウ</t>
    </rPh>
    <phoneticPr fontId="265"/>
  </si>
  <si>
    <t>重量[t/台]</t>
    <rPh sb="0" eb="2">
      <t>ジュウリョウ</t>
    </rPh>
    <rPh sb="5" eb="6">
      <t>ダイ</t>
    </rPh>
    <phoneticPr fontId="265"/>
  </si>
  <si>
    <t>エンジン重量／車種E車輌重量</t>
    <rPh sb="4" eb="6">
      <t>ジュウリョウ</t>
    </rPh>
    <rPh sb="7" eb="9">
      <t>シャシュ</t>
    </rPh>
    <rPh sb="10" eb="12">
      <t>シャリョウ</t>
    </rPh>
    <rPh sb="12" eb="14">
      <t>ジュウリョウ</t>
    </rPh>
    <phoneticPr fontId="265"/>
  </si>
  <si>
    <t>生涯CO2排出量</t>
    <rPh sb="0" eb="2">
      <t>ショウガイ</t>
    </rPh>
    <rPh sb="5" eb="7">
      <t>ハイシュツ</t>
    </rPh>
    <rPh sb="7" eb="8">
      <t>リョウ</t>
    </rPh>
    <phoneticPr fontId="2"/>
  </si>
  <si>
    <t>エンジン分生涯CO2排出量</t>
    <rPh sb="4" eb="5">
      <t>ブン</t>
    </rPh>
    <rPh sb="5" eb="7">
      <t>ショウガイ</t>
    </rPh>
    <rPh sb="10" eb="12">
      <t>ハイシュツ</t>
    </rPh>
    <rPh sb="12" eb="13">
      <t>リョウ</t>
    </rPh>
    <phoneticPr fontId="2"/>
  </si>
  <si>
    <t>販売したエンジンが組み込まれた最終製品（自動車）の走行に伴う生涯CO2排出量のうち、エンジン分の排出量/台</t>
    <rPh sb="0" eb="2">
      <t>ハンバイ</t>
    </rPh>
    <rPh sb="9" eb="10">
      <t>ク</t>
    </rPh>
    <rPh sb="11" eb="12">
      <t>コ</t>
    </rPh>
    <rPh sb="15" eb="17">
      <t>サイシュウ</t>
    </rPh>
    <rPh sb="17" eb="19">
      <t>セイヒン</t>
    </rPh>
    <rPh sb="20" eb="23">
      <t>ジドウシャ</t>
    </rPh>
    <rPh sb="25" eb="27">
      <t>ソウコウ</t>
    </rPh>
    <rPh sb="28" eb="29">
      <t>トモナ</t>
    </rPh>
    <rPh sb="30" eb="32">
      <t>ショウガイ</t>
    </rPh>
    <rPh sb="35" eb="37">
      <t>ハイシュツ</t>
    </rPh>
    <rPh sb="37" eb="38">
      <t>リョウ</t>
    </rPh>
    <rPh sb="46" eb="47">
      <t>ブン</t>
    </rPh>
    <rPh sb="48" eb="50">
      <t>ハイシュツ</t>
    </rPh>
    <rPh sb="50" eb="51">
      <t>リョウ</t>
    </rPh>
    <rPh sb="52" eb="53">
      <t>ダイ</t>
    </rPh>
    <phoneticPr fontId="265"/>
  </si>
  <si>
    <t>販売した自動車の走行に伴う生涯CO2排出量/台</t>
    <rPh sb="0" eb="2">
      <t>ハンバイ</t>
    </rPh>
    <rPh sb="4" eb="7">
      <t>ジドウシャ</t>
    </rPh>
    <rPh sb="8" eb="10">
      <t>ソウコウ</t>
    </rPh>
    <rPh sb="11" eb="12">
      <t>トモナ</t>
    </rPh>
    <rPh sb="13" eb="15">
      <t>ショウガイ</t>
    </rPh>
    <rPh sb="18" eb="20">
      <t>ハイシュツ</t>
    </rPh>
    <rPh sb="20" eb="21">
      <t>リョウ</t>
    </rPh>
    <rPh sb="22" eb="23">
      <t>ダイ</t>
    </rPh>
    <phoneticPr fontId="265"/>
  </si>
  <si>
    <t>カテゴリ4の調達物流で扱った調達物重量から、カテゴリ5の産業廃棄物を除いた分が、当該年度の生産製品の重量と仮定する。</t>
    <rPh sb="6" eb="8">
      <t>チョウタツ</t>
    </rPh>
    <rPh sb="8" eb="10">
      <t>ブツリュウ</t>
    </rPh>
    <rPh sb="11" eb="12">
      <t>アツカ</t>
    </rPh>
    <rPh sb="14" eb="16">
      <t>チョウタツ</t>
    </rPh>
    <rPh sb="16" eb="17">
      <t>ブツ</t>
    </rPh>
    <rPh sb="17" eb="19">
      <t>ジュウリョウ</t>
    </rPh>
    <rPh sb="28" eb="30">
      <t>サンギョウ</t>
    </rPh>
    <rPh sb="30" eb="33">
      <t>ハイキブツ</t>
    </rPh>
    <rPh sb="34" eb="35">
      <t>ノゾ</t>
    </rPh>
    <rPh sb="37" eb="38">
      <t>ブン</t>
    </rPh>
    <rPh sb="40" eb="42">
      <t>トウガイ</t>
    </rPh>
    <rPh sb="42" eb="44">
      <t>ネンド</t>
    </rPh>
    <rPh sb="45" eb="47">
      <t>セイサン</t>
    </rPh>
    <rPh sb="47" eb="49">
      <t>セイヒン</t>
    </rPh>
    <rPh sb="50" eb="52">
      <t>ジュウリョウ</t>
    </rPh>
    <rPh sb="53" eb="55">
      <t>カテイ</t>
    </rPh>
    <phoneticPr fontId="2"/>
  </si>
  <si>
    <t>また、自動車リサイクル法が施行されていることから、廃棄物処理方法はすべてリサイクルとする。</t>
    <rPh sb="3" eb="6">
      <t>ジドウシャ</t>
    </rPh>
    <rPh sb="11" eb="12">
      <t>ホウ</t>
    </rPh>
    <rPh sb="13" eb="15">
      <t>シコウ</t>
    </rPh>
    <rPh sb="25" eb="28">
      <t>ハイキブツ</t>
    </rPh>
    <rPh sb="28" eb="30">
      <t>ショリ</t>
    </rPh>
    <rPh sb="30" eb="32">
      <t>ホウホウ</t>
    </rPh>
    <phoneticPr fontId="265"/>
  </si>
  <si>
    <t>廃棄物分類</t>
    <rPh sb="0" eb="3">
      <t>ハイキブツ</t>
    </rPh>
    <rPh sb="3" eb="5">
      <t>ブンルイ</t>
    </rPh>
    <phoneticPr fontId="265"/>
  </si>
  <si>
    <t>廃プラスチック類</t>
    <rPh sb="0" eb="1">
      <t>ハイ</t>
    </rPh>
    <rPh sb="7" eb="8">
      <t>ルイ</t>
    </rPh>
    <phoneticPr fontId="265"/>
  </si>
  <si>
    <t>廃油</t>
    <rPh sb="0" eb="2">
      <t>ハイユ</t>
    </rPh>
    <phoneticPr fontId="265"/>
  </si>
  <si>
    <t>ガラス陶磁器くず</t>
    <rPh sb="3" eb="6">
      <t>トウジキ</t>
    </rPh>
    <phoneticPr fontId="265"/>
  </si>
  <si>
    <t>金属くず</t>
    <rPh sb="0" eb="2">
      <t>キンゾク</t>
    </rPh>
    <phoneticPr fontId="265"/>
  </si>
  <si>
    <t>除外（使用期間で消費するため）</t>
    <rPh sb="0" eb="2">
      <t>ジョガイ</t>
    </rPh>
    <rPh sb="3" eb="5">
      <t>シヨウ</t>
    </rPh>
    <rPh sb="5" eb="7">
      <t>キカン</t>
    </rPh>
    <rPh sb="8" eb="10">
      <t>ショウヒ</t>
    </rPh>
    <phoneticPr fontId="265"/>
  </si>
  <si>
    <t>調達重量</t>
    <rPh sb="0" eb="2">
      <t>チョウタツ</t>
    </rPh>
    <rPh sb="2" eb="4">
      <t>ジュウリョウ</t>
    </rPh>
    <phoneticPr fontId="2"/>
  </si>
  <si>
    <t>t</t>
    <phoneticPr fontId="2"/>
  </si>
  <si>
    <t>カテゴリ5 廃棄処理重量</t>
    <rPh sb="6" eb="8">
      <t>ハイキ</t>
    </rPh>
    <rPh sb="8" eb="10">
      <t>ショリ</t>
    </rPh>
    <rPh sb="10" eb="12">
      <t>ジュウリョウ</t>
    </rPh>
    <phoneticPr fontId="2"/>
  </si>
  <si>
    <t>カテゴリ12対象重量</t>
    <rPh sb="6" eb="8">
      <t>タイショウ</t>
    </rPh>
    <rPh sb="8" eb="10">
      <t>ジュウリョウ</t>
    </rPh>
    <phoneticPr fontId="265"/>
  </si>
  <si>
    <t>自動車生産量</t>
    <rPh sb="0" eb="3">
      <t>ジドウシャ</t>
    </rPh>
    <rPh sb="3" eb="5">
      <t>セイサン</t>
    </rPh>
    <rPh sb="5" eb="6">
      <t>リョウ</t>
    </rPh>
    <phoneticPr fontId="2"/>
  </si>
  <si>
    <t>投資先発行株式数
[株]</t>
    <rPh sb="0" eb="2">
      <t>トウシ</t>
    </rPh>
    <rPh sb="2" eb="3">
      <t>サキ</t>
    </rPh>
    <rPh sb="3" eb="5">
      <t>ハッコウ</t>
    </rPh>
    <rPh sb="5" eb="7">
      <t>カブシキ</t>
    </rPh>
    <rPh sb="7" eb="8">
      <t>スウ</t>
    </rPh>
    <rPh sb="10" eb="11">
      <t>カブ</t>
    </rPh>
    <phoneticPr fontId="3"/>
  </si>
  <si>
    <t>自社保有株式数
[株]</t>
    <rPh sb="0" eb="2">
      <t>ジシャ</t>
    </rPh>
    <rPh sb="2" eb="4">
      <t>ホユウ</t>
    </rPh>
    <rPh sb="4" eb="7">
      <t>カブシキスウ</t>
    </rPh>
    <rPh sb="9" eb="10">
      <t>カブ</t>
    </rPh>
    <phoneticPr fontId="3"/>
  </si>
  <si>
    <t>2014年度</t>
    <rPh sb="4" eb="6">
      <t>ネンド</t>
    </rPh>
    <phoneticPr fontId="2"/>
  </si>
  <si>
    <t>投資割合</t>
    <rPh sb="0" eb="2">
      <t>トウシ</t>
    </rPh>
    <rPh sb="2" eb="4">
      <t>ワリアイ</t>
    </rPh>
    <phoneticPr fontId="3"/>
  </si>
  <si>
    <t>組織範囲</t>
    <phoneticPr fontId="3"/>
  </si>
  <si>
    <t>出典</t>
    <phoneticPr fontId="3"/>
  </si>
  <si>
    <t>投資先排出量</t>
    <rPh sb="0" eb="2">
      <t>トウシ</t>
    </rPh>
    <rPh sb="2" eb="3">
      <t>サキ</t>
    </rPh>
    <rPh sb="3" eb="5">
      <t>ハイシュツ</t>
    </rPh>
    <rPh sb="5" eb="6">
      <t>リョウ</t>
    </rPh>
    <phoneticPr fontId="3"/>
  </si>
  <si>
    <t>全グループ</t>
    <rPh sb="0" eb="1">
      <t>ゼン</t>
    </rPh>
    <phoneticPr fontId="2"/>
  </si>
  <si>
    <t>国内グループ企業</t>
    <rPh sb="0" eb="2">
      <t>コクナイ</t>
    </rPh>
    <rPh sb="6" eb="8">
      <t>キギョウ</t>
    </rPh>
    <phoneticPr fontId="2"/>
  </si>
  <si>
    <t>-</t>
    <phoneticPr fontId="3"/>
  </si>
  <si>
    <t>-</t>
    <phoneticPr fontId="2"/>
  </si>
  <si>
    <t>スコープ1,2排出量非公開</t>
    <rPh sb="7" eb="9">
      <t>ハイシュツ</t>
    </rPh>
    <rPh sb="9" eb="10">
      <t>リョウ</t>
    </rPh>
    <rPh sb="10" eb="13">
      <t>ヒコウカイ</t>
    </rPh>
    <phoneticPr fontId="268"/>
  </si>
  <si>
    <t>企業名</t>
    <rPh sb="0" eb="2">
      <t>キギョウ</t>
    </rPh>
    <rPh sb="2" eb="3">
      <t>メイ</t>
    </rPh>
    <phoneticPr fontId="3"/>
  </si>
  <si>
    <t>業種</t>
    <rPh sb="0" eb="2">
      <t>ギョウシュ</t>
    </rPh>
    <phoneticPr fontId="3"/>
  </si>
  <si>
    <t>製造業</t>
    <rPh sb="0" eb="2">
      <t>セイゾウギョウ</t>
    </rPh>
    <phoneticPr fontId="3"/>
  </si>
  <si>
    <t>Scope1,2排出量各社実績</t>
    <phoneticPr fontId="3"/>
  </si>
  <si>
    <t>実績年度</t>
    <rPh sb="0" eb="2">
      <t>ジッセキ</t>
    </rPh>
    <phoneticPr fontId="3"/>
  </si>
  <si>
    <t>銀行業</t>
    <rPh sb="0" eb="2">
      <t>ギンコウギョウ</t>
    </rPh>
    <phoneticPr fontId="3"/>
  </si>
  <si>
    <t>銀行業</t>
    <rPh sb="0" eb="1">
      <t>ギンコウギョウ</t>
    </rPh>
    <phoneticPr fontId="3"/>
  </si>
  <si>
    <t>製造業</t>
    <rPh sb="0" eb="1">
      <t>セイゾウギョウ</t>
    </rPh>
    <phoneticPr fontId="3"/>
  </si>
  <si>
    <t>サービス業</t>
    <rPh sb="3" eb="4">
      <t>ギョウ</t>
    </rPh>
    <phoneticPr fontId="3"/>
  </si>
  <si>
    <t>印刷業</t>
    <rPh sb="0" eb="2">
      <t>インサツギョウ</t>
    </rPh>
    <phoneticPr fontId="3"/>
  </si>
  <si>
    <t>カテゴリ15
対象CO2排出量
[t-CO2]</t>
    <rPh sb="7" eb="9">
      <t>タイショウ</t>
    </rPh>
    <rPh sb="12" eb="14">
      <t>ハイシュツ</t>
    </rPh>
    <rPh sb="14" eb="15">
      <t>リョウ</t>
    </rPh>
    <phoneticPr fontId="2"/>
  </si>
  <si>
    <t>株式保有比率
[-]</t>
    <rPh sb="2" eb="4">
      <t>ホユウ</t>
    </rPh>
    <phoneticPr fontId="3"/>
  </si>
  <si>
    <t>その他</t>
    <rPh sb="2" eb="3">
      <t>タ</t>
    </rPh>
    <phoneticPr fontId="2"/>
  </si>
  <si>
    <t>活動</t>
    <rPh sb="0" eb="2">
      <t>カツドウ</t>
    </rPh>
    <phoneticPr fontId="3"/>
  </si>
  <si>
    <t>人</t>
    <rPh sb="0" eb="1">
      <t>ニン</t>
    </rPh>
    <phoneticPr fontId="3"/>
  </si>
  <si>
    <t>従業員数</t>
    <rPh sb="0" eb="3">
      <t>ジュウギョウイン</t>
    </rPh>
    <rPh sb="3" eb="4">
      <t>スウ</t>
    </rPh>
    <phoneticPr fontId="265"/>
  </si>
  <si>
    <t>t-CO2/人</t>
    <rPh sb="6" eb="7">
      <t>ニン</t>
    </rPh>
    <phoneticPr fontId="3"/>
  </si>
  <si>
    <t>-</t>
    <phoneticPr fontId="3"/>
  </si>
  <si>
    <t>スコープ3</t>
    <phoneticPr fontId="3"/>
  </si>
  <si>
    <t>スコープ1</t>
  </si>
  <si>
    <t>スコープ2</t>
  </si>
  <si>
    <t>生産台数
類似車種生涯排出量
重量比</t>
    <rPh sb="0" eb="2">
      <t>セイサン</t>
    </rPh>
    <rPh sb="2" eb="4">
      <t>ダイスウ</t>
    </rPh>
    <rPh sb="5" eb="7">
      <t>ルイジ</t>
    </rPh>
    <rPh sb="7" eb="9">
      <t>シャシュ</t>
    </rPh>
    <rPh sb="9" eb="11">
      <t>ショウガイ</t>
    </rPh>
    <rPh sb="11" eb="13">
      <t>ハイシュツ</t>
    </rPh>
    <rPh sb="13" eb="14">
      <t>リョウ</t>
    </rPh>
    <rPh sb="15" eb="17">
      <t>ジュウリョウ</t>
    </rPh>
    <rPh sb="17" eb="18">
      <t>ヒ</t>
    </rPh>
    <phoneticPr fontId="243"/>
  </si>
  <si>
    <t>生産台数
生涯走行距離
自動車燃費</t>
    <rPh sb="0" eb="2">
      <t>セイサン</t>
    </rPh>
    <rPh sb="2" eb="4">
      <t>ダイスウ</t>
    </rPh>
    <rPh sb="5" eb="7">
      <t>ショウガイ</t>
    </rPh>
    <rPh sb="7" eb="9">
      <t>ソウコウ</t>
    </rPh>
    <rPh sb="9" eb="11">
      <t>キョリ</t>
    </rPh>
    <rPh sb="12" eb="15">
      <t>ジドウシャ</t>
    </rPh>
    <rPh sb="15" eb="17">
      <t>ネンピ</t>
    </rPh>
    <phoneticPr fontId="243"/>
  </si>
  <si>
    <t>対象活動がある組織範囲</t>
    <rPh sb="0" eb="2">
      <t>タイショウ</t>
    </rPh>
    <rPh sb="2" eb="4">
      <t>カツドウ</t>
    </rPh>
    <rPh sb="7" eb="9">
      <t>ソシキ</t>
    </rPh>
    <rPh sb="9" eb="11">
      <t>ハンイ</t>
    </rPh>
    <phoneticPr fontId="2"/>
  </si>
  <si>
    <t>カテゴリ概要</t>
    <rPh sb="4" eb="6">
      <t>ガイヨウ</t>
    </rPh>
    <phoneticPr fontId="243"/>
  </si>
  <si>
    <t>単体（A社／自動車事業）</t>
    <rPh sb="0" eb="2">
      <t>タンタイ</t>
    </rPh>
    <rPh sb="4" eb="5">
      <t>シャ</t>
    </rPh>
    <rPh sb="6" eb="9">
      <t>ジドウシャ</t>
    </rPh>
    <rPh sb="9" eb="11">
      <t>ジギョウ</t>
    </rPh>
    <phoneticPr fontId="2"/>
  </si>
  <si>
    <t>その他</t>
    <rPh sb="2" eb="3">
      <t>タ</t>
    </rPh>
    <phoneticPr fontId="243"/>
  </si>
  <si>
    <t>カテゴリ</t>
    <phoneticPr fontId="243"/>
  </si>
  <si>
    <t>スコープ１</t>
    <phoneticPr fontId="243"/>
  </si>
  <si>
    <t>スコープ２</t>
    <phoneticPr fontId="243"/>
  </si>
  <si>
    <t>従業員の家庭における排出量
（3か月分；パート、アルバイト含む）</t>
    <phoneticPr fontId="243"/>
  </si>
  <si>
    <t>算定・報告・公表制度排出係数一覧</t>
    <phoneticPr fontId="243"/>
  </si>
  <si>
    <t>自社におけるエンジン組込時排出量（LCAデータ）
算定・報告・公表制度排出係数一覧</t>
    <rPh sb="0" eb="2">
      <t>ジシャ</t>
    </rPh>
    <rPh sb="10" eb="12">
      <t>クミコミ</t>
    </rPh>
    <rPh sb="12" eb="13">
      <t>ジ</t>
    </rPh>
    <rPh sb="13" eb="15">
      <t>ハイシュツ</t>
    </rPh>
    <rPh sb="15" eb="16">
      <t>リョウ</t>
    </rPh>
    <rPh sb="25" eb="27">
      <t>サンテイ</t>
    </rPh>
    <rPh sb="28" eb="30">
      <t>ホウコク</t>
    </rPh>
    <rPh sb="31" eb="33">
      <t>コウヒョウ</t>
    </rPh>
    <rPh sb="33" eb="35">
      <t>セイド</t>
    </rPh>
    <rPh sb="35" eb="37">
      <t>ハイシュツ</t>
    </rPh>
    <rPh sb="37" eb="39">
      <t>ケイスウ</t>
    </rPh>
    <rPh sb="39" eb="41">
      <t>イチラン</t>
    </rPh>
    <phoneticPr fontId="2"/>
  </si>
  <si>
    <t>電力会社別排出係数
－平成26年度実績－</t>
    <phoneticPr fontId="243"/>
  </si>
  <si>
    <t>営業管理部
開発部
環境部</t>
    <rPh sb="0" eb="2">
      <t>エイギョウ</t>
    </rPh>
    <rPh sb="2" eb="5">
      <t>カンリブ</t>
    </rPh>
    <rPh sb="6" eb="9">
      <t>カイハツブ</t>
    </rPh>
    <rPh sb="10" eb="13">
      <t>カンキョウブ</t>
    </rPh>
    <phoneticPr fontId="2"/>
  </si>
  <si>
    <t>Σ｛（生産台数）×（生涯走行距離）÷（自動車燃費）×（エネルギー別原単位）｝</t>
    <rPh sb="3" eb="5">
      <t>セイサン</t>
    </rPh>
    <rPh sb="5" eb="7">
      <t>ダイスウ</t>
    </rPh>
    <rPh sb="10" eb="12">
      <t>ショウガイ</t>
    </rPh>
    <rPh sb="12" eb="14">
      <t>ソウコウ</t>
    </rPh>
    <rPh sb="14" eb="16">
      <t>キョリ</t>
    </rPh>
    <rPh sb="19" eb="22">
      <t>ジドウシャ</t>
    </rPh>
    <rPh sb="22" eb="24">
      <t>ネンピ</t>
    </rPh>
    <rPh sb="32" eb="33">
      <t>ベツ</t>
    </rPh>
    <rPh sb="33" eb="36">
      <t>ゲンタンイ</t>
    </rPh>
    <phoneticPr fontId="2"/>
  </si>
  <si>
    <t>（エンジン生産台数）×（自社LCAデータ）</t>
    <rPh sb="5" eb="7">
      <t>セイサン</t>
    </rPh>
    <rPh sb="7" eb="9">
      <t>ダイスウ</t>
    </rPh>
    <rPh sb="12" eb="14">
      <t>ジシャ</t>
    </rPh>
    <phoneticPr fontId="2"/>
  </si>
  <si>
    <t>エンジン生産台数</t>
    <rPh sb="4" eb="6">
      <t>セイサン</t>
    </rPh>
    <rPh sb="6" eb="8">
      <t>ダイスウ</t>
    </rPh>
    <phoneticPr fontId="2"/>
  </si>
  <si>
    <t>調達重量
廃棄重量</t>
    <rPh sb="0" eb="2">
      <t>チョウタツ</t>
    </rPh>
    <rPh sb="2" eb="4">
      <t>ジュウリョウ</t>
    </rPh>
    <rPh sb="5" eb="7">
      <t>ハイキ</t>
    </rPh>
    <rPh sb="7" eb="9">
      <t>ジュウリョウ</t>
    </rPh>
    <phoneticPr fontId="2"/>
  </si>
  <si>
    <t>Σ[｛（種別調達重量）－（廃棄物種別廃棄重量）｝×（廃棄物種別原単位）]</t>
    <rPh sb="4" eb="6">
      <t>シュベツ</t>
    </rPh>
    <rPh sb="6" eb="8">
      <t>チョウタツ</t>
    </rPh>
    <rPh sb="8" eb="10">
      <t>ジュウリョウ</t>
    </rPh>
    <rPh sb="13" eb="16">
      <t>ハイキブツ</t>
    </rPh>
    <rPh sb="16" eb="17">
      <t>シュ</t>
    </rPh>
    <rPh sb="17" eb="18">
      <t>ベツ</t>
    </rPh>
    <rPh sb="18" eb="20">
      <t>ハイキ</t>
    </rPh>
    <rPh sb="20" eb="22">
      <t>ジュウリョウ</t>
    </rPh>
    <rPh sb="26" eb="29">
      <t>ハイキブツ</t>
    </rPh>
    <rPh sb="29" eb="30">
      <t>シュ</t>
    </rPh>
    <phoneticPr fontId="2"/>
  </si>
  <si>
    <t>Σ｛（生産台数）×（エンジンが取り付けられる車種と類似車種の生涯排出量）×（エンジンと車体の重量比）｝</t>
    <rPh sb="3" eb="5">
      <t>セイサン</t>
    </rPh>
    <rPh sb="5" eb="7">
      <t>ダイスウ</t>
    </rPh>
    <rPh sb="15" eb="16">
      <t>ト</t>
    </rPh>
    <rPh sb="17" eb="18">
      <t>ツ</t>
    </rPh>
    <rPh sb="22" eb="24">
      <t>シャシュ</t>
    </rPh>
    <rPh sb="25" eb="27">
      <t>ルイジ</t>
    </rPh>
    <rPh sb="27" eb="29">
      <t>シャシュ</t>
    </rPh>
    <rPh sb="30" eb="32">
      <t>ショウガイ</t>
    </rPh>
    <rPh sb="32" eb="34">
      <t>ハイシュツ</t>
    </rPh>
    <rPh sb="34" eb="35">
      <t>リョウ</t>
    </rPh>
    <rPh sb="43" eb="45">
      <t>シャタイ</t>
    </rPh>
    <rPh sb="46" eb="48">
      <t>ジュウリョウ</t>
    </rPh>
    <rPh sb="48" eb="49">
      <t>ヒ</t>
    </rPh>
    <phoneticPr fontId="243"/>
  </si>
  <si>
    <t>従業員人数</t>
    <rPh sb="0" eb="3">
      <t>ジュウギョウイン</t>
    </rPh>
    <rPh sb="3" eb="5">
      <t>ニンズウ</t>
    </rPh>
    <phoneticPr fontId="243"/>
  </si>
  <si>
    <t>排出原単位の更新（当該年度のアンケート結果の反映）</t>
    <rPh sb="0" eb="2">
      <t>ハイシュツ</t>
    </rPh>
    <rPh sb="2" eb="5">
      <t>ゲンタンイ</t>
    </rPh>
    <rPh sb="6" eb="8">
      <t>コウシン</t>
    </rPh>
    <rPh sb="9" eb="11">
      <t>トウガイ</t>
    </rPh>
    <rPh sb="11" eb="13">
      <t>ネンド</t>
    </rPh>
    <rPh sb="19" eb="21">
      <t>ケッカ</t>
    </rPh>
    <rPh sb="22" eb="24">
      <t>ハンエイ</t>
    </rPh>
    <phoneticPr fontId="243"/>
  </si>
  <si>
    <t>スコープ1</t>
    <phoneticPr fontId="243"/>
  </si>
  <si>
    <t>スコープ2</t>
    <phoneticPr fontId="243"/>
  </si>
  <si>
    <t>○</t>
    <phoneticPr fontId="243"/>
  </si>
  <si>
    <t>○</t>
    <phoneticPr fontId="243"/>
  </si>
  <si>
    <t>○</t>
    <phoneticPr fontId="243"/>
  </si>
  <si>
    <t>排出量まとめ</t>
    <rPh sb="0" eb="2">
      <t>ハイシュツ</t>
    </rPh>
    <rPh sb="2" eb="3">
      <t>リョウ</t>
    </rPh>
    <phoneticPr fontId="3"/>
  </si>
  <si>
    <t>A社／自動車事業</t>
    <rPh sb="1" eb="2">
      <t>シャ</t>
    </rPh>
    <rPh sb="3" eb="6">
      <t>ジドウシャ</t>
    </rPh>
    <rPh sb="6" eb="8">
      <t>ジギョウ</t>
    </rPh>
    <phoneticPr fontId="2"/>
  </si>
  <si>
    <t>A社／エンジン事業</t>
    <rPh sb="1" eb="2">
      <t>シャ</t>
    </rPh>
    <rPh sb="7" eb="9">
      <t>ジギョウ</t>
    </rPh>
    <phoneticPr fontId="2"/>
  </si>
  <si>
    <t>リネンサプライ</t>
    <phoneticPr fontId="258"/>
  </si>
  <si>
    <t>百万円</t>
    <rPh sb="0" eb="3">
      <t>ヒャクマンエン</t>
    </rPh>
    <phoneticPr fontId="258"/>
  </si>
  <si>
    <t>購入した
サービス</t>
    <rPh sb="0" eb="2">
      <t>コウニュウ</t>
    </rPh>
    <phoneticPr fontId="2"/>
  </si>
  <si>
    <t>■購入または取得した資本財の建設・製造及び輸送から発生する排出量</t>
    <phoneticPr fontId="258"/>
  </si>
  <si>
    <r>
      <t>―</t>
    </r>
    <r>
      <rPr>
        <vertAlign val="superscript"/>
        <sz val="9"/>
        <rFont val="ＭＳ Ｐゴシック"/>
        <family val="3"/>
        <charset val="128"/>
      </rPr>
      <t>※1</t>
    </r>
    <phoneticPr fontId="243"/>
  </si>
  <si>
    <r>
      <t>―</t>
    </r>
    <r>
      <rPr>
        <vertAlign val="superscript"/>
        <sz val="9"/>
        <rFont val="ＭＳ Ｐゴシック"/>
        <family val="3"/>
        <charset val="128"/>
      </rPr>
      <t>※2</t>
    </r>
    <phoneticPr fontId="243"/>
  </si>
  <si>
    <r>
      <t>―</t>
    </r>
    <r>
      <rPr>
        <vertAlign val="superscript"/>
        <sz val="9"/>
        <rFont val="ＭＳ Ｐゴシック"/>
        <family val="3"/>
        <charset val="128"/>
      </rPr>
      <t>※1</t>
    </r>
    <phoneticPr fontId="243"/>
  </si>
  <si>
    <r>
      <t>―</t>
    </r>
    <r>
      <rPr>
        <vertAlign val="superscript"/>
        <sz val="9"/>
        <rFont val="ＭＳ Ｐゴシック"/>
        <family val="3"/>
        <charset val="128"/>
      </rPr>
      <t>※3</t>
    </r>
    <phoneticPr fontId="243"/>
  </si>
  <si>
    <t>＜算定対象外理由＞</t>
    <rPh sb="1" eb="3">
      <t>サンテイ</t>
    </rPh>
    <rPh sb="3" eb="5">
      <t>タイショウ</t>
    </rPh>
    <rPh sb="5" eb="6">
      <t>ガイ</t>
    </rPh>
    <phoneticPr fontId="243"/>
  </si>
  <si>
    <t>　※特定荷主に該当せず、受託物流に関わる排出を算定していない場合でも、該当する活動が無いというわけではありません。</t>
    <rPh sb="2" eb="4">
      <t>トクテイ</t>
    </rPh>
    <rPh sb="4" eb="6">
      <t>ニヌシ</t>
    </rPh>
    <rPh sb="7" eb="9">
      <t>ガイトウ</t>
    </rPh>
    <rPh sb="12" eb="14">
      <t>ジュタク</t>
    </rPh>
    <rPh sb="14" eb="16">
      <t>ブツリュウ</t>
    </rPh>
    <rPh sb="17" eb="18">
      <t>カカ</t>
    </rPh>
    <rPh sb="20" eb="22">
      <t>ハイシュツ</t>
    </rPh>
    <rPh sb="23" eb="25">
      <t>サンテイ</t>
    </rPh>
    <rPh sb="30" eb="32">
      <t>バアイ</t>
    </rPh>
    <rPh sb="35" eb="37">
      <t>ガイトウ</t>
    </rPh>
    <rPh sb="39" eb="41">
      <t>カツドウ</t>
    </rPh>
    <rPh sb="42" eb="43">
      <t>ナ</t>
    </rPh>
    <phoneticPr fontId="2"/>
  </si>
  <si>
    <r>
      <t>　</t>
    </r>
    <r>
      <rPr>
        <sz val="11"/>
        <color indexed="9"/>
        <rFont val="ＭＳ Ｐゴシック"/>
        <family val="3"/>
        <charset val="128"/>
      </rPr>
      <t>※</t>
    </r>
    <r>
      <rPr>
        <sz val="11"/>
        <color theme="1"/>
        <rFont val="ＭＳ Ｐゴシック"/>
        <family val="3"/>
        <charset val="128"/>
        <scheme val="minor"/>
      </rPr>
      <t>該当する活動を把握し、調達物流や委託物流（海外輸出）の事例と同様の方法で算定する必要があります。</t>
    </r>
    <rPh sb="2" eb="4">
      <t>ガイトウ</t>
    </rPh>
    <rPh sb="6" eb="8">
      <t>カツドウ</t>
    </rPh>
    <rPh sb="9" eb="11">
      <t>ハアク</t>
    </rPh>
    <rPh sb="15" eb="17">
      <t>ブツリュウ</t>
    </rPh>
    <rPh sb="18" eb="20">
      <t>イタク</t>
    </rPh>
    <rPh sb="20" eb="22">
      <t>ブツリュウ</t>
    </rPh>
    <rPh sb="23" eb="25">
      <t>カイガイ</t>
    </rPh>
    <rPh sb="25" eb="27">
      <t>ユシュツ</t>
    </rPh>
    <rPh sb="29" eb="31">
      <t>ジレイ</t>
    </rPh>
    <phoneticPr fontId="2"/>
  </si>
  <si>
    <t>省エネ法荷主責任
報告値[t-CO2]</t>
    <rPh sb="0" eb="1">
      <t>ショウ</t>
    </rPh>
    <rPh sb="3" eb="4">
      <t>ホウ</t>
    </rPh>
    <rPh sb="4" eb="6">
      <t>ニヌシ</t>
    </rPh>
    <rPh sb="6" eb="8">
      <t>セキニン</t>
    </rPh>
    <rPh sb="9" eb="11">
      <t>ホウコク</t>
    </rPh>
    <rPh sb="11" eb="12">
      <t>アタイ</t>
    </rPh>
    <phoneticPr fontId="2"/>
  </si>
  <si>
    <t>A社／エンジン事業</t>
    <rPh sb="1" eb="2">
      <t>シャ</t>
    </rPh>
    <rPh sb="7" eb="9">
      <t>ジギョウ</t>
    </rPh>
    <phoneticPr fontId="243"/>
  </si>
  <si>
    <t>■事業から出る廃棄物の廃棄処理に伴うCO2排出量</t>
    <rPh sb="1" eb="3">
      <t>ジギョウ</t>
    </rPh>
    <rPh sb="5" eb="6">
      <t>デ</t>
    </rPh>
    <rPh sb="7" eb="10">
      <t>ハイキブツ</t>
    </rPh>
    <rPh sb="11" eb="13">
      <t>ハイキ</t>
    </rPh>
    <rPh sb="13" eb="15">
      <t>ショリ</t>
    </rPh>
    <rPh sb="16" eb="17">
      <t>トモナ</t>
    </rPh>
    <rPh sb="21" eb="23">
      <t>ハイシュツ</t>
    </rPh>
    <rPh sb="23" eb="24">
      <t>リョウ</t>
    </rPh>
    <phoneticPr fontId="258"/>
  </si>
  <si>
    <t>t</t>
    <phoneticPr fontId="2"/>
  </si>
  <si>
    <t>社名/事業名</t>
    <rPh sb="0" eb="2">
      <t>シャメイ</t>
    </rPh>
    <rPh sb="3" eb="5">
      <t>ジギョウ</t>
    </rPh>
    <rPh sb="5" eb="6">
      <t>メイ</t>
    </rPh>
    <phoneticPr fontId="2"/>
  </si>
  <si>
    <t>＜廃棄物種類別・処理方法別重量＞</t>
    <rPh sb="1" eb="4">
      <t>ハイキブツ</t>
    </rPh>
    <rPh sb="4" eb="6">
      <t>シュルイ</t>
    </rPh>
    <rPh sb="6" eb="7">
      <t>ベツ</t>
    </rPh>
    <rPh sb="8" eb="10">
      <t>ショリ</t>
    </rPh>
    <rPh sb="10" eb="12">
      <t>ホウホウ</t>
    </rPh>
    <rPh sb="12" eb="13">
      <t>ベツ</t>
    </rPh>
    <rPh sb="13" eb="15">
      <t>ジュウリョウ</t>
    </rPh>
    <phoneticPr fontId="2"/>
  </si>
  <si>
    <t>■出張に際して用いる交通機関の稼働に伴うCO2排出量</t>
    <rPh sb="1" eb="3">
      <t>シュッチョウ</t>
    </rPh>
    <rPh sb="4" eb="5">
      <t>サイ</t>
    </rPh>
    <rPh sb="7" eb="8">
      <t>モチ</t>
    </rPh>
    <rPh sb="10" eb="12">
      <t>コウツウ</t>
    </rPh>
    <rPh sb="12" eb="14">
      <t>キカン</t>
    </rPh>
    <rPh sb="15" eb="17">
      <t>カドウ</t>
    </rPh>
    <rPh sb="18" eb="19">
      <t>トモナ</t>
    </rPh>
    <rPh sb="23" eb="25">
      <t>ハイシュツ</t>
    </rPh>
    <rPh sb="25" eb="26">
      <t>リョウ</t>
    </rPh>
    <phoneticPr fontId="258"/>
  </si>
  <si>
    <t>■通勤に際して用いる交通機関の稼働に伴うCO2排出量</t>
    <rPh sb="1" eb="3">
      <t>ツウキン</t>
    </rPh>
    <rPh sb="4" eb="5">
      <t>サイ</t>
    </rPh>
    <rPh sb="7" eb="8">
      <t>モチ</t>
    </rPh>
    <rPh sb="10" eb="12">
      <t>コウツウ</t>
    </rPh>
    <rPh sb="12" eb="14">
      <t>キカン</t>
    </rPh>
    <rPh sb="15" eb="17">
      <t>カドウ</t>
    </rPh>
    <rPh sb="18" eb="19">
      <t>トモナ</t>
    </rPh>
    <rPh sb="23" eb="25">
      <t>ハイシュツ</t>
    </rPh>
    <rPh sb="25" eb="26">
      <t>リョウ</t>
    </rPh>
    <phoneticPr fontId="258"/>
  </si>
  <si>
    <t>■賃借している外部倉庫の稼働に伴うCO2排出量</t>
    <rPh sb="1" eb="3">
      <t>チンシャク</t>
    </rPh>
    <rPh sb="7" eb="9">
      <t>ガイブ</t>
    </rPh>
    <rPh sb="9" eb="11">
      <t>ソウコ</t>
    </rPh>
    <rPh sb="12" eb="14">
      <t>カドウ</t>
    </rPh>
    <rPh sb="15" eb="16">
      <t>トモナ</t>
    </rPh>
    <rPh sb="20" eb="22">
      <t>ハイシュツ</t>
    </rPh>
    <rPh sb="22" eb="23">
      <t>リョウ</t>
    </rPh>
    <phoneticPr fontId="258"/>
  </si>
  <si>
    <t>調査の結果、H社が生産量が増加した1－3月のみ外部倉庫を賃借していたため、当該排出量を計上することとした。</t>
    <rPh sb="0" eb="2">
      <t>チョウサ</t>
    </rPh>
    <rPh sb="3" eb="5">
      <t>ケッカ</t>
    </rPh>
    <rPh sb="7" eb="8">
      <t>シャ</t>
    </rPh>
    <rPh sb="9" eb="11">
      <t>セイサン</t>
    </rPh>
    <rPh sb="11" eb="12">
      <t>リョウ</t>
    </rPh>
    <rPh sb="13" eb="15">
      <t>ゾウカ</t>
    </rPh>
    <rPh sb="20" eb="21">
      <t>ガツ</t>
    </rPh>
    <rPh sb="23" eb="25">
      <t>ガイブ</t>
    </rPh>
    <rPh sb="25" eb="27">
      <t>ソウコ</t>
    </rPh>
    <rPh sb="28" eb="30">
      <t>チンシャク</t>
    </rPh>
    <rPh sb="37" eb="39">
      <t>トウガイ</t>
    </rPh>
    <rPh sb="39" eb="41">
      <t>ハイシュツ</t>
    </rPh>
    <rPh sb="41" eb="42">
      <t>リョウ</t>
    </rPh>
    <rPh sb="43" eb="45">
      <t>ケイジョウ</t>
    </rPh>
    <phoneticPr fontId="3"/>
  </si>
  <si>
    <t>H社</t>
    <rPh sb="1" eb="2">
      <t>シャ</t>
    </rPh>
    <phoneticPr fontId="2"/>
  </si>
  <si>
    <t>C社</t>
    <rPh sb="1" eb="2">
      <t>シャ</t>
    </rPh>
    <phoneticPr fontId="3"/>
  </si>
  <si>
    <t>D社</t>
    <rPh sb="1" eb="2">
      <t>シャ</t>
    </rPh>
    <phoneticPr fontId="3"/>
  </si>
  <si>
    <t>E社</t>
    <rPh sb="1" eb="2">
      <t>シャ</t>
    </rPh>
    <phoneticPr fontId="3"/>
  </si>
  <si>
    <t>F社</t>
    <rPh sb="1" eb="2">
      <t>シャ</t>
    </rPh>
    <phoneticPr fontId="3"/>
  </si>
  <si>
    <t>排出量
[t-CO2]</t>
    <rPh sb="0" eb="2">
      <t>ハイシュツ</t>
    </rPh>
    <rPh sb="2" eb="3">
      <t>リョウ</t>
    </rPh>
    <phoneticPr fontId="3"/>
  </si>
  <si>
    <t>■販売店の運営に伴うCO2排出量</t>
    <rPh sb="1" eb="4">
      <t>ハンバイテン</t>
    </rPh>
    <rPh sb="5" eb="7">
      <t>ウンエイ</t>
    </rPh>
    <rPh sb="8" eb="9">
      <t>トモナ</t>
    </rPh>
    <rPh sb="13" eb="15">
      <t>ハイシュツ</t>
    </rPh>
    <rPh sb="15" eb="16">
      <t>リョウ</t>
    </rPh>
    <phoneticPr fontId="258"/>
  </si>
  <si>
    <t>当社製品を扱う外部販売店の運営時排出量を対象とする</t>
    <rPh sb="0" eb="2">
      <t>トウシャ</t>
    </rPh>
    <rPh sb="2" eb="4">
      <t>セイヒン</t>
    </rPh>
    <rPh sb="5" eb="6">
      <t>アツカ</t>
    </rPh>
    <rPh sb="7" eb="9">
      <t>ガイブ</t>
    </rPh>
    <rPh sb="9" eb="12">
      <t>ハンバイテン</t>
    </rPh>
    <rPh sb="13" eb="15">
      <t>ウンエイ</t>
    </rPh>
    <rPh sb="15" eb="16">
      <t>ジ</t>
    </rPh>
    <rPh sb="16" eb="18">
      <t>ハイシュツ</t>
    </rPh>
    <rPh sb="18" eb="19">
      <t>リョウ</t>
    </rPh>
    <rPh sb="20" eb="22">
      <t>タイショウ</t>
    </rPh>
    <phoneticPr fontId="3"/>
  </si>
  <si>
    <t>■販売したエンジンの車体への組込に伴うCO2排出量</t>
    <rPh sb="1" eb="3">
      <t>ハンバイ</t>
    </rPh>
    <rPh sb="10" eb="12">
      <t>シャタイ</t>
    </rPh>
    <rPh sb="14" eb="16">
      <t>クミコミ</t>
    </rPh>
    <rPh sb="17" eb="18">
      <t>トモナ</t>
    </rPh>
    <rPh sb="22" eb="24">
      <t>ハイシュツ</t>
    </rPh>
    <rPh sb="24" eb="25">
      <t>リョウ</t>
    </rPh>
    <phoneticPr fontId="258"/>
  </si>
  <si>
    <r>
      <t>―</t>
    </r>
    <r>
      <rPr>
        <vertAlign val="superscript"/>
        <sz val="9"/>
        <rFont val="ＭＳ Ｐゴシック"/>
        <family val="3"/>
        <charset val="128"/>
      </rPr>
      <t>※4</t>
    </r>
    <phoneticPr fontId="243"/>
  </si>
  <si>
    <r>
      <rPr>
        <sz val="11"/>
        <color indexed="8"/>
        <rFont val="ＭＳ Ｐゴシック"/>
        <family val="3"/>
        <charset val="128"/>
      </rPr>
      <t>※</t>
    </r>
    <r>
      <rPr>
        <sz val="11"/>
        <color indexed="8"/>
        <rFont val="Calibri"/>
        <family val="2"/>
      </rPr>
      <t>2</t>
    </r>
    <r>
      <rPr>
        <sz val="11"/>
        <color indexed="8"/>
        <rFont val="ＭＳ Ｐゴシック"/>
        <family val="3"/>
        <charset val="128"/>
      </rPr>
      <t>：該当する活動は当該企業の</t>
    </r>
    <r>
      <rPr>
        <sz val="11"/>
        <color indexed="8"/>
        <rFont val="Calibri"/>
        <family val="2"/>
      </rPr>
      <t>Scope1,2</t>
    </r>
    <r>
      <rPr>
        <sz val="11"/>
        <color indexed="8"/>
        <rFont val="ＭＳ Ｐゴシック"/>
        <family val="3"/>
        <charset val="128"/>
      </rPr>
      <t>に計上済</t>
    </r>
    <rPh sb="10" eb="12">
      <t>トウガイ</t>
    </rPh>
    <rPh sb="12" eb="14">
      <t>キギョウ</t>
    </rPh>
    <phoneticPr fontId="243"/>
  </si>
  <si>
    <t>※3：該当する活動は当該企業の他のカテゴリに計上済</t>
    <rPh sb="3" eb="5">
      <t>ガイトウ</t>
    </rPh>
    <rPh sb="7" eb="9">
      <t>カツドウ</t>
    </rPh>
    <rPh sb="10" eb="12">
      <t>トウガイ</t>
    </rPh>
    <rPh sb="12" eb="14">
      <t>キギョウ</t>
    </rPh>
    <rPh sb="15" eb="16">
      <t>ホカ</t>
    </rPh>
    <rPh sb="22" eb="24">
      <t>ケイジョウ</t>
    </rPh>
    <rPh sb="24" eb="25">
      <t>スミ</t>
    </rPh>
    <phoneticPr fontId="243"/>
  </si>
  <si>
    <r>
      <rPr>
        <sz val="11"/>
        <color indexed="8"/>
        <rFont val="ＭＳ Ｐゴシック"/>
        <family val="3"/>
        <charset val="128"/>
      </rPr>
      <t>※</t>
    </r>
    <r>
      <rPr>
        <sz val="11"/>
        <color indexed="8"/>
        <rFont val="Calibri"/>
        <family val="2"/>
      </rPr>
      <t>4</t>
    </r>
    <r>
      <rPr>
        <sz val="11"/>
        <color indexed="8"/>
        <rFont val="ＭＳ Ｐゴシック"/>
        <family val="3"/>
        <charset val="128"/>
      </rPr>
      <t>：該当する活動はほかのグループ会社におけるサプライチェーン排出量として計上済</t>
    </r>
    <rPh sb="3" eb="5">
      <t>ガイトウ</t>
    </rPh>
    <rPh sb="7" eb="9">
      <t>カツドウ</t>
    </rPh>
    <phoneticPr fontId="243"/>
  </si>
  <si>
    <r>
      <rPr>
        <sz val="11"/>
        <color indexed="8"/>
        <rFont val="ＭＳ Ｐゴシック"/>
        <family val="3"/>
        <charset val="128"/>
      </rPr>
      <t>※</t>
    </r>
    <r>
      <rPr>
        <sz val="11"/>
        <color indexed="8"/>
        <rFont val="Calibri"/>
        <family val="2"/>
      </rPr>
      <t>1</t>
    </r>
    <r>
      <rPr>
        <sz val="11"/>
        <color indexed="8"/>
        <rFont val="ＭＳ Ｐゴシック"/>
        <family val="3"/>
        <charset val="128"/>
      </rPr>
      <t>：該当する活動なし</t>
    </r>
    <phoneticPr fontId="243"/>
  </si>
  <si>
    <t>G,H,I,J,K社の製造する自動車部品はすべてA社で加工されるため、Scope1,2に計上済であり、カテゴリ10では算定しない</t>
    <rPh sb="9" eb="10">
      <t>シャ</t>
    </rPh>
    <rPh sb="11" eb="13">
      <t>セイゾウ</t>
    </rPh>
    <rPh sb="15" eb="18">
      <t>ジドウシャ</t>
    </rPh>
    <rPh sb="18" eb="20">
      <t>ブヒン</t>
    </rPh>
    <rPh sb="25" eb="26">
      <t>シャ</t>
    </rPh>
    <rPh sb="27" eb="29">
      <t>カコウ</t>
    </rPh>
    <rPh sb="44" eb="46">
      <t>ケイジョウ</t>
    </rPh>
    <rPh sb="46" eb="47">
      <t>スミ</t>
    </rPh>
    <rPh sb="59" eb="61">
      <t>サンテイ</t>
    </rPh>
    <phoneticPr fontId="3"/>
  </si>
  <si>
    <t>該当する活動は、A社/エンジン事業が供給するエンジンの外部事業者における車体組込工程の排出量であり、自社排出量をもとに推計する</t>
    <rPh sb="0" eb="2">
      <t>ガイトウ</t>
    </rPh>
    <rPh sb="4" eb="6">
      <t>カツドウ</t>
    </rPh>
    <rPh sb="9" eb="10">
      <t>シャ</t>
    </rPh>
    <rPh sb="15" eb="17">
      <t>ジギョウ</t>
    </rPh>
    <rPh sb="18" eb="20">
      <t>キョウキュウ</t>
    </rPh>
    <rPh sb="27" eb="29">
      <t>ガイブ</t>
    </rPh>
    <rPh sb="29" eb="32">
      <t>ジギョウシャ</t>
    </rPh>
    <rPh sb="36" eb="38">
      <t>シャタイ</t>
    </rPh>
    <rPh sb="38" eb="40">
      <t>クミコミ</t>
    </rPh>
    <rPh sb="40" eb="42">
      <t>コウテイ</t>
    </rPh>
    <rPh sb="43" eb="45">
      <t>ハイシュツ</t>
    </rPh>
    <rPh sb="45" eb="46">
      <t>リョウ</t>
    </rPh>
    <rPh sb="50" eb="52">
      <t>ジシャ</t>
    </rPh>
    <rPh sb="52" eb="54">
      <t>ハイシュツ</t>
    </rPh>
    <rPh sb="54" eb="55">
      <t>リョウ</t>
    </rPh>
    <rPh sb="59" eb="61">
      <t>スイケイ</t>
    </rPh>
    <phoneticPr fontId="3"/>
  </si>
  <si>
    <t>■販売した自動車の走行に伴うCO2排出量</t>
    <rPh sb="1" eb="3">
      <t>ハンバイ</t>
    </rPh>
    <rPh sb="5" eb="8">
      <t>ジドウシャ</t>
    </rPh>
    <rPh sb="9" eb="11">
      <t>ソウコウ</t>
    </rPh>
    <rPh sb="12" eb="13">
      <t>トモナ</t>
    </rPh>
    <rPh sb="17" eb="19">
      <t>ハイシュツ</t>
    </rPh>
    <rPh sb="19" eb="20">
      <t>リョウ</t>
    </rPh>
    <phoneticPr fontId="258"/>
  </si>
  <si>
    <t>A社/自動車が製造した自動車の使用時排出量を計上する</t>
    <rPh sb="1" eb="2">
      <t>シャ</t>
    </rPh>
    <rPh sb="3" eb="6">
      <t>ジドウシャ</t>
    </rPh>
    <rPh sb="7" eb="9">
      <t>セイゾウ</t>
    </rPh>
    <rPh sb="11" eb="14">
      <t>ジドウシャ</t>
    </rPh>
    <rPh sb="15" eb="17">
      <t>シヨウ</t>
    </rPh>
    <rPh sb="17" eb="18">
      <t>ジ</t>
    </rPh>
    <rPh sb="18" eb="20">
      <t>ハイシュツ</t>
    </rPh>
    <rPh sb="20" eb="21">
      <t>リョウ</t>
    </rPh>
    <rPh sb="22" eb="24">
      <t>ケイジョウ</t>
    </rPh>
    <phoneticPr fontId="265"/>
  </si>
  <si>
    <t>顧客への提供方法は、販売及びリース（レンタカー含む）があるが、提供方法の違いによる使用方法等の実態は大差ないことから、</t>
    <rPh sb="0" eb="2">
      <t>コキャク</t>
    </rPh>
    <rPh sb="4" eb="6">
      <t>テイキョウ</t>
    </rPh>
    <rPh sb="6" eb="8">
      <t>ホウホウ</t>
    </rPh>
    <rPh sb="12" eb="13">
      <t>オヨ</t>
    </rPh>
    <rPh sb="31" eb="33">
      <t>テイキョウ</t>
    </rPh>
    <rPh sb="33" eb="35">
      <t>ホウホウ</t>
    </rPh>
    <rPh sb="36" eb="37">
      <t>チガ</t>
    </rPh>
    <rPh sb="50" eb="52">
      <t>タイサ</t>
    </rPh>
    <phoneticPr fontId="265"/>
  </si>
  <si>
    <t>使用時排出量を契約形態によって区分して算定する意味が無いと判断し、カテゴリ13に該当し得るリース分も含めカテゴリ11でまとめて計上している。</t>
    <phoneticPr fontId="265"/>
  </si>
  <si>
    <t>■販売したエンジンが組み込まれた最終製品（自動車）の走行に伴うCO2排出量</t>
    <rPh sb="1" eb="3">
      <t>ハンバイ</t>
    </rPh>
    <rPh sb="10" eb="11">
      <t>ク</t>
    </rPh>
    <rPh sb="12" eb="13">
      <t>コ</t>
    </rPh>
    <rPh sb="16" eb="18">
      <t>サイシュウ</t>
    </rPh>
    <rPh sb="18" eb="20">
      <t>セイヒン</t>
    </rPh>
    <rPh sb="21" eb="24">
      <t>ジドウシャ</t>
    </rPh>
    <rPh sb="26" eb="28">
      <t>ソウコウ</t>
    </rPh>
    <rPh sb="29" eb="30">
      <t>トモナ</t>
    </rPh>
    <rPh sb="34" eb="36">
      <t>ハイシュツ</t>
    </rPh>
    <rPh sb="36" eb="37">
      <t>リョウ</t>
    </rPh>
    <phoneticPr fontId="258"/>
  </si>
  <si>
    <t>A社/エンジンが製造した自動車の使用時排出量を計上する</t>
    <rPh sb="1" eb="2">
      <t>シャ</t>
    </rPh>
    <rPh sb="8" eb="10">
      <t>セイゾウ</t>
    </rPh>
    <rPh sb="12" eb="15">
      <t>ジドウシャ</t>
    </rPh>
    <rPh sb="16" eb="18">
      <t>シヨウ</t>
    </rPh>
    <rPh sb="18" eb="19">
      <t>ジ</t>
    </rPh>
    <rPh sb="19" eb="21">
      <t>ハイシュツ</t>
    </rPh>
    <rPh sb="21" eb="22">
      <t>リョウ</t>
    </rPh>
    <rPh sb="23" eb="25">
      <t>ケイジョウ</t>
    </rPh>
    <phoneticPr fontId="265"/>
  </si>
  <si>
    <t>■販売した製品の廃棄処理に伴うCO2排出量</t>
    <rPh sb="1" eb="3">
      <t>ハンバイ</t>
    </rPh>
    <rPh sb="5" eb="7">
      <t>セイヒン</t>
    </rPh>
    <rPh sb="8" eb="10">
      <t>ハイキ</t>
    </rPh>
    <rPh sb="10" eb="12">
      <t>ショリ</t>
    </rPh>
    <rPh sb="13" eb="14">
      <t>トモナ</t>
    </rPh>
    <rPh sb="18" eb="20">
      <t>ハイシュツ</t>
    </rPh>
    <rPh sb="20" eb="21">
      <t>リョウ</t>
    </rPh>
    <phoneticPr fontId="258"/>
  </si>
  <si>
    <t>カテゴリ１４．フランチャイズ</t>
    <phoneticPr fontId="3"/>
  </si>
  <si>
    <t>投資先1</t>
    <rPh sb="0" eb="1">
      <t>トウシ</t>
    </rPh>
    <rPh sb="1" eb="2">
      <t>サキ</t>
    </rPh>
    <phoneticPr fontId="3"/>
  </si>
  <si>
    <t>投資先2</t>
    <rPh sb="0" eb="1">
      <t>トウシ</t>
    </rPh>
    <rPh sb="1" eb="2">
      <t>サキ</t>
    </rPh>
    <phoneticPr fontId="3"/>
  </si>
  <si>
    <t>投資先3</t>
    <rPh sb="0" eb="1">
      <t>トウシ</t>
    </rPh>
    <rPh sb="1" eb="2">
      <t>サキ</t>
    </rPh>
    <phoneticPr fontId="3"/>
  </si>
  <si>
    <t>投資先4</t>
    <rPh sb="0" eb="1">
      <t>トウシ</t>
    </rPh>
    <rPh sb="1" eb="2">
      <t>サキ</t>
    </rPh>
    <phoneticPr fontId="3"/>
  </si>
  <si>
    <t>投資先5</t>
    <rPh sb="0" eb="1">
      <t>トウシ</t>
    </rPh>
    <rPh sb="1" eb="2">
      <t>サキ</t>
    </rPh>
    <phoneticPr fontId="3"/>
  </si>
  <si>
    <t>投資先6</t>
    <rPh sb="0" eb="1">
      <t>トウシ</t>
    </rPh>
    <rPh sb="1" eb="2">
      <t>サキ</t>
    </rPh>
    <phoneticPr fontId="3"/>
  </si>
  <si>
    <t>投資先7</t>
    <rPh sb="0" eb="1">
      <t>トウシ</t>
    </rPh>
    <rPh sb="1" eb="2">
      <t>サキ</t>
    </rPh>
    <phoneticPr fontId="3"/>
  </si>
  <si>
    <t>投資先8</t>
    <rPh sb="0" eb="1">
      <t>トウシ</t>
    </rPh>
    <rPh sb="1" eb="2">
      <t>サキ</t>
    </rPh>
    <phoneticPr fontId="3"/>
  </si>
  <si>
    <t>投資先9</t>
    <rPh sb="0" eb="1">
      <t>トウシ</t>
    </rPh>
    <rPh sb="1" eb="2">
      <t>サキ</t>
    </rPh>
    <phoneticPr fontId="3"/>
  </si>
  <si>
    <t>投資先10</t>
    <rPh sb="0" eb="1">
      <t>トウシ</t>
    </rPh>
    <rPh sb="1" eb="2">
      <t>サキ</t>
    </rPh>
    <phoneticPr fontId="3"/>
  </si>
  <si>
    <t>投資先11</t>
    <rPh sb="0" eb="1">
      <t>トウシ</t>
    </rPh>
    <rPh sb="1" eb="2">
      <t>サキ</t>
    </rPh>
    <phoneticPr fontId="3"/>
  </si>
  <si>
    <t>投資先12</t>
    <rPh sb="0" eb="1">
      <t>トウシ</t>
    </rPh>
    <rPh sb="1" eb="2">
      <t>サキ</t>
    </rPh>
    <phoneticPr fontId="3"/>
  </si>
  <si>
    <t>投資先13</t>
    <rPh sb="0" eb="1">
      <t>トウシ</t>
    </rPh>
    <rPh sb="1" eb="2">
      <t>サキ</t>
    </rPh>
    <phoneticPr fontId="3"/>
  </si>
  <si>
    <t>投資先14</t>
    <rPh sb="0" eb="1">
      <t>トウシ</t>
    </rPh>
    <rPh sb="1" eb="2">
      <t>サキ</t>
    </rPh>
    <phoneticPr fontId="3"/>
  </si>
  <si>
    <t>投資先15</t>
    <rPh sb="0" eb="1">
      <t>トウシ</t>
    </rPh>
    <rPh sb="1" eb="2">
      <t>サキ</t>
    </rPh>
    <phoneticPr fontId="3"/>
  </si>
  <si>
    <t>投資先16</t>
    <rPh sb="0" eb="1">
      <t>トウシ</t>
    </rPh>
    <rPh sb="1" eb="2">
      <t>サキ</t>
    </rPh>
    <phoneticPr fontId="3"/>
  </si>
  <si>
    <r>
      <t>投資先1</t>
    </r>
    <r>
      <rPr>
        <sz val="11"/>
        <color theme="1"/>
        <rFont val="ＭＳ Ｐゴシック"/>
        <family val="3"/>
        <charset val="128"/>
        <scheme val="minor"/>
      </rPr>
      <t>7</t>
    </r>
    <rPh sb="0" eb="1">
      <t>トウシ</t>
    </rPh>
    <rPh sb="1" eb="2">
      <t>サキ</t>
    </rPh>
    <phoneticPr fontId="3"/>
  </si>
  <si>
    <t>投資先1社 CSR報告書</t>
    <rPh sb="0" eb="1">
      <t>トウシ</t>
    </rPh>
    <rPh sb="1" eb="2">
      <t>サキ</t>
    </rPh>
    <rPh sb="3" eb="4">
      <t>シャ</t>
    </rPh>
    <rPh sb="7" eb="10">
      <t>ホウコクショ</t>
    </rPh>
    <phoneticPr fontId="268"/>
  </si>
  <si>
    <t>■15カテゴリのなかで評価できていない取組の評価</t>
    <rPh sb="11" eb="13">
      <t>ヒョウカ</t>
    </rPh>
    <rPh sb="19" eb="21">
      <t>トリクミ</t>
    </rPh>
    <rPh sb="22" eb="24">
      <t>ヒョウカ</t>
    </rPh>
    <phoneticPr fontId="258"/>
  </si>
  <si>
    <t>従業員の家庭での排出量削減に資する取組を実施しているため、同排出量を本カテゴリで算定する</t>
    <rPh sb="0" eb="3">
      <t>ジュウギョウイン</t>
    </rPh>
    <rPh sb="4" eb="6">
      <t>カテイ</t>
    </rPh>
    <rPh sb="8" eb="10">
      <t>ハイシュツ</t>
    </rPh>
    <rPh sb="10" eb="11">
      <t>リョウ</t>
    </rPh>
    <rPh sb="11" eb="13">
      <t>サクゲン</t>
    </rPh>
    <rPh sb="14" eb="15">
      <t>シ</t>
    </rPh>
    <rPh sb="17" eb="19">
      <t>トリクミ</t>
    </rPh>
    <rPh sb="20" eb="22">
      <t>ジッシ</t>
    </rPh>
    <rPh sb="29" eb="30">
      <t>ドウ</t>
    </rPh>
    <rPh sb="30" eb="32">
      <t>ハイシュツ</t>
    </rPh>
    <rPh sb="32" eb="33">
      <t>リョウ</t>
    </rPh>
    <rPh sb="34" eb="35">
      <t>ホン</t>
    </rPh>
    <rPh sb="40" eb="42">
      <t>サンテイ</t>
    </rPh>
    <phoneticPr fontId="265"/>
  </si>
  <si>
    <t>投資先2社 CSR報告書</t>
    <rPh sb="0" eb="1">
      <t>トウシ</t>
    </rPh>
    <rPh sb="1" eb="2">
      <t>サキ</t>
    </rPh>
    <rPh sb="3" eb="4">
      <t>シャ</t>
    </rPh>
    <rPh sb="7" eb="10">
      <t>ホウコクショ</t>
    </rPh>
    <phoneticPr fontId="268"/>
  </si>
  <si>
    <r>
      <t>投資先</t>
    </r>
    <r>
      <rPr>
        <sz val="11"/>
        <color theme="1"/>
        <rFont val="ＭＳ Ｐゴシック"/>
        <family val="3"/>
        <charset val="128"/>
        <scheme val="minor"/>
      </rPr>
      <t>3</t>
    </r>
    <r>
      <rPr>
        <sz val="11"/>
        <color indexed="8"/>
        <rFont val="ＭＳ Ｐゴシック"/>
        <family val="3"/>
        <charset val="128"/>
      </rPr>
      <t>社 CSR報告書</t>
    </r>
    <phoneticPr fontId="3"/>
  </si>
  <si>
    <r>
      <t>投資先</t>
    </r>
    <r>
      <rPr>
        <sz val="11"/>
        <color theme="1"/>
        <rFont val="ＭＳ Ｐゴシック"/>
        <family val="3"/>
        <charset val="128"/>
        <scheme val="minor"/>
      </rPr>
      <t>4</t>
    </r>
    <r>
      <rPr>
        <sz val="11"/>
        <color indexed="8"/>
        <rFont val="ＭＳ Ｐゴシック"/>
        <family val="3"/>
        <charset val="128"/>
      </rPr>
      <t>社 CSR報告書</t>
    </r>
    <phoneticPr fontId="3"/>
  </si>
  <si>
    <r>
      <t>投資先</t>
    </r>
    <r>
      <rPr>
        <sz val="11"/>
        <color theme="1"/>
        <rFont val="ＭＳ Ｐゴシック"/>
        <family val="3"/>
        <charset val="128"/>
        <scheme val="minor"/>
      </rPr>
      <t>5</t>
    </r>
    <r>
      <rPr>
        <sz val="11"/>
        <color indexed="8"/>
        <rFont val="ＭＳ Ｐゴシック"/>
        <family val="3"/>
        <charset val="128"/>
      </rPr>
      <t>社 CSR報告書</t>
    </r>
    <phoneticPr fontId="3"/>
  </si>
  <si>
    <r>
      <t>投資先</t>
    </r>
    <r>
      <rPr>
        <sz val="11"/>
        <color theme="1"/>
        <rFont val="ＭＳ Ｐゴシック"/>
        <family val="3"/>
        <charset val="128"/>
        <scheme val="minor"/>
      </rPr>
      <t>6</t>
    </r>
    <r>
      <rPr>
        <sz val="11"/>
        <color indexed="8"/>
        <rFont val="ＭＳ Ｐゴシック"/>
        <family val="3"/>
        <charset val="128"/>
      </rPr>
      <t>社 CSR報告書</t>
    </r>
    <phoneticPr fontId="3"/>
  </si>
  <si>
    <r>
      <t>投資先</t>
    </r>
    <r>
      <rPr>
        <sz val="11"/>
        <color theme="1"/>
        <rFont val="ＭＳ Ｐゴシック"/>
        <family val="3"/>
        <charset val="128"/>
        <scheme val="minor"/>
      </rPr>
      <t>7</t>
    </r>
    <r>
      <rPr>
        <sz val="11"/>
        <color indexed="8"/>
        <rFont val="ＭＳ Ｐゴシック"/>
        <family val="3"/>
        <charset val="128"/>
      </rPr>
      <t>社 CSR報告書</t>
    </r>
    <phoneticPr fontId="3"/>
  </si>
  <si>
    <r>
      <t>投資先</t>
    </r>
    <r>
      <rPr>
        <sz val="11"/>
        <color theme="1"/>
        <rFont val="ＭＳ Ｐゴシック"/>
        <family val="3"/>
        <charset val="128"/>
        <scheme val="minor"/>
      </rPr>
      <t>9</t>
    </r>
    <r>
      <rPr>
        <sz val="11"/>
        <color indexed="8"/>
        <rFont val="ＭＳ Ｐゴシック"/>
        <family val="3"/>
        <charset val="128"/>
      </rPr>
      <t>社 CSR報告書</t>
    </r>
    <phoneticPr fontId="3"/>
  </si>
  <si>
    <r>
      <t>投資先</t>
    </r>
    <r>
      <rPr>
        <sz val="11"/>
        <color theme="1"/>
        <rFont val="ＭＳ Ｐゴシック"/>
        <family val="3"/>
        <charset val="128"/>
        <scheme val="minor"/>
      </rPr>
      <t>10</t>
    </r>
    <r>
      <rPr>
        <sz val="11"/>
        <color indexed="8"/>
        <rFont val="ＭＳ Ｐゴシック"/>
        <family val="3"/>
        <charset val="128"/>
      </rPr>
      <t>社 CSR報告書</t>
    </r>
    <phoneticPr fontId="3"/>
  </si>
  <si>
    <r>
      <t>投資先</t>
    </r>
    <r>
      <rPr>
        <sz val="11"/>
        <color theme="1"/>
        <rFont val="ＭＳ Ｐゴシック"/>
        <family val="3"/>
        <charset val="128"/>
        <scheme val="minor"/>
      </rPr>
      <t>1</t>
    </r>
    <r>
      <rPr>
        <sz val="11"/>
        <color indexed="8"/>
        <rFont val="ＭＳ Ｐゴシック"/>
        <family val="3"/>
        <charset val="128"/>
      </rPr>
      <t>2社 CSR報告書</t>
    </r>
    <phoneticPr fontId="3"/>
  </si>
  <si>
    <r>
      <t>投資先</t>
    </r>
    <r>
      <rPr>
        <sz val="11"/>
        <color theme="1"/>
        <rFont val="ＭＳ Ｐゴシック"/>
        <family val="3"/>
        <charset val="128"/>
        <scheme val="minor"/>
      </rPr>
      <t>13</t>
    </r>
    <r>
      <rPr>
        <sz val="11"/>
        <color indexed="8"/>
        <rFont val="ＭＳ Ｐゴシック"/>
        <family val="3"/>
        <charset val="128"/>
      </rPr>
      <t>社 CSR報告書</t>
    </r>
    <phoneticPr fontId="3"/>
  </si>
  <si>
    <r>
      <t>投資先</t>
    </r>
    <r>
      <rPr>
        <sz val="11"/>
        <color theme="1"/>
        <rFont val="ＭＳ Ｐゴシック"/>
        <family val="3"/>
        <charset val="128"/>
        <scheme val="minor"/>
      </rPr>
      <t>15</t>
    </r>
    <r>
      <rPr>
        <sz val="11"/>
        <color indexed="8"/>
        <rFont val="ＭＳ Ｐゴシック"/>
        <family val="3"/>
        <charset val="128"/>
      </rPr>
      <t>社 CSR報告書</t>
    </r>
    <phoneticPr fontId="3"/>
  </si>
  <si>
    <r>
      <t>投資先</t>
    </r>
    <r>
      <rPr>
        <sz val="11"/>
        <color theme="1"/>
        <rFont val="ＭＳ Ｐゴシック"/>
        <family val="3"/>
        <charset val="128"/>
        <scheme val="minor"/>
      </rPr>
      <t>16</t>
    </r>
    <r>
      <rPr>
        <sz val="11"/>
        <color indexed="8"/>
        <rFont val="ＭＳ Ｐゴシック"/>
        <family val="3"/>
        <charset val="128"/>
      </rPr>
      <t>社 CSR報告書</t>
    </r>
    <phoneticPr fontId="3"/>
  </si>
  <si>
    <t>会社/事業</t>
    <rPh sb="0" eb="2">
      <t>カイシャ</t>
    </rPh>
    <rPh sb="3" eb="5">
      <t>ジギョウ</t>
    </rPh>
    <phoneticPr fontId="265"/>
  </si>
  <si>
    <t>A社
うち、アンケート回答者2,000名</t>
    <rPh sb="1" eb="2">
      <t>シャ</t>
    </rPh>
    <rPh sb="11" eb="13">
      <t>カイトウ</t>
    </rPh>
    <rPh sb="13" eb="14">
      <t>シャ</t>
    </rPh>
    <rPh sb="19" eb="20">
      <t>メイ</t>
    </rPh>
    <phoneticPr fontId="265"/>
  </si>
  <si>
    <t>A社 未回答者
連結子会社全社</t>
    <rPh sb="1" eb="2">
      <t>シャ</t>
    </rPh>
    <rPh sb="3" eb="6">
      <t>ミカイトウ</t>
    </rPh>
    <rPh sb="6" eb="7">
      <t>シャ</t>
    </rPh>
    <rPh sb="8" eb="10">
      <t>レンケツ</t>
    </rPh>
    <rPh sb="10" eb="13">
      <t>コガイシャ</t>
    </rPh>
    <rPh sb="13" eb="15">
      <t>ゼンシャ</t>
    </rPh>
    <phoneticPr fontId="265"/>
  </si>
  <si>
    <t>従業員の家庭における排出量
（3か月分；パート、アルバイト含む）</t>
    <phoneticPr fontId="265"/>
  </si>
  <si>
    <t>人</t>
    <rPh sb="0" eb="1">
      <t>ニン</t>
    </rPh>
    <phoneticPr fontId="265"/>
  </si>
  <si>
    <t>※グループ会社から購入した製品の上流のCO2排出量は、グループ会社のスコープ1,2及びカテゴリ1等と重複するため</t>
    <rPh sb="5" eb="7">
      <t>カイシャ</t>
    </rPh>
    <rPh sb="9" eb="11">
      <t>コウニュウ</t>
    </rPh>
    <rPh sb="13" eb="15">
      <t>セイヒン</t>
    </rPh>
    <rPh sb="16" eb="18">
      <t>ジョウリュウ</t>
    </rPh>
    <rPh sb="22" eb="24">
      <t>ハイシュツ</t>
    </rPh>
    <rPh sb="24" eb="25">
      <t>リョウ</t>
    </rPh>
    <rPh sb="31" eb="33">
      <t>カイシャ</t>
    </rPh>
    <rPh sb="41" eb="42">
      <t>オヨ</t>
    </rPh>
    <rPh sb="48" eb="49">
      <t>ナド</t>
    </rPh>
    <rPh sb="50" eb="52">
      <t>チョウフク</t>
    </rPh>
    <phoneticPr fontId="2"/>
  </si>
  <si>
    <t>塩化ビニル</t>
    <rPh sb="0" eb="2">
      <t>エンカ</t>
    </rPh>
    <phoneticPr fontId="2"/>
  </si>
  <si>
    <t>エポキシ樹脂</t>
    <rPh sb="4" eb="6">
      <t>ジュシ</t>
    </rPh>
    <phoneticPr fontId="2"/>
  </si>
  <si>
    <t>合成ゴム</t>
    <rPh sb="0" eb="2">
      <t>ゴウセイ</t>
    </rPh>
    <phoneticPr fontId="2"/>
  </si>
  <si>
    <t>塗料</t>
    <rPh sb="0" eb="2">
      <t>トリョウ</t>
    </rPh>
    <phoneticPr fontId="2"/>
  </si>
  <si>
    <t>百万円</t>
    <rPh sb="0" eb="3">
      <t>ヒャクマンエン</t>
    </rPh>
    <phoneticPr fontId="2"/>
  </si>
  <si>
    <t>コピー用紙</t>
    <rPh sb="3" eb="5">
      <t>ヨウシ</t>
    </rPh>
    <phoneticPr fontId="2"/>
  </si>
  <si>
    <t>環境省DB[5]「洋紙・和紙」</t>
    <rPh sb="9" eb="11">
      <t>ヨウシ</t>
    </rPh>
    <rPh sb="12" eb="14">
      <t>ワシ</t>
    </rPh>
    <phoneticPr fontId="2"/>
  </si>
  <si>
    <t>事務用品</t>
    <rPh sb="0" eb="2">
      <t>ジム</t>
    </rPh>
    <rPh sb="2" eb="4">
      <t>ヨウヒン</t>
    </rPh>
    <phoneticPr fontId="2"/>
  </si>
  <si>
    <t>環境省DB[5]「事務用品」</t>
    <rPh sb="9" eb="11">
      <t>ジム</t>
    </rPh>
    <rPh sb="11" eb="13">
      <t>ヨウヒン</t>
    </rPh>
    <phoneticPr fontId="2"/>
  </si>
  <si>
    <t>B社</t>
    <rPh sb="1" eb="2">
      <t>シャ</t>
    </rPh>
    <phoneticPr fontId="2"/>
  </si>
  <si>
    <t>C社</t>
    <rPh sb="1" eb="2">
      <t>シャ</t>
    </rPh>
    <phoneticPr fontId="2"/>
  </si>
  <si>
    <t>D社</t>
    <rPh sb="1" eb="2">
      <t>シャ</t>
    </rPh>
    <phoneticPr fontId="2"/>
  </si>
  <si>
    <t>E社</t>
    <rPh sb="1" eb="2">
      <t>シャ</t>
    </rPh>
    <phoneticPr fontId="2"/>
  </si>
  <si>
    <t>F社</t>
    <rPh sb="1" eb="2">
      <t>シャ</t>
    </rPh>
    <phoneticPr fontId="2"/>
  </si>
  <si>
    <t>G社</t>
    <rPh sb="1" eb="2">
      <t>シャ</t>
    </rPh>
    <phoneticPr fontId="2"/>
  </si>
  <si>
    <t>特殊鋼</t>
    <rPh sb="0" eb="3">
      <t>トクシュコウ</t>
    </rPh>
    <phoneticPr fontId="2"/>
  </si>
  <si>
    <t>亜鉛</t>
    <rPh sb="0" eb="2">
      <t>アエン</t>
    </rPh>
    <phoneticPr fontId="2"/>
  </si>
  <si>
    <t>Ｉ社</t>
    <rPh sb="1" eb="2">
      <t>シャ</t>
    </rPh>
    <phoneticPr fontId="2"/>
  </si>
  <si>
    <t>J社</t>
    <rPh sb="1" eb="2">
      <t>シャ</t>
    </rPh>
    <phoneticPr fontId="2"/>
  </si>
  <si>
    <t>K社</t>
    <rPh sb="1" eb="2">
      <t>シャ</t>
    </rPh>
    <phoneticPr fontId="2"/>
  </si>
  <si>
    <t>■購入した燃料及びエネルギーの上流側（資源採取、精算及び輸送）の排出</t>
    <rPh sb="1" eb="3">
      <t>コウニュウ</t>
    </rPh>
    <rPh sb="5" eb="7">
      <t>ネンリョウ</t>
    </rPh>
    <rPh sb="7" eb="8">
      <t>オヨ</t>
    </rPh>
    <rPh sb="17" eb="18">
      <t>ガワ</t>
    </rPh>
    <rPh sb="19" eb="21">
      <t>シゲン</t>
    </rPh>
    <rPh sb="21" eb="23">
      <t>サイシュ</t>
    </rPh>
    <rPh sb="24" eb="26">
      <t>セイサン</t>
    </rPh>
    <rPh sb="26" eb="27">
      <t>オヨ</t>
    </rPh>
    <rPh sb="28" eb="30">
      <t>ユソウ</t>
    </rPh>
    <phoneticPr fontId="2"/>
  </si>
  <si>
    <t>エネルギー種</t>
    <rPh sb="5" eb="6">
      <t>シュ</t>
    </rPh>
    <phoneticPr fontId="2"/>
  </si>
  <si>
    <t>都市ガス</t>
    <rPh sb="0" eb="2">
      <t>トシ</t>
    </rPh>
    <phoneticPr fontId="2"/>
  </si>
  <si>
    <t>t-CO2/千Nm3</t>
    <rPh sb="6" eb="7">
      <t>セン</t>
    </rPh>
    <phoneticPr fontId="2"/>
  </si>
  <si>
    <t>電力</t>
    <rPh sb="0" eb="2">
      <t>デンリョク</t>
    </rPh>
    <phoneticPr fontId="2"/>
  </si>
  <si>
    <t>環境省DB [7]「電力」</t>
    <rPh sb="0" eb="3">
      <t>カンキョウショウ</t>
    </rPh>
    <rPh sb="10" eb="12">
      <t>デンリョク</t>
    </rPh>
    <phoneticPr fontId="2"/>
  </si>
  <si>
    <t>ガソリン</t>
    <phoneticPr fontId="2"/>
  </si>
  <si>
    <t>A重油</t>
    <rPh sb="1" eb="3">
      <t>ジュウユ</t>
    </rPh>
    <phoneticPr fontId="2"/>
  </si>
  <si>
    <t>灯油</t>
    <rPh sb="0" eb="2">
      <t>トウユ</t>
    </rPh>
    <phoneticPr fontId="2"/>
  </si>
  <si>
    <t>環境省DB [7]「蒸気」</t>
    <rPh sb="0" eb="3">
      <t>カンキョウショウ</t>
    </rPh>
    <rPh sb="10" eb="12">
      <t>ジョウキ</t>
    </rPh>
    <phoneticPr fontId="2"/>
  </si>
  <si>
    <t>Scope2．エネルギー起源の間接排出</t>
    <rPh sb="12" eb="14">
      <t>キゲン</t>
    </rPh>
    <rPh sb="15" eb="17">
      <t>カンセツ</t>
    </rPh>
    <rPh sb="17" eb="19">
      <t>ハイシュツ</t>
    </rPh>
    <phoneticPr fontId="2"/>
  </si>
  <si>
    <t>電気事業者別排出係数[代替値](平成26年度実績）</t>
    <rPh sb="0" eb="2">
      <t>デンキ</t>
    </rPh>
    <rPh sb="2" eb="5">
      <t>ジギョウシャ</t>
    </rPh>
    <rPh sb="5" eb="6">
      <t>ベツ</t>
    </rPh>
    <rPh sb="6" eb="8">
      <t>ハイシュツ</t>
    </rPh>
    <rPh sb="8" eb="10">
      <t>ケイスウ</t>
    </rPh>
    <rPh sb="11" eb="13">
      <t>ダイタイ</t>
    </rPh>
    <rPh sb="13" eb="14">
      <t>チ</t>
    </rPh>
    <rPh sb="16" eb="18">
      <t>ヘイセイ</t>
    </rPh>
    <rPh sb="20" eb="22">
      <t>ネンド</t>
    </rPh>
    <rPh sb="22" eb="24">
      <t>ジッセキ</t>
    </rPh>
    <phoneticPr fontId="2"/>
  </si>
  <si>
    <t>算定・報告・公表制度における排出係数</t>
    <rPh sb="0" eb="2">
      <t>サンテイ</t>
    </rPh>
    <rPh sb="3" eb="5">
      <t>ホウコク</t>
    </rPh>
    <rPh sb="6" eb="8">
      <t>コウヒョウ</t>
    </rPh>
    <rPh sb="8" eb="10">
      <t>セイド</t>
    </rPh>
    <rPh sb="14" eb="16">
      <t>ハイシュツ</t>
    </rPh>
    <rPh sb="16" eb="18">
      <t>ケイスウ</t>
    </rPh>
    <phoneticPr fontId="2"/>
  </si>
  <si>
    <t>Scope1．自社の排出</t>
    <rPh sb="7" eb="9">
      <t>ジシャ</t>
    </rPh>
    <rPh sb="10" eb="12">
      <t>ハイシュツ</t>
    </rPh>
    <phoneticPr fontId="2"/>
  </si>
  <si>
    <t>■購入した燃料の燃焼に伴う排出</t>
    <rPh sb="1" eb="3">
      <t>コウニュウ</t>
    </rPh>
    <rPh sb="5" eb="7">
      <t>ネンリョウ</t>
    </rPh>
    <rPh sb="8" eb="10">
      <t>ネンショウ</t>
    </rPh>
    <rPh sb="11" eb="12">
      <t>トモナ</t>
    </rPh>
    <phoneticPr fontId="2"/>
  </si>
  <si>
    <t>■調達輸送</t>
    <rPh sb="1" eb="3">
      <t>チョウタツ</t>
    </rPh>
    <rPh sb="3" eb="5">
      <t>ユソウ</t>
    </rPh>
    <phoneticPr fontId="258"/>
  </si>
  <si>
    <t>調達輸送に伴う排出量を算定。国内企業からの調達のみを行っており、該当する活動は調達に伴う国内陸上輸送のCO2排出量。今後、海外調達が生じた場合、「カテゴリ4_委託物流（海外輸出）」と同様に算定予定。</t>
    <rPh sb="0" eb="2">
      <t>チョウタツ</t>
    </rPh>
    <rPh sb="2" eb="4">
      <t>ユソウ</t>
    </rPh>
    <rPh sb="5" eb="6">
      <t>トモナ</t>
    </rPh>
    <rPh sb="7" eb="9">
      <t>ハイシュツ</t>
    </rPh>
    <rPh sb="9" eb="10">
      <t>リョウ</t>
    </rPh>
    <rPh sb="11" eb="13">
      <t>サンテイ</t>
    </rPh>
    <rPh sb="14" eb="16">
      <t>コクナイ</t>
    </rPh>
    <rPh sb="16" eb="18">
      <t>キギョウ</t>
    </rPh>
    <rPh sb="21" eb="23">
      <t>チョウタツ</t>
    </rPh>
    <rPh sb="26" eb="27">
      <t>オコナ</t>
    </rPh>
    <rPh sb="32" eb="34">
      <t>ガイトウ</t>
    </rPh>
    <rPh sb="36" eb="38">
      <t>カツドウ</t>
    </rPh>
    <rPh sb="39" eb="41">
      <t>チョウタツ</t>
    </rPh>
    <rPh sb="58" eb="60">
      <t>コンゴ</t>
    </rPh>
    <rPh sb="61" eb="63">
      <t>カイガイ</t>
    </rPh>
    <rPh sb="63" eb="65">
      <t>チョウタツ</t>
    </rPh>
    <rPh sb="66" eb="67">
      <t>ショウ</t>
    </rPh>
    <rPh sb="69" eb="71">
      <t>バアイ</t>
    </rPh>
    <rPh sb="79" eb="81">
      <t>イタク</t>
    </rPh>
    <rPh sb="81" eb="83">
      <t>ブツリュウ</t>
    </rPh>
    <rPh sb="84" eb="86">
      <t>カイガイ</t>
    </rPh>
    <rPh sb="86" eb="88">
      <t>ユシュツ</t>
    </rPh>
    <rPh sb="91" eb="93">
      <t>ドウヨウ</t>
    </rPh>
    <rPh sb="94" eb="96">
      <t>サンテイ</t>
    </rPh>
    <rPh sb="96" eb="98">
      <t>ヨテイ</t>
    </rPh>
    <phoneticPr fontId="273"/>
  </si>
  <si>
    <t>自グループ会社からの調達における輸送（例えば、連結子会社G社からA社の輸送）も該当するが、同物流はB社が担うためScope1,2に計上済であり、カテゴリ4には計上しない（詳細は、「カテゴリ4_委託物流（省エネ法）」）。</t>
    <rPh sb="0" eb="1">
      <t>ジ</t>
    </rPh>
    <rPh sb="5" eb="7">
      <t>ガイシャ</t>
    </rPh>
    <rPh sb="10" eb="12">
      <t>チョウタツ</t>
    </rPh>
    <rPh sb="16" eb="18">
      <t>ユソウ</t>
    </rPh>
    <rPh sb="19" eb="20">
      <t>タト</t>
    </rPh>
    <rPh sb="23" eb="25">
      <t>レンケツ</t>
    </rPh>
    <rPh sb="25" eb="28">
      <t>コガイシャ</t>
    </rPh>
    <rPh sb="29" eb="30">
      <t>シャ</t>
    </rPh>
    <rPh sb="33" eb="34">
      <t>シャ</t>
    </rPh>
    <rPh sb="35" eb="37">
      <t>ユソウ</t>
    </rPh>
    <rPh sb="39" eb="41">
      <t>ガイトウ</t>
    </rPh>
    <rPh sb="45" eb="46">
      <t>ドウ</t>
    </rPh>
    <rPh sb="46" eb="48">
      <t>ブツリュウ</t>
    </rPh>
    <rPh sb="50" eb="51">
      <t>シャ</t>
    </rPh>
    <rPh sb="52" eb="53">
      <t>ニナ</t>
    </rPh>
    <rPh sb="65" eb="67">
      <t>ケイジョウ</t>
    </rPh>
    <rPh sb="67" eb="68">
      <t>スミ</t>
    </rPh>
    <rPh sb="79" eb="81">
      <t>ケイジョウ</t>
    </rPh>
    <rPh sb="85" eb="87">
      <t>ショウサイ</t>
    </rPh>
    <rPh sb="96" eb="98">
      <t>イタク</t>
    </rPh>
    <rPh sb="98" eb="100">
      <t>ブツリュウ</t>
    </rPh>
    <rPh sb="101" eb="102">
      <t>ショウ</t>
    </rPh>
    <rPh sb="104" eb="105">
      <t>ホウ</t>
    </rPh>
    <phoneticPr fontId="273"/>
  </si>
  <si>
    <t>また、オフィス用具等は、事業用調達製品に比べて明らかに少重量であることから、算定から除外した。</t>
    <phoneticPr fontId="273"/>
  </si>
  <si>
    <t>重量換算</t>
    <rPh sb="0" eb="2">
      <t>ジュウリョウ</t>
    </rPh>
    <rPh sb="2" eb="4">
      <t>カンザン</t>
    </rPh>
    <phoneticPr fontId="273"/>
  </si>
  <si>
    <t>最も多く調達しているタイヤ種類を代表製品と見做し、実測データをもとに「金額→重量換算」を行う。</t>
    <rPh sb="0" eb="1">
      <t>モット</t>
    </rPh>
    <rPh sb="2" eb="3">
      <t>オオ</t>
    </rPh>
    <rPh sb="4" eb="6">
      <t>チョウタツ</t>
    </rPh>
    <rPh sb="13" eb="15">
      <t>シュルイ</t>
    </rPh>
    <rPh sb="16" eb="18">
      <t>ダイヒョウ</t>
    </rPh>
    <rPh sb="18" eb="20">
      <t>セイヒン</t>
    </rPh>
    <rPh sb="21" eb="23">
      <t>ミナ</t>
    </rPh>
    <rPh sb="25" eb="27">
      <t>ジッソク</t>
    </rPh>
    <rPh sb="35" eb="37">
      <t>キンガク</t>
    </rPh>
    <rPh sb="38" eb="40">
      <t>ジュウリョウ</t>
    </rPh>
    <rPh sb="40" eb="42">
      <t>カンザン</t>
    </rPh>
    <rPh sb="44" eb="45">
      <t>オコナ</t>
    </rPh>
    <phoneticPr fontId="273"/>
  </si>
  <si>
    <t>タイヤ重量</t>
    <rPh sb="3" eb="5">
      <t>ジュウリョウ</t>
    </rPh>
    <phoneticPr fontId="273"/>
  </si>
  <si>
    <t>t/本</t>
    <rPh sb="2" eb="3">
      <t>ホン</t>
    </rPh>
    <phoneticPr fontId="273"/>
  </si>
  <si>
    <t>タイヤ金額単価</t>
    <rPh sb="3" eb="5">
      <t>キンガク</t>
    </rPh>
    <rPh sb="5" eb="7">
      <t>タンカ</t>
    </rPh>
    <phoneticPr fontId="273"/>
  </si>
  <si>
    <t>百万円</t>
    <rPh sb="0" eb="3">
      <t>ヒャクマンエン</t>
    </rPh>
    <phoneticPr fontId="273"/>
  </si>
  <si>
    <t>タイヤ金額あたり重量</t>
    <rPh sb="3" eb="5">
      <t>キンガク</t>
    </rPh>
    <rPh sb="8" eb="10">
      <t>ジュウリョウ</t>
    </rPh>
    <phoneticPr fontId="273"/>
  </si>
  <si>
    <t>百万円/本</t>
    <rPh sb="0" eb="3">
      <t>ヒャクマンエン</t>
    </rPh>
    <rPh sb="4" eb="5">
      <t>ホン</t>
    </rPh>
    <phoneticPr fontId="273"/>
  </si>
  <si>
    <t>t/百万円</t>
    <rPh sb="2" eb="5">
      <t>ヒャクマンエン</t>
    </rPh>
    <phoneticPr fontId="273"/>
  </si>
  <si>
    <t>タイヤ調達金額</t>
    <rPh sb="3" eb="5">
      <t>チョウタツ</t>
    </rPh>
    <rPh sb="5" eb="7">
      <t>キンガク</t>
    </rPh>
    <phoneticPr fontId="273"/>
  </si>
  <si>
    <t>タイヤ調達重量</t>
    <rPh sb="3" eb="5">
      <t>チョウタツ</t>
    </rPh>
    <rPh sb="5" eb="7">
      <t>ジュウリョウ</t>
    </rPh>
    <phoneticPr fontId="273"/>
  </si>
  <si>
    <t>t</t>
    <phoneticPr fontId="273"/>
  </si>
  <si>
    <t>■購入した電力、熱の使用に伴う間接排出</t>
    <rPh sb="1" eb="3">
      <t>コウニュウ</t>
    </rPh>
    <rPh sb="5" eb="7">
      <t>デンリョク</t>
    </rPh>
    <rPh sb="8" eb="9">
      <t>ネツ</t>
    </rPh>
    <rPh sb="10" eb="12">
      <t>シヨウ</t>
    </rPh>
    <rPh sb="13" eb="14">
      <t>トモナ</t>
    </rPh>
    <rPh sb="15" eb="17">
      <t>カンセツ</t>
    </rPh>
    <phoneticPr fontId="2"/>
  </si>
  <si>
    <t>■株式投資先のScope1,2排出量のうち当社による投資分の排出量</t>
    <rPh sb="1" eb="3">
      <t>カブシキ</t>
    </rPh>
    <rPh sb="3" eb="5">
      <t>トウシ</t>
    </rPh>
    <rPh sb="5" eb="6">
      <t>サキ</t>
    </rPh>
    <rPh sb="15" eb="17">
      <t>ハイシュツ</t>
    </rPh>
    <rPh sb="17" eb="18">
      <t>リョウ</t>
    </rPh>
    <rPh sb="21" eb="23">
      <t>トウシャ</t>
    </rPh>
    <rPh sb="26" eb="28">
      <t>トウシ</t>
    </rPh>
    <rPh sb="28" eb="29">
      <t>ブン</t>
    </rPh>
    <rPh sb="30" eb="32">
      <t>ハイシュツ</t>
    </rPh>
    <rPh sb="32" eb="33">
      <t>リョウ</t>
    </rPh>
    <phoneticPr fontId="258"/>
  </si>
  <si>
    <t>有価証券報告書より、自社が保有する株式に関する情報を収集し、当該排出量を算定することとする</t>
    <rPh sb="0" eb="2">
      <t>ユウカ</t>
    </rPh>
    <rPh sb="2" eb="4">
      <t>ショウケン</t>
    </rPh>
    <rPh sb="4" eb="7">
      <t>ホウコクショ</t>
    </rPh>
    <rPh sb="10" eb="12">
      <t>ジシャ</t>
    </rPh>
    <rPh sb="13" eb="15">
      <t>ホユウ</t>
    </rPh>
    <rPh sb="17" eb="19">
      <t>カブシキ</t>
    </rPh>
    <rPh sb="20" eb="21">
      <t>カン</t>
    </rPh>
    <rPh sb="23" eb="25">
      <t>ジョウホウ</t>
    </rPh>
    <rPh sb="26" eb="28">
      <t>シュウシュウ</t>
    </rPh>
    <rPh sb="30" eb="32">
      <t>トウガイ</t>
    </rPh>
    <rPh sb="32" eb="34">
      <t>ハイシュツ</t>
    </rPh>
    <rPh sb="34" eb="35">
      <t>リョウ</t>
    </rPh>
    <rPh sb="36" eb="38">
      <t>サンテイ</t>
    </rPh>
    <phoneticPr fontId="3"/>
  </si>
  <si>
    <t>なお、報告書では連結子会社が保有する株式情報も統合されている</t>
    <rPh sb="3" eb="6">
      <t>ホウコクショ</t>
    </rPh>
    <rPh sb="8" eb="10">
      <t>レンケツ</t>
    </rPh>
    <rPh sb="10" eb="13">
      <t>コガイシャ</t>
    </rPh>
    <rPh sb="14" eb="16">
      <t>ホユウ</t>
    </rPh>
    <rPh sb="18" eb="20">
      <t>カブシキ</t>
    </rPh>
    <rPh sb="20" eb="22">
      <t>ジョウホウ</t>
    </rPh>
    <rPh sb="23" eb="25">
      <t>トウゴウ</t>
    </rPh>
    <phoneticPr fontId="3"/>
  </si>
  <si>
    <t>また、連結子会社の活動由来排出量も該当するが、Scope1,2に計上しているため除外</t>
    <rPh sb="3" eb="5">
      <t>レンケツ</t>
    </rPh>
    <rPh sb="5" eb="8">
      <t>コガイシャ</t>
    </rPh>
    <rPh sb="9" eb="11">
      <t>カツドウ</t>
    </rPh>
    <rPh sb="11" eb="13">
      <t>ユライ</t>
    </rPh>
    <rPh sb="13" eb="15">
      <t>ハイシュツ</t>
    </rPh>
    <rPh sb="15" eb="16">
      <t>リョウ</t>
    </rPh>
    <rPh sb="17" eb="19">
      <t>ガイトウ</t>
    </rPh>
    <rPh sb="32" eb="34">
      <t>ケイジョウ</t>
    </rPh>
    <rPh sb="40" eb="42">
      <t>ジョガイ</t>
    </rPh>
    <phoneticPr fontId="3"/>
  </si>
  <si>
    <t>■プロジェクトファイナンスによる融資分の排出量</t>
    <rPh sb="16" eb="18">
      <t>ユウシ</t>
    </rPh>
    <rPh sb="18" eb="19">
      <t>ブン</t>
    </rPh>
    <rPh sb="20" eb="22">
      <t>ハイシュツ</t>
    </rPh>
    <rPh sb="22" eb="23">
      <t>リョウ</t>
    </rPh>
    <phoneticPr fontId="258"/>
  </si>
  <si>
    <t>ガラス</t>
    <phoneticPr fontId="273"/>
  </si>
  <si>
    <t>ガラス</t>
    <phoneticPr fontId="265"/>
  </si>
  <si>
    <t>＜販売した製品の廃棄重量＞ 調達重量から事業から生じる廃棄物を除いて推計</t>
    <rPh sb="1" eb="3">
      <t>ハンバイ</t>
    </rPh>
    <rPh sb="5" eb="7">
      <t>セイヒン</t>
    </rPh>
    <rPh sb="8" eb="10">
      <t>ハイキ</t>
    </rPh>
    <rPh sb="10" eb="12">
      <t>ジュウリョウ</t>
    </rPh>
    <rPh sb="14" eb="16">
      <t>チョウタツ</t>
    </rPh>
    <rPh sb="16" eb="18">
      <t>ジュウリョウ</t>
    </rPh>
    <rPh sb="20" eb="22">
      <t>ジギョウ</t>
    </rPh>
    <rPh sb="24" eb="25">
      <t>ショウ</t>
    </rPh>
    <rPh sb="27" eb="30">
      <t>ハイキブツ</t>
    </rPh>
    <rPh sb="31" eb="32">
      <t>ノゾ</t>
    </rPh>
    <rPh sb="34" eb="36">
      <t>スイケイ</t>
    </rPh>
    <phoneticPr fontId="2"/>
  </si>
  <si>
    <t>A社</t>
    <rPh sb="1" eb="2">
      <t>シャ</t>
    </rPh>
    <phoneticPr fontId="2"/>
  </si>
  <si>
    <t>投資先</t>
    <rPh sb="0" eb="2">
      <t>トウシ</t>
    </rPh>
    <rPh sb="2" eb="3">
      <t>サキ</t>
    </rPh>
    <phoneticPr fontId="3"/>
  </si>
  <si>
    <t>高効率コンバインドサイクル発電建設プロジェクトに出資しているため、当該施設の稼働時排出量のうち、プロジェクト投資比率で配分して計上する</t>
    <rPh sb="0" eb="3">
      <t>コウコウリツ</t>
    </rPh>
    <rPh sb="13" eb="15">
      <t>ハツデン</t>
    </rPh>
    <rPh sb="15" eb="17">
      <t>ケンセツ</t>
    </rPh>
    <rPh sb="24" eb="26">
      <t>シュッシ</t>
    </rPh>
    <rPh sb="33" eb="35">
      <t>トウガイ</t>
    </rPh>
    <rPh sb="35" eb="37">
      <t>シセツ</t>
    </rPh>
    <rPh sb="38" eb="40">
      <t>カドウ</t>
    </rPh>
    <rPh sb="40" eb="41">
      <t>ジ</t>
    </rPh>
    <rPh sb="41" eb="43">
      <t>ハイシュツ</t>
    </rPh>
    <rPh sb="43" eb="44">
      <t>リョウ</t>
    </rPh>
    <rPh sb="54" eb="56">
      <t>トウシ</t>
    </rPh>
    <rPh sb="56" eb="58">
      <t>ヒリツ</t>
    </rPh>
    <rPh sb="59" eb="61">
      <t>ハイブン</t>
    </rPh>
    <rPh sb="63" eb="65">
      <t>ケイジョウ</t>
    </rPh>
    <phoneticPr fontId="273"/>
  </si>
  <si>
    <t>燃料</t>
    <rPh sb="0" eb="2">
      <t>ネンリョウ</t>
    </rPh>
    <phoneticPr fontId="273"/>
  </si>
  <si>
    <t>天然ガス</t>
    <rPh sb="0" eb="2">
      <t>テンネン</t>
    </rPh>
    <phoneticPr fontId="273"/>
  </si>
  <si>
    <t>プロジェクト計画書より、</t>
    <rPh sb="6" eb="9">
      <t>ケイカクショ</t>
    </rPh>
    <phoneticPr fontId="273"/>
  </si>
  <si>
    <t>生産電力量（予定）</t>
    <rPh sb="0" eb="2">
      <t>セイサン</t>
    </rPh>
    <rPh sb="2" eb="4">
      <t>デンリョク</t>
    </rPh>
    <rPh sb="4" eb="5">
      <t>リョウ</t>
    </rPh>
    <rPh sb="6" eb="8">
      <t>ヨテイ</t>
    </rPh>
    <phoneticPr fontId="273"/>
  </si>
  <si>
    <t>熱効率</t>
    <rPh sb="0" eb="1">
      <t>ネツ</t>
    </rPh>
    <rPh sb="1" eb="3">
      <t>コウリツ</t>
    </rPh>
    <phoneticPr fontId="273"/>
  </si>
  <si>
    <t>%</t>
    <phoneticPr fontId="273"/>
  </si>
  <si>
    <t>GWh/年</t>
    <rPh sb="4" eb="5">
      <t>ネン</t>
    </rPh>
    <phoneticPr fontId="273"/>
  </si>
  <si>
    <t>予定に必要な熱量</t>
    <rPh sb="0" eb="2">
      <t>ヨテイ</t>
    </rPh>
    <rPh sb="3" eb="5">
      <t>ヒツヨウ</t>
    </rPh>
    <rPh sb="6" eb="8">
      <t>ネツリョウ</t>
    </rPh>
    <phoneticPr fontId="273"/>
  </si>
  <si>
    <t>GJ/年</t>
    <rPh sb="3" eb="4">
      <t>ネン</t>
    </rPh>
    <phoneticPr fontId="273"/>
  </si>
  <si>
    <t>投資割合
[%]</t>
    <rPh sb="0" eb="2">
      <t>トウシ</t>
    </rPh>
    <rPh sb="2" eb="4">
      <t>ワリアイ</t>
    </rPh>
    <phoneticPr fontId="2"/>
  </si>
  <si>
    <t>生涯排出量</t>
    <rPh sb="0" eb="2">
      <t>ショウガイ</t>
    </rPh>
    <rPh sb="2" eb="4">
      <t>ハイシュツ</t>
    </rPh>
    <rPh sb="4" eb="5">
      <t>リョウ</t>
    </rPh>
    <phoneticPr fontId="273"/>
  </si>
  <si>
    <t>t-CO2</t>
    <phoneticPr fontId="3"/>
  </si>
  <si>
    <t>稼働期間</t>
    <rPh sb="0" eb="2">
      <t>カドウ</t>
    </rPh>
    <rPh sb="2" eb="4">
      <t>キカン</t>
    </rPh>
    <phoneticPr fontId="273"/>
  </si>
  <si>
    <t>天然ガス排出係数</t>
    <rPh sb="0" eb="2">
      <t>テンネン</t>
    </rPh>
    <rPh sb="4" eb="6">
      <t>ハイシュツ</t>
    </rPh>
    <rPh sb="6" eb="8">
      <t>ケイスウ</t>
    </rPh>
    <phoneticPr fontId="273"/>
  </si>
  <si>
    <t>天然ガス年間消費量</t>
    <rPh sb="0" eb="2">
      <t>テンネン</t>
    </rPh>
    <rPh sb="4" eb="6">
      <t>ネンカン</t>
    </rPh>
    <rPh sb="6" eb="9">
      <t>ショウヒリョウ</t>
    </rPh>
    <phoneticPr fontId="273"/>
  </si>
  <si>
    <t>t-CO2/年</t>
    <rPh sb="6" eb="7">
      <t>ネン</t>
    </rPh>
    <phoneticPr fontId="273"/>
  </si>
  <si>
    <t>年</t>
    <rPh sb="0" eb="1">
      <t>ネン</t>
    </rPh>
    <phoneticPr fontId="273"/>
  </si>
  <si>
    <t>生涯稼働時排出量</t>
    <rPh sb="0" eb="2">
      <t>ショウガイ</t>
    </rPh>
    <rPh sb="2" eb="4">
      <t>カドウ</t>
    </rPh>
    <rPh sb="4" eb="5">
      <t>ジ</t>
    </rPh>
    <rPh sb="5" eb="7">
      <t>ハイシュツ</t>
    </rPh>
    <rPh sb="7" eb="8">
      <t>リョウ</t>
    </rPh>
    <phoneticPr fontId="273"/>
  </si>
  <si>
    <t xml:space="preserve">t-CO2/GJ </t>
    <phoneticPr fontId="273"/>
  </si>
  <si>
    <t>（算定・報告・公表制度排出係数一覧）</t>
  </si>
  <si>
    <t>高効率コンバインドサイクルの稼働時排出量</t>
    <rPh sb="0" eb="3">
      <t>コウコウリツ</t>
    </rPh>
    <rPh sb="14" eb="16">
      <t>カドウ</t>
    </rPh>
    <rPh sb="16" eb="17">
      <t>ジ</t>
    </rPh>
    <rPh sb="17" eb="19">
      <t>ハイシュツ</t>
    </rPh>
    <rPh sb="19" eb="20">
      <t>リョウ</t>
    </rPh>
    <phoneticPr fontId="273"/>
  </si>
  <si>
    <t>t-CO2</t>
    <phoneticPr fontId="273"/>
  </si>
  <si>
    <t>■購入したサービスに由来する排出量</t>
    <rPh sb="1" eb="3">
      <t>コウニュウ</t>
    </rPh>
    <rPh sb="10" eb="12">
      <t>ユライ</t>
    </rPh>
    <rPh sb="14" eb="16">
      <t>ハイシュツ</t>
    </rPh>
    <rPh sb="16" eb="17">
      <t>リョウ</t>
    </rPh>
    <phoneticPr fontId="258"/>
  </si>
  <si>
    <r>
      <t>■グループ会社外</t>
    </r>
    <r>
      <rPr>
        <b/>
        <vertAlign val="superscript"/>
        <sz val="11"/>
        <color indexed="8"/>
        <rFont val="ＭＳ Ｐゴシック"/>
        <family val="3"/>
        <charset val="128"/>
      </rPr>
      <t>※</t>
    </r>
    <r>
      <rPr>
        <b/>
        <sz val="11"/>
        <color indexed="8"/>
        <rFont val="ＭＳ Ｐゴシック"/>
        <family val="3"/>
        <charset val="128"/>
      </rPr>
      <t>から調達した製品の上流におけるCO2排出量</t>
    </r>
    <rPh sb="5" eb="7">
      <t>カイシャ</t>
    </rPh>
    <rPh sb="7" eb="8">
      <t>ガイ</t>
    </rPh>
    <rPh sb="11" eb="13">
      <t>チョウタツ</t>
    </rPh>
    <rPh sb="15" eb="17">
      <t>セイヒン</t>
    </rPh>
    <rPh sb="18" eb="20">
      <t>ジョウリュウ</t>
    </rPh>
    <rPh sb="27" eb="29">
      <t>ハイシュツ</t>
    </rPh>
    <rPh sb="29" eb="30">
      <t>リョウ</t>
    </rPh>
    <phoneticPr fontId="2"/>
  </si>
  <si>
    <t>自動車の組立の外部委託に関わるCO2排出量を計上する</t>
    <rPh sb="22" eb="24">
      <t>ケイジョウ</t>
    </rPh>
    <phoneticPr fontId="258"/>
  </si>
  <si>
    <t>なお、部材は自社で調達してOEM委託先に供給しているため、組立工程におけるエネルギー消費のみを対象とする。</t>
    <rPh sb="3" eb="5">
      <t>ブザイ</t>
    </rPh>
    <rPh sb="6" eb="8">
      <t>ジシャ</t>
    </rPh>
    <rPh sb="9" eb="11">
      <t>チョウタツ</t>
    </rPh>
    <rPh sb="16" eb="19">
      <t>イタクサキ</t>
    </rPh>
    <rPh sb="20" eb="22">
      <t>キョウキュウ</t>
    </rPh>
    <rPh sb="29" eb="31">
      <t>クミタテ</t>
    </rPh>
    <rPh sb="31" eb="33">
      <t>コウテイ</t>
    </rPh>
    <rPh sb="42" eb="44">
      <t>ショウヒ</t>
    </rPh>
    <rPh sb="47" eb="49">
      <t>タイショウ</t>
    </rPh>
    <phoneticPr fontId="258"/>
  </si>
  <si>
    <t>部材の調達も含めて外部委託している場合、自動車製品の調達として計上する（「カテゴリ1_製品」で扱う）</t>
    <rPh sb="0" eb="2">
      <t>ブザイ</t>
    </rPh>
    <rPh sb="3" eb="5">
      <t>チョウタツ</t>
    </rPh>
    <rPh sb="6" eb="7">
      <t>フク</t>
    </rPh>
    <rPh sb="9" eb="11">
      <t>ガイブ</t>
    </rPh>
    <rPh sb="11" eb="13">
      <t>イタク</t>
    </rPh>
    <rPh sb="17" eb="19">
      <t>バアイ</t>
    </rPh>
    <rPh sb="20" eb="23">
      <t>ジドウシャ</t>
    </rPh>
    <rPh sb="23" eb="25">
      <t>セイヒン</t>
    </rPh>
    <rPh sb="26" eb="28">
      <t>チョウタツ</t>
    </rPh>
    <rPh sb="31" eb="33">
      <t>ケイジョウ</t>
    </rPh>
    <rPh sb="43" eb="45">
      <t>セイヒン</t>
    </rPh>
    <rPh sb="47" eb="48">
      <t>アツカ</t>
    </rPh>
    <phoneticPr fontId="258"/>
  </si>
  <si>
    <r>
      <t>■改正省エネ法の荷主責任報告値を用いる方法</t>
    </r>
    <r>
      <rPr>
        <b/>
        <vertAlign val="superscript"/>
        <sz val="11"/>
        <color indexed="8"/>
        <rFont val="ＭＳ Ｐゴシック"/>
        <family val="3"/>
        <charset val="128"/>
      </rPr>
      <t>※</t>
    </r>
    <rPh sb="1" eb="3">
      <t>カイセイ</t>
    </rPh>
    <rPh sb="3" eb="4">
      <t>ショウ</t>
    </rPh>
    <rPh sb="6" eb="7">
      <t>ホウ</t>
    </rPh>
    <rPh sb="8" eb="10">
      <t>ニヌシ</t>
    </rPh>
    <rPh sb="10" eb="12">
      <t>セキニン</t>
    </rPh>
    <rPh sb="12" eb="14">
      <t>ホウコク</t>
    </rPh>
    <rPh sb="14" eb="15">
      <t>チ</t>
    </rPh>
    <rPh sb="16" eb="17">
      <t>モチ</t>
    </rPh>
    <rPh sb="19" eb="21">
      <t>ホウホウ</t>
    </rPh>
    <phoneticPr fontId="258"/>
  </si>
  <si>
    <t>■外部事業者に委託した物流（海外輸出における海上輸送及び国外陸上輸送に伴うCO2排出量）</t>
    <rPh sb="1" eb="3">
      <t>ガイブ</t>
    </rPh>
    <rPh sb="3" eb="6">
      <t>ジギョウシャ</t>
    </rPh>
    <rPh sb="7" eb="9">
      <t>イタク</t>
    </rPh>
    <rPh sb="11" eb="13">
      <t>ブツリュウ</t>
    </rPh>
    <rPh sb="14" eb="16">
      <t>カイガイ</t>
    </rPh>
    <rPh sb="16" eb="18">
      <t>ユシュツ</t>
    </rPh>
    <rPh sb="22" eb="24">
      <t>カイジョウ</t>
    </rPh>
    <rPh sb="24" eb="26">
      <t>ユソウ</t>
    </rPh>
    <rPh sb="26" eb="27">
      <t>オヨ</t>
    </rPh>
    <rPh sb="28" eb="30">
      <t>コクガイ</t>
    </rPh>
    <rPh sb="30" eb="32">
      <t>リクジョウ</t>
    </rPh>
    <rPh sb="32" eb="34">
      <t>ユソウ</t>
    </rPh>
    <rPh sb="35" eb="36">
      <t>トモナ</t>
    </rPh>
    <rPh sb="40" eb="42">
      <t>ハイシュツ</t>
    </rPh>
    <rPh sb="42" eb="43">
      <t>リョウ</t>
    </rPh>
    <phoneticPr fontId="258"/>
  </si>
  <si>
    <t>高効率コンバインドサイクル発電所</t>
    <rPh sb="0" eb="3">
      <t>コウコウリツ</t>
    </rPh>
    <rPh sb="13" eb="15">
      <t>ハツデン</t>
    </rPh>
    <rPh sb="15" eb="16">
      <t>ショ</t>
    </rPh>
    <phoneticPr fontId="273"/>
  </si>
  <si>
    <t>　本資料は、サプライチェーン排出量の算定事業者が、各カテゴリの算定の参考として用いることができる詳細算定事例です。架空の算定事業者による算定シートの形式をとっており、算定方法、活動量、原単位、除外根拠などの具体的選択の事例を掲載しています。
　架空の算定事業者は、組立機械製造業を想定して本資料を作成しています。同業種は、Scope3全15カテゴリのうち対象とするカテゴリが多いことから、多様な事業者の参考事例として選定しています。業種毎の特徴等は、「業種別算定事例集」をご参照ください。</t>
    <rPh sb="1" eb="2">
      <t>ホン</t>
    </rPh>
    <rPh sb="2" eb="4">
      <t>シリョウ</t>
    </rPh>
    <rPh sb="14" eb="16">
      <t>ハイシュツ</t>
    </rPh>
    <rPh sb="16" eb="17">
      <t>リョウ</t>
    </rPh>
    <rPh sb="18" eb="20">
      <t>サンテイ</t>
    </rPh>
    <rPh sb="20" eb="23">
      <t>ジギョウシャ</t>
    </rPh>
    <rPh sb="25" eb="26">
      <t>カク</t>
    </rPh>
    <rPh sb="31" eb="33">
      <t>サンテイ</t>
    </rPh>
    <rPh sb="34" eb="36">
      <t>サンコウ</t>
    </rPh>
    <rPh sb="39" eb="40">
      <t>モチ</t>
    </rPh>
    <rPh sb="48" eb="50">
      <t>ショウサイ</t>
    </rPh>
    <rPh sb="50" eb="52">
      <t>サンテイ</t>
    </rPh>
    <rPh sb="52" eb="54">
      <t>ジレイ</t>
    </rPh>
    <rPh sb="122" eb="124">
      <t>カクウ</t>
    </rPh>
    <rPh sb="125" eb="127">
      <t>サンテイ</t>
    </rPh>
    <rPh sb="127" eb="130">
      <t>ジギョウシャ</t>
    </rPh>
    <rPh sb="132" eb="134">
      <t>クミタテ</t>
    </rPh>
    <rPh sb="134" eb="136">
      <t>キカイ</t>
    </rPh>
    <rPh sb="136" eb="139">
      <t>セイゾウギョウ</t>
    </rPh>
    <rPh sb="140" eb="142">
      <t>ソウテイ</t>
    </rPh>
    <rPh sb="144" eb="145">
      <t>ホン</t>
    </rPh>
    <rPh sb="145" eb="147">
      <t>シリョウ</t>
    </rPh>
    <rPh sb="148" eb="150">
      <t>サクセイ</t>
    </rPh>
    <rPh sb="156" eb="157">
      <t>ドウ</t>
    </rPh>
    <rPh sb="157" eb="159">
      <t>ギョウシュ</t>
    </rPh>
    <rPh sb="167" eb="168">
      <t>ゼン</t>
    </rPh>
    <rPh sb="177" eb="179">
      <t>タイショウ</t>
    </rPh>
    <rPh sb="187" eb="188">
      <t>オオ</t>
    </rPh>
    <rPh sb="194" eb="196">
      <t>タヨウ</t>
    </rPh>
    <rPh sb="197" eb="200">
      <t>ジギョウシャ</t>
    </rPh>
    <rPh sb="201" eb="203">
      <t>サンコウ</t>
    </rPh>
    <rPh sb="203" eb="205">
      <t>ジレイ</t>
    </rPh>
    <rPh sb="208" eb="210">
      <t>センテイ</t>
    </rPh>
    <rPh sb="216" eb="218">
      <t>ギョウシュ</t>
    </rPh>
    <rPh sb="218" eb="219">
      <t>ゴト</t>
    </rPh>
    <rPh sb="220" eb="222">
      <t>トクチョウ</t>
    </rPh>
    <rPh sb="222" eb="223">
      <t>ナド</t>
    </rPh>
    <rPh sb="226" eb="228">
      <t>ギョウシュ</t>
    </rPh>
    <rPh sb="228" eb="229">
      <t>ベツ</t>
    </rPh>
    <rPh sb="229" eb="231">
      <t>サンテイ</t>
    </rPh>
    <rPh sb="231" eb="233">
      <t>ジレイ</t>
    </rPh>
    <rPh sb="233" eb="234">
      <t>シュウ</t>
    </rPh>
    <rPh sb="237" eb="239">
      <t>サンショウ</t>
    </rPh>
    <phoneticPr fontId="270"/>
  </si>
  <si>
    <t>〇参照する事業者について
　本資料は、各カテゴリの対象活動、算定方法等の参考事例として整理しています。本資料の作成にあたり想定した架空の事業者（組立機械製造業）と業態が異なることで、参考にならないのではとご懸念されるかもしれません。しかし、もちろん業界特性の違いはありますが、様々なカテゴリの考え方を網羅的に整理しておりますので、概念の理解の一助としていただくことができます。
　業種毎の特性等は、「業種別算定事例集」をご参照ください。
〇本資料の掲載内容について
　本資料で想定した企業及び数値は架空のものであり、実際の企業とは関係がございません。実際に算定される際は、本資料の数値を使用するのではなく、各種資料を直接ご参照ください。特に活動量の選択にあたっては、原則は全ての活動量を算定することが理想であることを踏まえつつ、算定目的に応じて現実的に算定可能な活動量を選択ください。
なお、本資料は、各業種における算定方法の考え方を制限するものではございませんので、一つの参考事例としてお考えください。</t>
    <rPh sb="5" eb="8">
      <t>ジギョウシャ</t>
    </rPh>
    <rPh sb="14" eb="15">
      <t>ホン</t>
    </rPh>
    <rPh sb="15" eb="17">
      <t>シリョウ</t>
    </rPh>
    <rPh sb="51" eb="52">
      <t>ホン</t>
    </rPh>
    <rPh sb="52" eb="54">
      <t>シリョウ</t>
    </rPh>
    <rPh sb="55" eb="57">
      <t>サクセイ</t>
    </rPh>
    <rPh sb="61" eb="63">
      <t>ソウテイ</t>
    </rPh>
    <rPh sb="65" eb="67">
      <t>カクウ</t>
    </rPh>
    <rPh sb="68" eb="71">
      <t>ジギョウシャ</t>
    </rPh>
    <rPh sb="72" eb="74">
      <t>クミタテ</t>
    </rPh>
    <rPh sb="74" eb="76">
      <t>キカイ</t>
    </rPh>
    <rPh sb="76" eb="79">
      <t>セイゾウギョウ</t>
    </rPh>
    <rPh sb="81" eb="83">
      <t>ギョウタイ</t>
    </rPh>
    <rPh sb="84" eb="85">
      <t>コト</t>
    </rPh>
    <rPh sb="91" eb="93">
      <t>サンコウ</t>
    </rPh>
    <rPh sb="103" eb="105">
      <t>ケネン</t>
    </rPh>
    <rPh sb="124" eb="126">
      <t>ギョウカイ</t>
    </rPh>
    <rPh sb="126" eb="128">
      <t>トクセイ</t>
    </rPh>
    <rPh sb="129" eb="130">
      <t>チガ</t>
    </rPh>
    <rPh sb="138" eb="140">
      <t>サマザマ</t>
    </rPh>
    <rPh sb="146" eb="147">
      <t>カンガ</t>
    </rPh>
    <rPh sb="148" eb="149">
      <t>カタ</t>
    </rPh>
    <rPh sb="150" eb="153">
      <t>モウラテキ</t>
    </rPh>
    <rPh sb="154" eb="156">
      <t>セイリ</t>
    </rPh>
    <rPh sb="165" eb="167">
      <t>ガイネン</t>
    </rPh>
    <rPh sb="168" eb="170">
      <t>リカイ</t>
    </rPh>
    <rPh sb="171" eb="173">
      <t>イチジョ</t>
    </rPh>
    <rPh sb="190" eb="192">
      <t>ギョウシュ</t>
    </rPh>
    <rPh sb="192" eb="193">
      <t>ゴト</t>
    </rPh>
    <phoneticPr fontId="270"/>
  </si>
  <si>
    <t>■利用上の注意事項</t>
    <rPh sb="1" eb="4">
      <t>リヨウジョウ</t>
    </rPh>
    <rPh sb="5" eb="7">
      <t>チュウイ</t>
    </rPh>
    <rPh sb="7" eb="9">
      <t>ジコウ</t>
    </rPh>
    <phoneticPr fontId="270"/>
  </si>
  <si>
    <t>■はじめに</t>
    <phoneticPr fontId="243"/>
  </si>
  <si>
    <t>ユニフォームのクリーニングを外注しており、同サービスに由来するCO2排出量を対象とする</t>
    <rPh sb="14" eb="16">
      <t>ガイチュウ</t>
    </rPh>
    <rPh sb="21" eb="22">
      <t>ドウ</t>
    </rPh>
    <rPh sb="27" eb="29">
      <t>ユライ</t>
    </rPh>
    <rPh sb="34" eb="36">
      <t>ハイシュツ</t>
    </rPh>
    <rPh sb="36" eb="37">
      <t>リョウ</t>
    </rPh>
    <rPh sb="38" eb="40">
      <t>タイショウ</t>
    </rPh>
    <phoneticPr fontId="258"/>
  </si>
  <si>
    <t>計</t>
    <rPh sb="0" eb="1">
      <t>ケイ</t>
    </rPh>
    <phoneticPr fontId="2"/>
  </si>
  <si>
    <r>
      <t>t-CO</t>
    </r>
    <r>
      <rPr>
        <sz val="10"/>
        <color indexed="8"/>
        <rFont val="ＭＳ Ｐゴシック"/>
        <family val="3"/>
        <charset val="128"/>
      </rPr>
      <t>2</t>
    </r>
    <r>
      <rPr>
        <sz val="10"/>
        <color indexed="8"/>
        <rFont val="ＭＳ Ｐゴシック"/>
        <family val="3"/>
        <charset val="128"/>
      </rPr>
      <t>/百万円</t>
    </r>
    <rPh sb="6" eb="9">
      <t>ヒャクマンエン</t>
    </rPh>
    <phoneticPr fontId="2"/>
  </si>
  <si>
    <t>なお、将来的に当該発電所から生じた電力を自社で活用する場合、将来のScope2排出量との重複も有り得るが、その分を差し引く等の処理はしない</t>
    <rPh sb="3" eb="6">
      <t>ショウライテキ</t>
    </rPh>
    <rPh sb="7" eb="9">
      <t>トウガイ</t>
    </rPh>
    <rPh sb="9" eb="11">
      <t>ハツデン</t>
    </rPh>
    <rPh sb="11" eb="12">
      <t>ショ</t>
    </rPh>
    <rPh sb="14" eb="15">
      <t>ショウ</t>
    </rPh>
    <rPh sb="17" eb="19">
      <t>デンリョク</t>
    </rPh>
    <rPh sb="20" eb="22">
      <t>ジシャ</t>
    </rPh>
    <rPh sb="23" eb="25">
      <t>カツヨウ</t>
    </rPh>
    <rPh sb="27" eb="29">
      <t>バアイ</t>
    </rPh>
    <rPh sb="30" eb="32">
      <t>ショウライ</t>
    </rPh>
    <rPh sb="39" eb="41">
      <t>ハイシュツ</t>
    </rPh>
    <rPh sb="41" eb="42">
      <t>リョウ</t>
    </rPh>
    <rPh sb="44" eb="46">
      <t>チョウフク</t>
    </rPh>
    <rPh sb="47" eb="48">
      <t>ア</t>
    </rPh>
    <rPh sb="49" eb="50">
      <t>ウ</t>
    </rPh>
    <rPh sb="55" eb="56">
      <t>ブン</t>
    </rPh>
    <rPh sb="57" eb="58">
      <t>サ</t>
    </rPh>
    <rPh sb="59" eb="60">
      <t>ヒ</t>
    </rPh>
    <rPh sb="61" eb="62">
      <t>ナド</t>
    </rPh>
    <rPh sb="63" eb="65">
      <t>ショリ</t>
    </rPh>
    <phoneticPr fontId="273"/>
  </si>
  <si>
    <t>電力消費アンケートから得た
従業員の家庭での平均排出量／人</t>
    <rPh sb="0" eb="2">
      <t>デンリョク</t>
    </rPh>
    <rPh sb="2" eb="4">
      <t>ショウヒ</t>
    </rPh>
    <rPh sb="11" eb="12">
      <t>エ</t>
    </rPh>
    <rPh sb="14" eb="17">
      <t>ジュウギョウイン</t>
    </rPh>
    <rPh sb="18" eb="20">
      <t>カテイ</t>
    </rPh>
    <rPh sb="22" eb="24">
      <t>ヘイキン</t>
    </rPh>
    <rPh sb="24" eb="26">
      <t>ハイシュツ</t>
    </rPh>
    <rPh sb="26" eb="27">
      <t>リョウ</t>
    </rPh>
    <rPh sb="28" eb="29">
      <t>ニン</t>
    </rPh>
    <phoneticPr fontId="265"/>
  </si>
  <si>
    <t>A社のうち2000人の電力消費アンケートから得た
従業員の家庭での平均排出量／人
（同等排出量と見做して算定）</t>
    <rPh sb="1" eb="2">
      <t>シャ</t>
    </rPh>
    <rPh sb="9" eb="10">
      <t>ニン</t>
    </rPh>
    <rPh sb="42" eb="44">
      <t>ドウトウ</t>
    </rPh>
    <rPh sb="44" eb="46">
      <t>ハイシュツ</t>
    </rPh>
    <rPh sb="46" eb="47">
      <t>リョウ</t>
    </rPh>
    <rPh sb="48" eb="50">
      <t>ミナ</t>
    </rPh>
    <rPh sb="52" eb="54">
      <t>サンテイ</t>
    </rPh>
    <phoneticPr fontId="265"/>
  </si>
  <si>
    <t>従業員の家庭における排出量</t>
    <rPh sb="0" eb="3">
      <t>ジュウギョウイン</t>
    </rPh>
    <rPh sb="4" eb="6">
      <t>カテイ</t>
    </rPh>
    <rPh sb="10" eb="12">
      <t>ハイシュツ</t>
    </rPh>
    <rPh sb="12" eb="13">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</si>
</sst>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6">
    <numFmt numFmtId="6" formatCode="&quot;¥&quot;#,##0;[Red]&quot;¥&quot;\-#,##0"/>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 numFmtId="177" formatCode="#,##0.0;[Red]\-#,##0.0"/>
    <numFmt numFmtId="178" formatCode="0.0%"/>
    <numFmt numFmtId="179" formatCode="#,##0.0"/>
    <numFmt numFmtId="180" formatCode="0.0"/>
    <numFmt numFmtId="181" formatCode="#,##0;\-#,##0;&quot;-&quot;"/>
    <numFmt numFmtId="182" formatCode="_(&quot;$&quot;* #,##0_);_(&quot;$&quot;* \(#,##0\);_(&quot;$&quot;* &quot;-&quot;_);_(@_)"/>
    <numFmt numFmtId="183" formatCode="_(&quot;$&quot;* #,##0.00_);_(&quot;$&quot;* \(#,##0.00\);_(&quot;$&quot;* &quot;-&quot;??_);_(@_)"/>
    <numFmt numFmtId="184" formatCode="&quot;¥&quot;#,##0;[Red]\-&quot;¥&quot;#,##0"/>
    <numFmt numFmtId="185" formatCode="&quot;¥&quot;#,##0.00;[Red]\-&quot;¥&quot;#,##0.00"/>
    <numFmt numFmtId="186" formatCode="_-* #,##0_-;\-* #,##0_-;_-* &quot;-&quot;_-;_-@_-"/>
    <numFmt numFmtId="187" formatCode="_-* #,##0.00_-;\-* #,##0.00_-;_-* &quot;-&quot;??_-;_-@_-"/>
    <numFmt numFmtId="188" formatCode="0_)"/>
    <numFmt numFmtId="189" formatCode="_(* #,##0.00_);_(* \(#,##0.00\);_(* &quot;-&quot;??_);_(@_)"/>
    <numFmt numFmtId="190" formatCode="0.00_)"/>
    <numFmt numFmtId="191" formatCode="General_)"/>
    <numFmt numFmtId="192" formatCode="_(* #,##0_);_(* \(#,##0\);_(* &quot;-&quot;_);_(@_)"/>
    <numFmt numFmtId="193" formatCode="\$#,##0\ ;\(\$#,##0\)"/>
    <numFmt numFmtId="194" formatCode="&quot;¥&quot;#,##0;[Red]&quot;¥&quot;&quot;¥&quot;\-#,##0"/>
    <numFmt numFmtId="195" formatCode="&quot;¥&quot;#,##0.00;[Red]&quot;¥&quot;&quot;¥&quot;&quot;¥&quot;&quot;¥&quot;&quot;¥&quot;&quot;¥&quot;\-#,##0.00"/>
    <numFmt numFmtId="196" formatCode="00"/>
    <numFmt numFmtId="197" formatCode="\$#,##0.00;[Red]\-\$#,##0.00"/>
    <numFmt numFmtId="198" formatCode="_-[$€-2]* #,##0.00_-;\-[$€-2]* #,##0.00_-;_-[$€-2]* &quot;-&quot;??_-"/>
    <numFmt numFmtId="199" formatCode="_-* #,##0\ &quot;F&quot;_-;\-* #,##0\ &quot;F&quot;_-;_-* &quot;-&quot;\ &quot;F&quot;_-;_-@_-"/>
    <numFmt numFmtId="200" formatCode="_-* #,##0\ _F_-;\-* #,##0\ _F_-;_-* &quot;-&quot;\ _F_-;_-@_-"/>
    <numFmt numFmtId="201" formatCode="_-* #,##0.00\ &quot;F&quot;_-;\-* #,##0.00\ &quot;F&quot;_-;_-* &quot;-&quot;??\ &quot;F&quot;_-;_-@_-"/>
    <numFmt numFmtId="202" formatCode="_-* #,##0.00\ _F_-;\-* #,##0.00\ _F_-;_-* &quot;-&quot;??\ _F_-;_-@_-"/>
    <numFmt numFmtId="203" formatCode="_-* #,##0\ &quot;kr&quot;_-;\-* #,##0\ &quot;kr&quot;_-;_-* &quot;-&quot;\ &quot;kr&quot;_-;_-@_-"/>
    <numFmt numFmtId="204" formatCode="_-* #,##0.00\ &quot;kr&quot;_-;\-* #,##0.00\ &quot;kr&quot;_-;_-* &quot;-&quot;??\ &quot;kr&quot;_-;_-@_-"/>
    <numFmt numFmtId="205" formatCode="#,##0.0_);\(#,##0.0\)"/>
    <numFmt numFmtId="206" formatCode="\ \ \ \ \ @"/>
    <numFmt numFmtId="207" formatCode="&quot;$&quot;#,##0.00_-;&quot;$&quot;#,##0.00\-"/>
    <numFmt numFmtId="208" formatCode="&quot;$&quot;#,##0.00_-;[Red]&quot;$&quot;#,##0.00\-"/>
    <numFmt numFmtId="209" formatCode="_-* #,##0_-;_-* #,##0\-;_-* &quot;-&quot;_-;_-@_-"/>
    <numFmt numFmtId="210" formatCode="#,##0\ &quot;DM&quot;;[Red]\-#,##0\ &quot;DM&quot;"/>
    <numFmt numFmtId="211" formatCode="_ &quot;SFr.&quot;\ * #,##0.00_ ;_ &quot;SFr.&quot;\ * \-#,##0.00_ ;_ &quot;SFr.&quot;\ * &quot;-&quot;??_ ;_ @_ "/>
    <numFmt numFmtId="212" formatCode="_-&quot;L.&quot;\ * #,##0_-;\-&quot;L.&quot;\ * #,##0_-;_-&quot;L.&quot;\ * &quot;-&quot;_-;_-@_-"/>
    <numFmt numFmtId="213" formatCode="_-* #,##0.00\ &quot;€&quot;_-;\-* #,##0.00\ &quot;€&quot;_-;_-* &quot;-&quot;??\ &quot;€&quot;_-;_-@_-"/>
    <numFmt numFmtId="214" formatCode="_-* #,##0\ &quot;€&quot;_-;\-* #,##0\ &quot;€&quot;_-;_-* &quot;-&quot;\ &quot;€&quot;_-;_-@_-"/>
    <numFmt numFmtId="215" formatCode="_-&quot;$&quot;* #,##0_-;\-&quot;$&quot;* #,##0_-;_-&quot;$&quot;* &quot;-&quot;_-;_-@_-"/>
    <numFmt numFmtId="216" formatCode="_-&quot;$&quot;* #,##0.00_-;\-&quot;$&quot;* #,##0.00_-;_-&quot;$&quot;* &quot;-&quot;??_-;_-@_-"/>
    <numFmt numFmtId="217" formatCode="&quot;ｪ&quot;&quot;ｪ&quot;\:&quot;ｹ&quot;&quot;ｹ&quot;\:&quot;ｷ&quot;&quot;ｷ&quot;"/>
    <numFmt numFmtId="218" formatCode="&quot;$&quot;#,##0.00;[Red]\-&quot;$&quot;#,##0.00"/>
    <numFmt numFmtId="219" formatCode="&quot;$&quot;\ #,##0.00_);[Red]\(&quot;$&quot;\ #,##0.00\)"/>
    <numFmt numFmtId="220" formatCode="##,##0.00_);\(#,##0.00\)"/>
    <numFmt numFmtId="221" formatCode="##,##0.000_);\(#,##0.000\)"/>
    <numFmt numFmtId="222" formatCode="_-* #,##0_-;\-* #,##0_-;_-* &quot;-&quot;??_-;_-@_-"/>
    <numFmt numFmtId="223" formatCode="0.0%;[Red]\(0.0%\)"/>
    <numFmt numFmtId="224" formatCode="#,###,&quot; &quot;"/>
    <numFmt numFmtId="225" formatCode="#,##0.0_);[Red]\(#,##0.0\)"/>
    <numFmt numFmtId="226" formatCode="#,##0_)"/>
    <numFmt numFmtId="227" formatCode="###0.00_)"/>
    <numFmt numFmtId="228" formatCode="0.0_W"/>
    <numFmt numFmtId="229" formatCode="#,##0.0000"/>
    <numFmt numFmtId="230" formatCode="0.00.E+00"/>
    <numFmt numFmtId="231" formatCode="#,##0.000"/>
    <numFmt numFmtId="232" formatCode="#,##0.000000"/>
    <numFmt numFmtId="233" formatCode="0.000%"/>
    <numFmt numFmtId="234" formatCode="0.00_ "/>
    <numFmt numFmtId="235" formatCode="#,##0.000;[Red]\-#,##0.000"/>
  </numFmts>
  <fonts count="30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6.6"/>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明朝"/>
      <family val="1"/>
      <charset val="128"/>
    </font>
    <font>
      <sz val="10"/>
      <name val="Arial"/>
      <family val="2"/>
    </font>
    <font>
      <sz val="9.6"/>
      <name val="標準ゴシック"/>
      <family val="3"/>
      <charset val="128"/>
    </font>
    <font>
      <sz val="12"/>
      <name val="ｷsｲﾓｩ愰 "/>
      <family val="3"/>
      <charset val="128"/>
    </font>
    <font>
      <sz val="11"/>
      <name val="｢ﾛ｢・｢ﾞ????"/>
      <family val="3"/>
      <charset val="128"/>
    </font>
    <font>
      <sz val="11"/>
      <name val="ＭＳ Ｐ明朝"/>
      <family val="1"/>
      <charset val="128"/>
    </font>
    <font>
      <sz val="10"/>
      <name val="ＭＳ 明朝"/>
      <family val="1"/>
      <charset val="128"/>
    </font>
    <font>
      <sz val="11"/>
      <name val="MS P????"/>
      <family val="2"/>
    </font>
    <font>
      <sz val="11"/>
      <name val="??"/>
      <family val="3"/>
    </font>
    <font>
      <sz val="12"/>
      <name val="??????"/>
      <family val="1"/>
    </font>
    <font>
      <sz val="11"/>
      <name val="??? "/>
      <family val="3"/>
      <charset val="128"/>
    </font>
    <font>
      <u/>
      <sz val="12"/>
      <color indexed="12"/>
      <name val="Osaka"/>
      <family val="3"/>
      <charset val="128"/>
    </font>
    <font>
      <u/>
      <sz val="8.25"/>
      <color indexed="12"/>
      <name val="?? ?????"/>
      <family val="3"/>
      <charset val="128"/>
    </font>
    <font>
      <u/>
      <sz val="8.25"/>
      <color indexed="12"/>
      <name val="?? ???"/>
      <family val="1"/>
      <charset val="128"/>
    </font>
    <font>
      <u/>
      <sz val="10"/>
      <color indexed="12"/>
      <name val="Arial"/>
      <family val="2"/>
    </font>
    <font>
      <u/>
      <sz val="8.25"/>
      <color indexed="36"/>
      <name val="?? ?????"/>
      <family val="3"/>
      <charset val="128"/>
    </font>
    <font>
      <u/>
      <sz val="10"/>
      <color indexed="36"/>
      <name val="Arial"/>
      <family val="2"/>
    </font>
    <font>
      <u/>
      <sz val="9"/>
      <color indexed="36"/>
      <name val="Arial"/>
      <family val="2"/>
    </font>
    <font>
      <u/>
      <sz val="12"/>
      <color indexed="36"/>
      <name val="Osaka"/>
      <family val="3"/>
      <charset val="128"/>
    </font>
    <font>
      <u/>
      <sz val="11"/>
      <color indexed="36"/>
      <name val="?? ?????"/>
      <family val="3"/>
      <charset val="128"/>
    </font>
    <font>
      <u/>
      <sz val="11"/>
      <color indexed="36"/>
      <name val="MS P????"/>
      <family val="2"/>
    </font>
    <font>
      <u/>
      <sz val="8.25"/>
      <color indexed="36"/>
      <name val="?l?r ?o?S?V?b?N"/>
      <family val="3"/>
    </font>
    <font>
      <u/>
      <sz val="8.25"/>
      <color indexed="36"/>
      <name val="MS P????"/>
      <family val="2"/>
    </font>
    <font>
      <u/>
      <sz val="8.25"/>
      <color indexed="12"/>
      <name val="MS P????"/>
      <family val="2"/>
    </font>
    <font>
      <u/>
      <sz val="8.25"/>
      <color indexed="36"/>
      <name val="?? ???"/>
      <family val="1"/>
      <charset val="128"/>
    </font>
    <font>
      <u/>
      <sz val="12"/>
      <color indexed="36"/>
      <name val="Arial"/>
      <family val="2"/>
    </font>
    <font>
      <u/>
      <sz val="10"/>
      <color indexed="36"/>
      <name val="Geneva"/>
      <family val="2"/>
    </font>
    <font>
      <u/>
      <sz val="8.25"/>
      <color indexed="12"/>
      <name val="?l?r ?o?S?V?b?N"/>
      <family val="3"/>
    </font>
    <font>
      <u/>
      <sz val="9"/>
      <color indexed="12"/>
      <name val="Arial"/>
      <family val="2"/>
    </font>
    <font>
      <u/>
      <sz val="12"/>
      <color indexed="12"/>
      <name val="Arial"/>
      <family val="2"/>
    </font>
    <font>
      <u/>
      <sz val="11"/>
      <color indexed="12"/>
      <name val="MS P????"/>
      <family val="2"/>
    </font>
    <font>
      <u/>
      <sz val="10"/>
      <color indexed="12"/>
      <name val="Geneva"/>
      <family val="2"/>
    </font>
    <font>
      <sz val="11"/>
      <name val="?l?r ?o?S?V?b?N"/>
      <family val="3"/>
    </font>
    <font>
      <sz val="12"/>
      <name val="?s???? "/>
      <family val="1"/>
      <charset val="128"/>
    </font>
    <font>
      <sz val="11"/>
      <name val="?? ?????"/>
      <family val="3"/>
      <charset val="128"/>
    </font>
    <font>
      <sz val="11"/>
      <name val="?? ???"/>
      <family val="1"/>
      <charset val="128"/>
    </font>
    <font>
      <sz val="11"/>
      <name val="?l?r ???"/>
      <family val="1"/>
    </font>
    <font>
      <sz val="11"/>
      <name val="?l?r ??団"/>
      <family val="1"/>
      <charset val="128"/>
    </font>
    <font>
      <sz val="11"/>
      <name val="?"/>
      <family val="3"/>
      <charset val="136"/>
    </font>
    <font>
      <sz val="11"/>
      <name val="絡?"/>
      <family val="3"/>
      <charset val="136"/>
    </font>
    <font>
      <sz val="12"/>
      <name val="ìVã»"/>
      <family val="1"/>
      <charset val="136"/>
    </font>
    <font>
      <u/>
      <sz val="10.5"/>
      <color indexed="12"/>
      <name val="?l?r ??・"/>
      <family val="3"/>
      <charset val="128"/>
    </font>
    <font>
      <u/>
      <sz val="10.5"/>
      <color indexed="12"/>
      <name val="?l?r ??’?"/>
      <family val="1"/>
      <charset val="128"/>
    </font>
    <font>
      <sz val="12"/>
      <name val="Times New Roman"/>
      <family val="1"/>
    </font>
    <font>
      <sz val="10"/>
      <name val="Times New Roman"/>
      <family val="1"/>
    </font>
    <font>
      <sz val="12"/>
      <name val="???"/>
      <family val="3"/>
    </font>
    <font>
      <u/>
      <sz val="12"/>
      <color indexed="36"/>
      <name val="蘜???"/>
      <family val="3"/>
      <charset val="136"/>
    </font>
    <font>
      <b/>
      <sz val="9.6"/>
      <name val="標準ゴシック"/>
      <family val="3"/>
      <charset val="128"/>
    </font>
    <font>
      <sz val="10"/>
      <name val="Helv"/>
      <family val="2"/>
    </font>
    <font>
      <sz val="16"/>
      <color indexed="9"/>
      <name val="SwitzerlandInserat"/>
      <family val="2"/>
    </font>
    <font>
      <sz val="12"/>
      <name val="宋体"/>
      <charset val="134"/>
    </font>
    <font>
      <sz val="10"/>
      <color indexed="8"/>
      <name val="Arial"/>
      <family val="2"/>
    </font>
    <font>
      <sz val="10"/>
      <name val="Arial CE"/>
      <family val="1"/>
    </font>
    <font>
      <b/>
      <sz val="11"/>
      <name val="明朝"/>
      <family val="1"/>
      <charset val="128"/>
    </font>
    <font>
      <sz val="12"/>
      <name val="Arial"/>
      <family val="2"/>
    </font>
    <font>
      <sz val="11"/>
      <name val="??’?"/>
      <family val="1"/>
      <charset val="128"/>
    </font>
    <font>
      <sz val="11"/>
      <name val="?l?r ??’c"/>
      <family val="1"/>
      <charset val="128"/>
    </font>
    <font>
      <sz val="11"/>
      <name val="‚l‚r ‚oƒSƒVƒbƒN"/>
      <family val="3"/>
      <charset val="128"/>
    </font>
    <font>
      <i/>
      <sz val="11"/>
      <name val="明朝"/>
      <family val="1"/>
      <charset val="128"/>
    </font>
    <font>
      <sz val="14"/>
      <name val="lr ¾©"/>
      <family val="1"/>
      <charset val="128"/>
    </font>
    <font>
      <u/>
      <sz val="11"/>
      <color indexed="36"/>
      <name val="lr oSVbN"/>
      <family val="3"/>
      <charset val="128"/>
    </font>
    <font>
      <u/>
      <sz val="9.35"/>
      <color indexed="36"/>
      <name val="lr oSVbN"/>
      <family val="3"/>
      <charset val="128"/>
    </font>
    <font>
      <sz val="11"/>
      <name val="??・"/>
      <family val="3"/>
      <charset val="128"/>
    </font>
    <font>
      <u/>
      <sz val="8.25"/>
      <color indexed="36"/>
      <name val="®l®r ®o™S™V™b™N"/>
      <family val="3"/>
      <charset val="128"/>
    </font>
    <font>
      <sz val="11"/>
      <name val="Arial"/>
      <family val="2"/>
    </font>
    <font>
      <sz val="12"/>
      <name val="×–¾’©‘Ì"/>
      <family val="3"/>
      <charset val="128"/>
    </font>
    <font>
      <sz val="11"/>
      <name val="明朝"/>
      <family val="1"/>
      <charset val="128"/>
    </font>
    <font>
      <sz val="10"/>
      <name val="MS Sans Serif"/>
      <family val="2"/>
    </font>
    <font>
      <sz val="9"/>
      <name val="中ゴシックＢＢＢ－等幅"/>
      <family val="3"/>
      <charset val="128"/>
    </font>
    <font>
      <sz val="12"/>
      <name val="ｹﾙﾅﾁﾃｼ"/>
      <family val="1"/>
      <charset val="128"/>
    </font>
    <font>
      <sz val="11"/>
      <color indexed="8"/>
      <name val="Calibri"/>
      <family val="2"/>
    </font>
    <font>
      <sz val="11"/>
      <color indexed="9"/>
      <name val="Calibri"/>
      <family val="2"/>
    </font>
    <font>
      <sz val="12"/>
      <name val="細明朝体"/>
      <family val="3"/>
      <charset val="128"/>
    </font>
    <font>
      <sz val="11"/>
      <name val="ｵｸｿ "/>
      <family val="3"/>
      <charset val="128"/>
    </font>
    <font>
      <sz val="12"/>
      <name val="¹UAAA¼"/>
      <family val="3"/>
      <charset val="255"/>
    </font>
    <font>
      <sz val="8"/>
      <name val="Times New Roman"/>
      <family val="1"/>
    </font>
    <font>
      <b/>
      <sz val="10"/>
      <name val="Arial CE"/>
      <family val="1"/>
    </font>
    <font>
      <sz val="9"/>
      <name val="Arial CE"/>
      <family val="1"/>
    </font>
    <font>
      <sz val="14"/>
      <name val="Terminal"/>
      <family val="3"/>
      <charset val="255"/>
    </font>
    <font>
      <sz val="11"/>
      <color indexed="20"/>
      <name val="Calibri"/>
      <family val="2"/>
    </font>
    <font>
      <b/>
      <sz val="10"/>
      <name val="Helv"/>
      <family val="2"/>
    </font>
    <font>
      <b/>
      <sz val="12"/>
      <name val="Arial"/>
      <family val="2"/>
    </font>
    <font>
      <sz val="8"/>
      <color indexed="20"/>
      <name val="Tahoma"/>
      <family val="2"/>
    </font>
    <font>
      <sz val="12"/>
      <name val="±¼¸²Ã¼"/>
      <family val="3"/>
      <charset val="128"/>
    </font>
    <font>
      <b/>
      <sz val="11"/>
      <color indexed="52"/>
      <name val="Calibri"/>
      <family val="2"/>
    </font>
    <font>
      <sz val="14"/>
      <name val="Arial CE"/>
      <family val="1"/>
    </font>
    <font>
      <b/>
      <sz val="11"/>
      <color indexed="9"/>
      <name val="Calibri"/>
      <family val="2"/>
    </font>
    <font>
      <sz val="10"/>
      <name val="ＭＳ Ｐゴシック"/>
      <family val="3"/>
      <charset val="128"/>
    </font>
    <font>
      <b/>
      <sz val="8"/>
      <name val="Arial"/>
      <family val="2"/>
    </font>
    <font>
      <i/>
      <sz val="8"/>
      <color indexed="10"/>
      <name val="Tahoma"/>
      <family val="2"/>
    </font>
    <font>
      <b/>
      <sz val="10"/>
      <name val="Tms Rmn"/>
      <family val="1"/>
    </font>
    <font>
      <sz val="12"/>
      <name val="Tms Rmn"/>
      <family val="1"/>
    </font>
    <font>
      <sz val="7"/>
      <name val="Times New Roman"/>
      <family val="1"/>
    </font>
    <font>
      <sz val="8"/>
      <name val="CG Times (E1)"/>
      <family val="1"/>
    </font>
    <font>
      <sz val="10"/>
      <color indexed="19"/>
      <name val="Arial"/>
      <family val="2"/>
    </font>
    <font>
      <sz val="12"/>
      <name val="V×¾é"/>
      <family val="1"/>
      <charset val="136"/>
    </font>
    <font>
      <sz val="11"/>
      <name val="lr oSVbN"/>
      <family val="3"/>
      <charset val="128"/>
    </font>
    <font>
      <sz val="9"/>
      <name val="Times New Roman"/>
      <family val="1"/>
    </font>
    <font>
      <i/>
      <sz val="10"/>
      <color indexed="11"/>
      <name val="Arial"/>
      <family val="2"/>
    </font>
    <font>
      <sz val="10"/>
      <name val="Courier"/>
      <family val="3"/>
    </font>
    <font>
      <i/>
      <sz val="11"/>
      <color indexed="23"/>
      <name val="Calibri"/>
      <family val="2"/>
    </font>
    <font>
      <sz val="11"/>
      <name val="Ec"/>
      <family val="1"/>
      <charset val="128"/>
    </font>
    <font>
      <sz val="11"/>
      <name val="??fc"/>
      <family val="1"/>
      <charset val="128"/>
    </font>
    <font>
      <i/>
      <sz val="10"/>
      <color indexed="12"/>
      <name val="Arial"/>
      <family val="2"/>
    </font>
    <font>
      <sz val="14"/>
      <name val="MS ｷ?"/>
      <family val="1"/>
      <charset val="128"/>
    </font>
    <font>
      <b/>
      <sz val="10"/>
      <name val="MS Sans Serif"/>
      <family val="2"/>
    </font>
    <font>
      <sz val="11"/>
      <color indexed="17"/>
      <name val="Calibri"/>
      <family val="2"/>
    </font>
    <font>
      <sz val="8"/>
      <name val="Arial"/>
      <family val="2"/>
    </font>
    <font>
      <b/>
      <sz val="12"/>
      <name val="Helv"/>
      <family val="2"/>
    </font>
    <font>
      <b/>
      <sz val="18"/>
      <name val="Arial"/>
      <family val="2"/>
    </font>
    <font>
      <b/>
      <sz val="11"/>
      <color indexed="56"/>
      <name val="Calibri"/>
      <family val="2"/>
    </font>
    <font>
      <b/>
      <sz val="18"/>
      <name val="Helv"/>
      <family val="2"/>
    </font>
    <font>
      <b/>
      <sz val="14"/>
      <name val="Helv"/>
      <family val="2"/>
    </font>
    <font>
      <u/>
      <sz val="8"/>
      <color indexed="12"/>
      <name val="Arial"/>
      <family val="2"/>
    </font>
    <font>
      <u/>
      <sz val="8"/>
      <color indexed="36"/>
      <name val="Arial"/>
      <family val="2"/>
    </font>
    <font>
      <u/>
      <sz val="11"/>
      <color indexed="12"/>
      <name val="?? ?????"/>
      <family val="3"/>
      <charset val="128"/>
    </font>
    <font>
      <sz val="10"/>
      <name val="ＭＳ ゴシック"/>
      <family val="3"/>
      <charset val="128"/>
    </font>
    <font>
      <sz val="10"/>
      <name val="Wingdings"/>
      <charset val="2"/>
    </font>
    <font>
      <sz val="11"/>
      <color indexed="62"/>
      <name val="Calibri"/>
      <family val="2"/>
    </font>
    <font>
      <shadow/>
      <sz val="8"/>
      <color indexed="12"/>
      <name val="Times New Roman"/>
      <family val="1"/>
    </font>
    <font>
      <b/>
      <sz val="9"/>
      <name val="Arial CE"/>
      <family val="1"/>
    </font>
    <font>
      <sz val="11"/>
      <color indexed="52"/>
      <name val="Calibri"/>
      <family val="2"/>
    </font>
    <font>
      <sz val="11"/>
      <name val="ＭＳ ゴシック"/>
      <family val="3"/>
      <charset val="128"/>
    </font>
    <font>
      <b/>
      <sz val="11"/>
      <name val="Helv"/>
      <family val="2"/>
    </font>
    <font>
      <b/>
      <u/>
      <sz val="12"/>
      <name val="Arial CE"/>
      <family val="1"/>
    </font>
    <font>
      <u/>
      <sz val="11"/>
      <color indexed="12"/>
      <name val="lr oSVbN"/>
      <family val="3"/>
      <charset val="128"/>
    </font>
    <font>
      <u/>
      <sz val="9.35"/>
      <color indexed="12"/>
      <name val="lr oSVbN"/>
      <family val="3"/>
      <charset val="128"/>
    </font>
    <font>
      <sz val="11"/>
      <color indexed="60"/>
      <name val="Calibri"/>
      <family val="2"/>
    </font>
    <font>
      <b/>
      <i/>
      <sz val="16"/>
      <name val="Helv"/>
      <family val="2"/>
    </font>
    <font>
      <sz val="6"/>
      <name val="Arial"/>
      <family val="2"/>
    </font>
    <font>
      <sz val="18"/>
      <name val="Arial"/>
      <family val="2"/>
    </font>
    <font>
      <sz val="24"/>
      <name val="Arial"/>
      <family val="2"/>
    </font>
    <font>
      <b/>
      <sz val="16"/>
      <name val="Arial Narrow CE"/>
      <family val="2"/>
    </font>
    <font>
      <b/>
      <sz val="11"/>
      <color indexed="63"/>
      <name val="Calibri"/>
      <family val="2"/>
    </font>
    <font>
      <b/>
      <sz val="16"/>
      <name val="Arial CE"/>
      <family val="1"/>
    </font>
    <font>
      <i/>
      <sz val="8"/>
      <name val="Arial CE"/>
      <family val="1"/>
    </font>
    <font>
      <sz val="8"/>
      <color indexed="16"/>
      <name val="Century Schoolbook"/>
      <family val="1"/>
    </font>
    <font>
      <sz val="18"/>
      <name val="Times New Roman"/>
      <family val="1"/>
    </font>
    <font>
      <b/>
      <sz val="11"/>
      <color indexed="18"/>
      <name val="Arial"/>
      <family val="2"/>
    </font>
    <font>
      <b/>
      <i/>
      <sz val="11"/>
      <color indexed="18"/>
      <name val="Arial"/>
      <family val="2"/>
    </font>
    <font>
      <sz val="12"/>
      <color indexed="18"/>
      <name val="MS Sans Serif"/>
      <family val="2"/>
    </font>
    <font>
      <sz val="11"/>
      <color indexed="9"/>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i/>
      <sz val="10"/>
      <name val="Times New Roman"/>
      <family val="1"/>
    </font>
    <font>
      <sz val="8"/>
      <name val="Helv"/>
      <family val="2"/>
    </font>
    <font>
      <b/>
      <sz val="11"/>
      <name val="Arial"/>
      <family val="2"/>
    </font>
    <font>
      <b/>
      <sz val="14"/>
      <name val="Arial CE"/>
      <family val="1"/>
    </font>
    <font>
      <sz val="14"/>
      <name val="Arial Narrow"/>
      <family val="2"/>
    </font>
    <font>
      <b/>
      <sz val="12"/>
      <name val="Univers (WN)"/>
      <family val="2"/>
    </font>
    <font>
      <b/>
      <sz val="11"/>
      <name val="Times New Roman"/>
      <family val="1"/>
    </font>
    <font>
      <b/>
      <sz val="9"/>
      <name val="Times New Roman"/>
      <family val="1"/>
    </font>
    <font>
      <u/>
      <sz val="8.25"/>
      <color indexed="12"/>
      <name val="®l®r ®o™S™V™b™N"/>
      <family val="3"/>
      <charset val="128"/>
    </font>
    <font>
      <sz val="10"/>
      <name val="Univers (E1)"/>
      <family val="2"/>
    </font>
    <font>
      <sz val="11"/>
      <color indexed="18"/>
      <name val="ＭＳ Ｐゴシック"/>
      <family val="3"/>
      <charset val="128"/>
    </font>
    <font>
      <i/>
      <sz val="11"/>
      <color indexed="8"/>
      <name val="ＭＳ Ｐゴシック"/>
      <family val="3"/>
      <charset val="128"/>
    </font>
    <font>
      <sz val="11"/>
      <color indexed="10"/>
      <name val="Calibri"/>
      <family val="2"/>
    </font>
    <font>
      <sz val="12"/>
      <name val="ｱｼｸｲﾃｼ"/>
      <family val="3"/>
      <charset val="128"/>
    </font>
    <font>
      <sz val="12"/>
      <name val="HG丸ｺﾞｼｯｸM-PRO"/>
      <family val="3"/>
      <charset val="128"/>
    </font>
    <font>
      <b/>
      <i/>
      <sz val="11"/>
      <name val="Arial CE"/>
      <family val="1"/>
    </font>
    <font>
      <u/>
      <sz val="9"/>
      <color indexed="12"/>
      <name val="ﾋﾎﾌ "/>
      <family val="3"/>
      <charset val="128"/>
    </font>
    <font>
      <u/>
      <sz val="11"/>
      <color indexed="8"/>
      <name val="ＭＳ Ｐゴシック"/>
      <family val="3"/>
      <charset val="128"/>
    </font>
    <font>
      <u/>
      <sz val="9"/>
      <color indexed="36"/>
      <name val="ﾋﾎﾌ "/>
      <family val="3"/>
      <charset val="128"/>
    </font>
    <font>
      <u/>
      <sz val="8.25"/>
      <color indexed="12"/>
      <name val="ＭＳ Ｐゴシック"/>
      <family val="3"/>
      <charset val="128"/>
    </font>
    <font>
      <u/>
      <sz val="11"/>
      <color indexed="12"/>
      <name val="ＭＳ Ｐゴシック"/>
      <family val="3"/>
      <charset val="128"/>
    </font>
    <font>
      <u/>
      <sz val="7.5"/>
      <color indexed="12"/>
      <name val="Arial"/>
      <family val="2"/>
    </font>
    <font>
      <sz val="10"/>
      <name val="宋体"/>
      <charset val="134"/>
    </font>
    <font>
      <sz val="8"/>
      <name val="ＭＳ ゴシック"/>
      <family val="3"/>
      <charset val="128"/>
    </font>
    <font>
      <sz val="7"/>
      <name val="Tms Rmn"/>
      <family val="1"/>
    </font>
    <font>
      <sz val="10"/>
      <name val="細明朝体"/>
      <family val="3"/>
      <charset val="128"/>
    </font>
    <font>
      <sz val="10"/>
      <name val="本明朝－Ｍ"/>
      <family val="3"/>
      <charset val="128"/>
    </font>
    <font>
      <u/>
      <sz val="7"/>
      <color indexed="36"/>
      <name val="ＭＳ ・・"/>
      <family val="1"/>
      <charset val="128"/>
    </font>
    <font>
      <u/>
      <sz val="11"/>
      <color indexed="36"/>
      <name val="ＭＳ Ｐゴシック"/>
      <family val="3"/>
      <charset val="128"/>
    </font>
    <font>
      <u/>
      <sz val="11"/>
      <color indexed="36"/>
      <name val="ＭＳ Ｐ????"/>
      <family val="1"/>
      <charset val="136"/>
    </font>
    <font>
      <u/>
      <sz val="6.6"/>
      <color indexed="36"/>
      <name val="ＭＳ Ｐゴシック"/>
      <family val="3"/>
      <charset val="128"/>
    </font>
    <font>
      <u/>
      <sz val="8.25"/>
      <color indexed="36"/>
      <name val="ＭＳ Ｐゴシック"/>
      <family val="3"/>
      <charset val="128"/>
    </font>
    <font>
      <u/>
      <sz val="7.5"/>
      <color indexed="36"/>
      <name val="Arial"/>
      <family val="2"/>
    </font>
    <font>
      <sz val="14"/>
      <name val="뼻뮝"/>
      <family val="3"/>
      <charset val="255"/>
    </font>
    <font>
      <sz val="14"/>
      <name val="ＭＳ ・団"/>
      <family val="1"/>
      <charset val="128"/>
    </font>
    <font>
      <sz val="12"/>
      <name val="夥鰻羹"/>
      <family val="1"/>
      <charset val="136"/>
    </font>
    <font>
      <sz val="12"/>
      <name val="뼻뮝"/>
      <family val="3"/>
      <charset val="255"/>
    </font>
    <font>
      <sz val="12"/>
      <name val="바탕체"/>
      <family val="1"/>
      <charset val="255"/>
    </font>
    <font>
      <sz val="10"/>
      <name val="굴림체"/>
      <family val="3"/>
      <charset val="255"/>
    </font>
    <font>
      <u/>
      <sz val="8.25"/>
      <color indexed="12"/>
      <name val="Arial"/>
      <family val="2"/>
    </font>
    <font>
      <sz val="12"/>
      <name val="蘜???"/>
      <family val="3"/>
      <charset val="136"/>
    </font>
    <font>
      <sz val="12"/>
      <name val="?"/>
      <family val="3"/>
      <charset val="136"/>
    </font>
    <font>
      <sz val="14"/>
      <color indexed="8"/>
      <name val="?"/>
      <family val="3"/>
      <charset val="128"/>
    </font>
    <font>
      <u/>
      <sz val="12"/>
      <color indexed="36"/>
      <name val="?"/>
      <family val="3"/>
      <charset val="136"/>
    </font>
    <font>
      <u/>
      <sz val="12"/>
      <color indexed="12"/>
      <name val="?"/>
      <family val="3"/>
      <charset val="136"/>
    </font>
    <font>
      <sz val="12"/>
      <name val="?"/>
      <family val="3"/>
      <charset val="136"/>
    </font>
    <font>
      <sz val="9"/>
      <color indexed="8"/>
      <name val="ＭＳ Ｐゴシック"/>
      <family val="3"/>
      <charset val="128"/>
    </font>
    <font>
      <sz val="12"/>
      <name val="Helv"/>
      <family val="2"/>
    </font>
    <font>
      <sz val="11"/>
      <name val="Calibri"/>
      <family val="2"/>
    </font>
    <font>
      <sz val="9"/>
      <name val="Helv"/>
      <family val="2"/>
    </font>
    <font>
      <vertAlign val="superscript"/>
      <sz val="12"/>
      <name val="Helv"/>
      <family val="2"/>
    </font>
    <font>
      <b/>
      <sz val="12"/>
      <name val="Times New Roman"/>
      <family val="1"/>
    </font>
    <font>
      <b/>
      <sz val="9"/>
      <name val="Helv"/>
      <family val="2"/>
    </font>
    <font>
      <sz val="8.5"/>
      <name val="Helv"/>
      <family val="2"/>
    </font>
    <font>
      <sz val="12"/>
      <name val="リュウミンライト－ＫＬ"/>
      <family val="3"/>
      <charset val="128"/>
    </font>
    <font>
      <sz val="11"/>
      <name val="JTI"/>
      <family val="2"/>
    </font>
    <font>
      <b/>
      <sz val="10"/>
      <color indexed="8"/>
      <name val="Arial"/>
      <family val="2"/>
    </font>
    <font>
      <sz val="10"/>
      <name val="IPAゴシック;IPAGothic"/>
      <family val="3"/>
    </font>
    <font>
      <sz val="11"/>
      <color indexed="8"/>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ゴシック"/>
      <family val="3"/>
      <charset val="128"/>
    </font>
    <font>
      <sz val="8"/>
      <name val="ＭＳ 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b/>
      <sz val="8"/>
      <color indexed="10"/>
      <name val="ＭＳ Ｐゴシック"/>
      <family val="3"/>
      <charset val="128"/>
    </font>
    <font>
      <sz val="10"/>
      <color indexed="8"/>
      <name val="ＭＳ Ｐゴシック"/>
      <family val="3"/>
      <charset val="128"/>
    </font>
    <font>
      <sz val="11"/>
      <color indexed="8"/>
      <name val="ＭＳ Ｐ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3"/>
      <charset val="128"/>
    </font>
    <font>
      <sz val="10"/>
      <color indexed="8"/>
      <name val="ＭＳ Ｐゴシック"/>
      <family val="3"/>
      <charset val="128"/>
    </font>
    <font>
      <sz val="11"/>
      <color indexed="8"/>
      <name val="ＭＳ Ｐゴシック"/>
      <family val="3"/>
      <charset val="128"/>
    </font>
    <font>
      <sz val="6"/>
      <name val="ＭＳ Ｐゴシック"/>
      <family val="3"/>
      <charset val="128"/>
    </font>
    <font>
      <b/>
      <vertAlign val="superscript"/>
      <sz val="11"/>
      <color indexed="8"/>
      <name val="ＭＳ Ｐゴシック"/>
      <family val="3"/>
      <charset val="128"/>
    </font>
    <font>
      <sz val="6"/>
      <name val="ＭＳ Ｐゴシック"/>
      <family val="3"/>
      <charset val="128"/>
    </font>
    <font>
      <vertAlign val="superscript"/>
      <sz val="11"/>
      <name val="ＭＳ Ｐゴシック"/>
      <family val="3"/>
      <charset val="128"/>
    </font>
    <font>
      <vertAlign val="superscript"/>
      <sz val="9"/>
      <name val="ＭＳ Ｐゴシック"/>
      <family val="3"/>
      <charset val="128"/>
    </font>
    <font>
      <sz val="6"/>
      <name val="ＭＳ Ｐゴシック"/>
      <family val="3"/>
      <charset val="128"/>
    </font>
    <font>
      <sz val="10.5"/>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scheme val="minor"/>
    </font>
    <font>
      <sz val="11"/>
      <color rgb="FF006100"/>
      <name val="ＭＳ Ｐゴシック"/>
      <family val="3"/>
      <charset val="128"/>
      <scheme val="minor"/>
    </font>
    <font>
      <sz val="11"/>
      <color rgb="FF000000"/>
      <name val="ＭＳ Ｐゴシック"/>
      <family val="3"/>
      <charset val="128"/>
      <scheme val="minor"/>
    </font>
    <font>
      <sz val="11"/>
      <color rgb="FF000000"/>
      <name val="Calibri"/>
      <family val="2"/>
    </font>
    <font>
      <sz val="11"/>
      <color rgb="FF000000"/>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9.5"/>
      <color theme="1"/>
      <name val="ＭＳ Ｐゴシック"/>
      <family val="3"/>
      <charset val="128"/>
      <scheme val="minor"/>
    </font>
    <font>
      <sz val="12"/>
      <color theme="1"/>
      <name val="ＭＳ Ｐゴシック"/>
      <family val="3"/>
      <charset val="128"/>
      <scheme val="minor"/>
    </font>
  </fonts>
  <fills count="93">
    <fill>
      <patternFill patternType="none"/>
    </fill>
    <fill>
      <patternFill patternType="gray125"/>
    </fill>
    <fill>
      <patternFill patternType="solid">
        <fgColor indexed="22"/>
        <bgColor indexed="64"/>
      </patternFill>
    </fill>
    <fill>
      <patternFill patternType="solid">
        <fgColor indexed="9"/>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darkGray">
        <fgColor indexed="9"/>
        <bgColor indexed="10"/>
      </patternFill>
    </fill>
    <fill>
      <patternFill patternType="mediumGray">
        <fgColor indexed="9"/>
        <bgColor indexed="12"/>
      </patternFill>
    </fill>
    <fill>
      <patternFill patternType="solid">
        <fgColor indexed="22"/>
      </patternFill>
    </fill>
    <fill>
      <patternFill patternType="solid">
        <fgColor indexed="55"/>
      </patternFill>
    </fill>
    <fill>
      <patternFill patternType="solid">
        <fgColor indexed="55"/>
        <bgColor indexed="64"/>
      </patternFill>
    </fill>
    <fill>
      <patternFill patternType="solid">
        <fgColor indexed="43"/>
        <bgColor indexed="64"/>
      </patternFill>
    </fill>
    <fill>
      <patternFill patternType="solid">
        <fgColor indexed="22"/>
        <bgColor indexed="9"/>
      </patternFill>
    </fill>
    <fill>
      <patternFill patternType="solid">
        <fgColor indexed="26"/>
        <bgColor indexed="64"/>
      </patternFill>
    </fill>
    <fill>
      <patternFill patternType="solid">
        <fgColor indexed="43"/>
      </patternFill>
    </fill>
    <fill>
      <patternFill patternType="solid">
        <fgColor indexed="26"/>
      </patternFill>
    </fill>
    <fill>
      <patternFill patternType="darkTrellis"/>
    </fill>
    <fill>
      <patternFill patternType="solid">
        <fgColor indexed="9"/>
        <bgColor indexed="64"/>
      </patternFill>
    </fill>
    <fill>
      <patternFill patternType="solid">
        <fgColor indexed="31"/>
        <bgColor indexed="64"/>
      </patternFill>
    </fill>
    <fill>
      <patternFill patternType="solid">
        <fgColor indexed="10"/>
        <bgColor indexed="64"/>
      </patternFill>
    </fill>
    <fill>
      <patternFill patternType="solid">
        <fgColor indexed="47"/>
        <bgColor indexed="64"/>
      </patternFill>
    </fill>
    <fill>
      <patternFill patternType="solid">
        <fgColor indexed="21"/>
        <bgColor indexed="64"/>
      </patternFill>
    </fill>
    <fill>
      <patternFill patternType="solid">
        <fgColor indexed="50"/>
      </patternFill>
    </fill>
    <fill>
      <patternFill patternType="lightUp">
        <fgColor indexed="54"/>
        <bgColor indexed="41"/>
      </patternFill>
    </fill>
    <fill>
      <patternFill patternType="solid">
        <fgColor indexed="41"/>
        <bgColor indexed="64"/>
      </patternFill>
    </fill>
    <fill>
      <patternFill patternType="solid">
        <fgColor indexed="54"/>
        <bgColor indexed="64"/>
      </patternFill>
    </fill>
    <fill>
      <patternFill patternType="solid">
        <fgColor indexed="44"/>
        <bgColor indexed="64"/>
      </patternFill>
    </fill>
    <fill>
      <patternFill patternType="solid">
        <fgColor indexed="23"/>
        <bgColor indexed="64"/>
      </patternFill>
    </fill>
    <fill>
      <patternFill patternType="solid">
        <fgColor indexed="40"/>
        <bgColor indexed="64"/>
      </patternFill>
    </fill>
    <fill>
      <patternFill patternType="solid">
        <fgColor indexed="35"/>
        <bgColor indexed="64"/>
      </patternFill>
    </fill>
    <fill>
      <patternFill patternType="lightGray"/>
    </fill>
    <fill>
      <patternFill patternType="solid">
        <fgColor indexed="22"/>
        <bgColor indexed="55"/>
      </patternFill>
    </fill>
    <fill>
      <patternFill patternType="solid">
        <fgColor indexed="22"/>
        <bgColor indexed="25"/>
      </patternFill>
    </fill>
    <fill>
      <patternFill patternType="gray0625">
        <fgColor indexed="9"/>
      </patternFill>
    </fill>
    <fill>
      <patternFill patternType="gray0625">
        <fgColor indexed="11"/>
        <bgColor indexed="13"/>
      </patternFill>
    </fill>
    <fill>
      <patternFill patternType="solid">
        <fgColor indexed="29"/>
        <bgColor indexed="64"/>
      </patternFill>
    </fill>
    <fill>
      <patternFill patternType="solid">
        <fgColor indexed="4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9" tint="0.39997558519241921"/>
        <bgColor indexed="64"/>
      </patternFill>
    </fill>
    <fill>
      <patternFill patternType="solid">
        <fgColor rgb="FFFFFF66"/>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s>
  <borders count="144">
    <border>
      <left/>
      <right/>
      <top/>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style="dotted">
        <color indexed="64"/>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top/>
      <bottom style="thin">
        <color indexed="22"/>
      </bottom>
      <diagonal/>
    </border>
    <border>
      <left style="medium">
        <color indexed="64"/>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top style="medium">
        <color indexed="64"/>
      </top>
      <bottom/>
      <diagonal/>
    </border>
    <border>
      <left/>
      <right/>
      <top/>
      <bottom style="dotted">
        <color indexed="64"/>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bottom/>
      <diagonal/>
    </border>
    <border>
      <left/>
      <right/>
      <top/>
      <bottom style="hair">
        <color indexed="8"/>
      </bottom>
      <diagonal/>
    </border>
    <border>
      <left/>
      <right/>
      <top style="thick">
        <color indexed="64"/>
      </top>
      <bottom/>
      <diagonal/>
    </border>
    <border>
      <left/>
      <right/>
      <top style="double">
        <color indexed="64"/>
      </top>
      <bottom/>
      <diagonal/>
    </border>
    <border>
      <left/>
      <right/>
      <top/>
      <bottom style="double">
        <color indexed="64"/>
      </bottom>
      <diagonal/>
    </border>
    <border>
      <left style="thin">
        <color indexed="8"/>
      </left>
      <right/>
      <top style="thin">
        <color indexed="8"/>
      </top>
      <bottom/>
      <diagonal/>
    </border>
    <border>
      <left style="hair">
        <color indexed="23"/>
      </left>
      <right style="hair">
        <color indexed="23"/>
      </right>
      <top style="hair">
        <color indexed="23"/>
      </top>
      <bottom style="hair">
        <color indexed="23"/>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880">
    <xf numFmtId="0" fontId="0" fillId="0" borderId="0">
      <alignment vertical="center"/>
    </xf>
    <xf numFmtId="0" fontId="81" fillId="0" borderId="0" applyNumberFormat="0" applyFill="0" applyBorder="0" applyAlignment="0" applyProtection="0"/>
    <xf numFmtId="0" fontId="29" fillId="0" borderId="0"/>
    <xf numFmtId="0" fontId="30" fillId="0" borderId="0"/>
    <xf numFmtId="0" fontId="30" fillId="0" borderId="0"/>
    <xf numFmtId="0" fontId="30" fillId="0" borderId="0"/>
    <xf numFmtId="1" fontId="29" fillId="0" borderId="0" applyNumberFormat="0" applyFill="0" applyBorder="0" applyAlignment="0" applyProtection="0"/>
    <xf numFmtId="1" fontId="29" fillId="0" borderId="0" applyNumberFormat="0" applyFill="0" applyBorder="0" applyAlignment="0" applyProtection="0"/>
    <xf numFmtId="0" fontId="29" fillId="0" borderId="0"/>
    <xf numFmtId="0" fontId="31" fillId="0" borderId="0"/>
    <xf numFmtId="0" fontId="31" fillId="0" borderId="0"/>
    <xf numFmtId="0" fontId="31" fillId="0" borderId="0"/>
    <xf numFmtId="0" fontId="27" fillId="0" borderId="0"/>
    <xf numFmtId="0" fontId="31" fillId="0" borderId="0"/>
    <xf numFmtId="0" fontId="32" fillId="0" borderId="0"/>
    <xf numFmtId="0" fontId="33" fillId="0" borderId="0"/>
    <xf numFmtId="186" fontId="31" fillId="0" borderId="0" applyFont="0" applyFill="0" applyBorder="0" applyAlignment="0" applyProtection="0"/>
    <xf numFmtId="187" fontId="31" fillId="0" borderId="0" applyFont="0" applyFill="0" applyBorder="0" applyAlignment="0" applyProtection="0"/>
    <xf numFmtId="187" fontId="31" fillId="0" borderId="0" applyFont="0" applyFill="0" applyBorder="0" applyAlignment="0" applyProtection="0"/>
    <xf numFmtId="187" fontId="31" fillId="0" borderId="0" applyFont="0" applyFill="0" applyBorder="0" applyAlignment="0" applyProtection="0"/>
    <xf numFmtId="40" fontId="27" fillId="0" borderId="0" applyFont="0" applyFill="0" applyBorder="0" applyAlignment="0" applyProtection="0"/>
    <xf numFmtId="187" fontId="31" fillId="0" borderId="0" applyFont="0" applyFill="0" applyBorder="0" applyAlignment="0" applyProtection="0"/>
    <xf numFmtId="40" fontId="33" fillId="0" borderId="0" applyFont="0" applyFill="0" applyBorder="0" applyAlignment="0" applyProtection="0"/>
    <xf numFmtId="0" fontId="34" fillId="0" borderId="0"/>
    <xf numFmtId="6" fontId="35" fillId="0" borderId="0" applyFont="0" applyFill="0" applyBorder="0" applyAlignment="0" applyProtection="0"/>
    <xf numFmtId="185" fontId="36" fillId="0" borderId="0" applyFont="0" applyFill="0" applyBorder="0" applyAlignment="0" applyProtection="0"/>
    <xf numFmtId="215" fontId="29" fillId="0" borderId="0" applyFont="0" applyFill="0" applyBorder="0" applyAlignment="0" applyProtection="0"/>
    <xf numFmtId="42" fontId="37" fillId="0" borderId="0" applyFont="0" applyFill="0" applyBorder="0" applyAlignment="0" applyProtection="0"/>
    <xf numFmtId="189" fontId="29" fillId="0" borderId="0" applyFont="0" applyFill="0" applyBorder="0" applyAlignment="0" applyProtection="0"/>
    <xf numFmtId="41" fontId="38" fillId="0" borderId="0" applyFont="0" applyFill="0" applyBorder="0" applyAlignment="0" applyProtection="0"/>
    <xf numFmtId="0" fontId="40"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9" fontId="37" fillId="0" borderId="0" applyFont="0" applyFill="0" applyBorder="0" applyAlignment="0" applyProtection="0"/>
    <xf numFmtId="43" fontId="37" fillId="0" borderId="0" applyFont="0" applyFill="0" applyBorder="0" applyAlignment="0" applyProtection="0"/>
    <xf numFmtId="186" fontId="29" fillId="0" borderId="0" applyFont="0" applyFill="0" applyBorder="0" applyAlignment="0" applyProtection="0"/>
    <xf numFmtId="44" fontId="37" fillId="0" borderId="0" applyFont="0" applyFill="0" applyBorder="0" applyAlignment="0" applyProtection="0"/>
    <xf numFmtId="202" fontId="29" fillId="0" borderId="0" applyFont="0" applyFill="0" applyBorder="0" applyAlignment="0" applyProtection="0"/>
    <xf numFmtId="200" fontId="29" fillId="0" borderId="0" applyFont="0" applyFill="0" applyBorder="0" applyAlignment="0" applyProtection="0"/>
    <xf numFmtId="0" fontId="53" fillId="0" borderId="0" applyNumberFormat="0" applyFill="0" applyBorder="0" applyAlignment="0" applyProtection="0">
      <alignment vertical="top"/>
      <protection locked="0"/>
    </xf>
    <xf numFmtId="0" fontId="60" fillId="0" borderId="0"/>
    <xf numFmtId="40" fontId="60" fillId="0" borderId="0" applyFont="0" applyFill="0" applyBorder="0" applyAlignment="0" applyProtection="0"/>
    <xf numFmtId="38" fontId="60" fillId="0" borderId="0" applyFont="0" applyFill="0" applyBorder="0" applyAlignment="0" applyProtection="0"/>
    <xf numFmtId="0" fontId="61" fillId="0" borderId="0"/>
    <xf numFmtId="0" fontId="61" fillId="0" borderId="0"/>
    <xf numFmtId="0" fontId="62" fillId="0" borderId="0"/>
    <xf numFmtId="0" fontId="61" fillId="0" borderId="0"/>
    <xf numFmtId="0" fontId="63" fillId="0" borderId="0"/>
    <xf numFmtId="8" fontId="64" fillId="0" borderId="0" applyFont="0" applyFill="0" applyBorder="0" applyAlignment="0" applyProtection="0"/>
    <xf numFmtId="6" fontId="64" fillId="0" borderId="0" applyFont="0" applyFill="0" applyBorder="0" applyAlignment="0" applyProtection="0"/>
    <xf numFmtId="0" fontId="49" fillId="0" borderId="0" applyNumberFormat="0" applyFill="0" applyBorder="0" applyAlignment="0" applyProtection="0">
      <alignment vertical="top"/>
      <protection locked="0"/>
    </xf>
    <xf numFmtId="40" fontId="65" fillId="0" borderId="0" applyFont="0" applyFill="0" applyBorder="0" applyAlignment="0" applyProtection="0"/>
    <xf numFmtId="38" fontId="65" fillId="0" borderId="0" applyFont="0" applyFill="0" applyBorder="0" applyAlignment="0" applyProtection="0"/>
    <xf numFmtId="186" fontId="61" fillId="0" borderId="0" applyFont="0" applyFill="0" applyBorder="0" applyAlignment="0" applyProtection="0"/>
    <xf numFmtId="187" fontId="61" fillId="0" borderId="0" applyFont="0" applyFill="0" applyBorder="0" applyAlignment="0" applyProtection="0"/>
    <xf numFmtId="187" fontId="61" fillId="0" borderId="0" applyFont="0" applyFill="0" applyBorder="0" applyAlignment="0" applyProtection="0"/>
    <xf numFmtId="187" fontId="61" fillId="0" borderId="0" applyFont="0" applyFill="0" applyBorder="0" applyAlignment="0" applyProtection="0"/>
    <xf numFmtId="40" fontId="62" fillId="0" borderId="0" applyFont="0" applyFill="0" applyBorder="0" applyAlignment="0" applyProtection="0"/>
    <xf numFmtId="187" fontId="61" fillId="0" borderId="0" applyFont="0" applyFill="0" applyBorder="0" applyAlignment="0" applyProtection="0"/>
    <xf numFmtId="40" fontId="63" fillId="0" borderId="0" applyFont="0" applyFill="0" applyBorder="0" applyAlignment="0" applyProtection="0"/>
    <xf numFmtId="44" fontId="66" fillId="0" borderId="0" applyFont="0" applyFill="0" applyBorder="0" applyAlignment="0" applyProtection="0"/>
    <xf numFmtId="44" fontId="67" fillId="0" borderId="0" applyFont="0" applyFill="0" applyBorder="0" applyAlignment="0" applyProtection="0"/>
    <xf numFmtId="215" fontId="61" fillId="0" borderId="0" applyFont="0" applyFill="0" applyBorder="0" applyAlignment="0" applyProtection="0"/>
    <xf numFmtId="216" fontId="61" fillId="0" borderId="0" applyFont="0" applyFill="0" applyBorder="0" applyAlignment="0" applyProtection="0"/>
    <xf numFmtId="216" fontId="61" fillId="0" borderId="0" applyFont="0" applyFill="0" applyBorder="0" applyAlignment="0" applyProtection="0"/>
    <xf numFmtId="216" fontId="61" fillId="0" borderId="0" applyFont="0" applyFill="0" applyBorder="0" applyAlignment="0" applyProtection="0"/>
    <xf numFmtId="8" fontId="62" fillId="0" borderId="0" applyFont="0" applyFill="0" applyBorder="0" applyAlignment="0" applyProtection="0"/>
    <xf numFmtId="216" fontId="61" fillId="0" borderId="0" applyFont="0" applyFill="0" applyBorder="0" applyAlignment="0" applyProtection="0"/>
    <xf numFmtId="8" fontId="63" fillId="0" borderId="0" applyFon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60" fillId="0" borderId="0"/>
    <xf numFmtId="0" fontId="60" fillId="0" borderId="0"/>
    <xf numFmtId="0" fontId="60" fillId="0" borderId="0"/>
    <xf numFmtId="0" fontId="71" fillId="0" borderId="0"/>
    <xf numFmtId="0" fontId="60" fillId="0" borderId="0"/>
    <xf numFmtId="42" fontId="37" fillId="0" borderId="0" applyFont="0" applyFill="0" applyBorder="0" applyAlignment="0" applyProtection="0"/>
    <xf numFmtId="44" fontId="37" fillId="0" borderId="0" applyFont="0" applyFill="0" applyBorder="0" applyAlignment="0" applyProtection="0"/>
    <xf numFmtId="40" fontId="60" fillId="0" borderId="0" applyFont="0" applyFill="0" applyBorder="0" applyAlignment="0" applyProtection="0"/>
    <xf numFmtId="38" fontId="60" fillId="0" borderId="0" applyFont="0" applyFill="0" applyBorder="0" applyAlignment="0" applyProtection="0"/>
    <xf numFmtId="202" fontId="72" fillId="0" borderId="0" applyFont="0" applyFill="0" applyBorder="0" applyAlignment="0" applyProtection="0"/>
    <xf numFmtId="200" fontId="72" fillId="0" borderId="0" applyFont="0" applyFill="0" applyBorder="0" applyAlignment="0" applyProtection="0"/>
    <xf numFmtId="201" fontId="72" fillId="0" borderId="0" applyFont="0" applyFill="0" applyBorder="0" applyAlignment="0" applyProtection="0"/>
    <xf numFmtId="199" fontId="72" fillId="0" borderId="0" applyFont="0" applyFill="0" applyBorder="0" applyAlignment="0" applyProtection="0"/>
    <xf numFmtId="0" fontId="73" fillId="0" borderId="0"/>
    <xf numFmtId="0" fontId="74" fillId="0" borderId="0" applyNumberFormat="0" applyFill="0" applyBorder="0" applyAlignment="0" applyProtection="0">
      <alignment vertical="top"/>
      <protection locked="0"/>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5" fillId="0" borderId="0" applyNumberFormat="0" applyFill="0" applyBorder="0" applyAlignment="0" applyProtection="0"/>
    <xf numFmtId="0" fontId="29" fillId="0" borderId="0"/>
    <xf numFmtId="0" fontId="71" fillId="0" borderId="0"/>
    <xf numFmtId="0" fontId="76" fillId="0" borderId="0"/>
    <xf numFmtId="0" fontId="76" fillId="0" borderId="0"/>
    <xf numFmtId="0" fontId="77" fillId="2" borderId="0">
      <alignment horizontal="left" vertical="top"/>
    </xf>
    <xf numFmtId="0" fontId="77" fillId="2" borderId="0">
      <alignment horizontal="left" vertical="top"/>
    </xf>
    <xf numFmtId="0" fontId="77" fillId="2" borderId="0">
      <alignment horizontal="left" vertical="top"/>
    </xf>
    <xf numFmtId="0" fontId="77" fillId="2" borderId="0">
      <alignment horizontal="left" vertical="top"/>
    </xf>
    <xf numFmtId="0" fontId="77" fillId="2" borderId="0">
      <alignment horizontal="left" vertical="top"/>
    </xf>
    <xf numFmtId="0" fontId="76" fillId="0" borderId="0"/>
    <xf numFmtId="0" fontId="78" fillId="0" borderId="0"/>
    <xf numFmtId="0" fontId="76" fillId="0" borderId="0"/>
    <xf numFmtId="0" fontId="79" fillId="0" borderId="0">
      <alignment vertical="top"/>
    </xf>
    <xf numFmtId="0" fontId="79" fillId="0" borderId="0">
      <alignment vertical="top"/>
    </xf>
    <xf numFmtId="0" fontId="76" fillId="0" borderId="0"/>
    <xf numFmtId="0" fontId="29" fillId="0" borderId="0"/>
    <xf numFmtId="0" fontId="76" fillId="0" borderId="0"/>
    <xf numFmtId="0" fontId="29" fillId="0" borderId="0"/>
    <xf numFmtId="0" fontId="29" fillId="0" borderId="0"/>
    <xf numFmtId="0" fontId="76" fillId="0" borderId="0"/>
    <xf numFmtId="0" fontId="75" fillId="0" borderId="0" applyNumberFormat="0" applyFill="0" applyBorder="0" applyAlignment="0" applyProtection="0"/>
    <xf numFmtId="0" fontId="78" fillId="0" borderId="0"/>
    <xf numFmtId="0" fontId="76" fillId="0" borderId="0"/>
    <xf numFmtId="0" fontId="78" fillId="0" borderId="0"/>
    <xf numFmtId="0" fontId="79" fillId="0" borderId="0">
      <alignment vertical="top"/>
    </xf>
    <xf numFmtId="0" fontId="79" fillId="0" borderId="0">
      <alignment vertical="top"/>
    </xf>
    <xf numFmtId="0" fontId="76" fillId="0" borderId="0"/>
    <xf numFmtId="0" fontId="75" fillId="0" borderId="0" applyNumberFormat="0" applyFill="0" applyBorder="0" applyAlignment="0" applyProtection="0"/>
    <xf numFmtId="0" fontId="75" fillId="0" borderId="0" applyNumberFormat="0" applyFill="0" applyBorder="0" applyAlignment="0" applyProtection="0"/>
    <xf numFmtId="0" fontId="76" fillId="0" borderId="0"/>
    <xf numFmtId="0" fontId="29" fillId="0" borderId="0"/>
    <xf numFmtId="0" fontId="29" fillId="0" borderId="0"/>
    <xf numFmtId="0" fontId="78" fillId="0" borderId="0"/>
    <xf numFmtId="0" fontId="78" fillId="0" borderId="0"/>
    <xf numFmtId="0" fontId="29" fillId="0" borderId="0"/>
    <xf numFmtId="0" fontId="29" fillId="0" borderId="0"/>
    <xf numFmtId="0" fontId="78" fillId="0" borderId="0"/>
    <xf numFmtId="0" fontId="78" fillId="0" borderId="0"/>
    <xf numFmtId="0" fontId="79" fillId="0" borderId="0">
      <alignment vertical="top"/>
    </xf>
    <xf numFmtId="0" fontId="79" fillId="0" borderId="0">
      <alignment vertical="top"/>
    </xf>
    <xf numFmtId="0" fontId="29" fillId="0" borderId="0"/>
    <xf numFmtId="0" fontId="76" fillId="0" borderId="0"/>
    <xf numFmtId="0" fontId="76" fillId="0" borderId="0"/>
    <xf numFmtId="0" fontId="29" fillId="0" borderId="0"/>
    <xf numFmtId="0" fontId="29" fillId="0" borderId="0"/>
    <xf numFmtId="0" fontId="29" fillId="0" borderId="0"/>
    <xf numFmtId="0" fontId="29"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29" fillId="0" borderId="0"/>
    <xf numFmtId="0" fontId="29" fillId="0" borderId="0"/>
    <xf numFmtId="0" fontId="29" fillId="0" borderId="0"/>
    <xf numFmtId="0" fontId="76" fillId="0" borderId="0"/>
    <xf numFmtId="0" fontId="76" fillId="0" borderId="0"/>
    <xf numFmtId="0" fontId="76" fillId="0" borderId="0"/>
    <xf numFmtId="0" fontId="78" fillId="0" borderId="0"/>
    <xf numFmtId="0" fontId="75" fillId="0" borderId="0" applyNumberFormat="0" applyFill="0" applyBorder="0" applyAlignment="0" applyProtection="0"/>
    <xf numFmtId="0" fontId="75" fillId="0" borderId="0" applyNumberFormat="0" applyFill="0" applyBorder="0" applyAlignment="0" applyProtection="0"/>
    <xf numFmtId="0" fontId="79" fillId="0" borderId="0">
      <alignment vertical="top"/>
    </xf>
    <xf numFmtId="0" fontId="79" fillId="0" borderId="0">
      <alignment vertical="top"/>
    </xf>
    <xf numFmtId="0" fontId="78" fillId="0" borderId="0"/>
    <xf numFmtId="0" fontId="78" fillId="0" borderId="0"/>
    <xf numFmtId="0" fontId="79" fillId="0" borderId="0">
      <alignment vertical="top"/>
    </xf>
    <xf numFmtId="0" fontId="79" fillId="0" borderId="0">
      <alignment vertical="top"/>
    </xf>
    <xf numFmtId="0" fontId="79" fillId="0" borderId="0">
      <alignment vertical="top"/>
    </xf>
    <xf numFmtId="0" fontId="79" fillId="0" borderId="0">
      <alignment vertical="top"/>
    </xf>
    <xf numFmtId="0" fontId="76" fillId="0" borderId="0"/>
    <xf numFmtId="0" fontId="29" fillId="0" borderId="0"/>
    <xf numFmtId="0" fontId="79" fillId="0" borderId="0">
      <alignment vertical="top"/>
    </xf>
    <xf numFmtId="0" fontId="79" fillId="0" borderId="0">
      <alignment vertical="top"/>
    </xf>
    <xf numFmtId="0" fontId="76" fillId="0" borderId="0"/>
    <xf numFmtId="0" fontId="76" fillId="0" borderId="0"/>
    <xf numFmtId="1" fontId="29" fillId="0" borderId="0" applyNumberFormat="0" applyFill="0" applyBorder="0" applyAlignment="0" applyProtection="0"/>
    <xf numFmtId="0" fontId="76" fillId="0" borderId="0"/>
    <xf numFmtId="0" fontId="78" fillId="0" borderId="0"/>
    <xf numFmtId="0" fontId="78" fillId="0" borderId="0"/>
    <xf numFmtId="0" fontId="79" fillId="0" borderId="0">
      <alignment vertical="top"/>
    </xf>
    <xf numFmtId="0" fontId="79" fillId="0" borderId="0">
      <alignment vertical="top"/>
    </xf>
    <xf numFmtId="0" fontId="76" fillId="0" borderId="0"/>
    <xf numFmtId="0" fontId="76" fillId="0" borderId="0"/>
    <xf numFmtId="0" fontId="78" fillId="0" borderId="0"/>
    <xf numFmtId="0" fontId="75" fillId="0" borderId="0" applyNumberForma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6" fillId="0" borderId="0"/>
    <xf numFmtId="0" fontId="76" fillId="0" borderId="0"/>
    <xf numFmtId="0" fontId="29" fillId="0" borderId="0"/>
    <xf numFmtId="0" fontId="29" fillId="0" borderId="0"/>
    <xf numFmtId="0" fontId="78" fillId="0" borderId="0"/>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27" fillId="0" borderId="0">
      <alignment vertical="top"/>
    </xf>
    <xf numFmtId="0" fontId="25" fillId="0" borderId="0">
      <alignment vertical="top"/>
    </xf>
    <xf numFmtId="0" fontId="78" fillId="0" borderId="0"/>
    <xf numFmtId="0" fontId="75" fillId="0" borderId="0" applyNumberFormat="0" applyFill="0" applyBorder="0" applyAlignment="0" applyProtection="0"/>
    <xf numFmtId="0" fontId="76" fillId="0" borderId="0"/>
    <xf numFmtId="0" fontId="76" fillId="0" borderId="0"/>
    <xf numFmtId="0" fontId="76" fillId="0" borderId="0"/>
    <xf numFmtId="0" fontId="76" fillId="0" borderId="0"/>
    <xf numFmtId="0" fontId="76" fillId="0" borderId="0"/>
    <xf numFmtId="0" fontId="76" fillId="0" borderId="0"/>
    <xf numFmtId="0" fontId="75" fillId="0" borderId="0" applyNumberFormat="0" applyFill="0" applyBorder="0" applyAlignment="0" applyProtection="0"/>
    <xf numFmtId="0" fontId="76" fillId="0" borderId="0"/>
    <xf numFmtId="0" fontId="76" fillId="0" borderId="0"/>
    <xf numFmtId="0" fontId="76" fillId="0" borderId="0"/>
    <xf numFmtId="0" fontId="76" fillId="0" borderId="0"/>
    <xf numFmtId="0" fontId="78" fillId="0" borderId="0"/>
    <xf numFmtId="0" fontId="79" fillId="0" borderId="0">
      <alignment vertical="top"/>
    </xf>
    <xf numFmtId="0" fontId="79" fillId="0" borderId="0">
      <alignment vertical="top"/>
    </xf>
    <xf numFmtId="0" fontId="79" fillId="0" borderId="0">
      <alignment vertical="top"/>
    </xf>
    <xf numFmtId="0" fontId="79" fillId="0" borderId="0">
      <alignment vertical="top"/>
    </xf>
    <xf numFmtId="0" fontId="76" fillId="0" borderId="0"/>
    <xf numFmtId="0" fontId="82" fillId="0" borderId="0">
      <alignment vertical="center"/>
    </xf>
    <xf numFmtId="185" fontId="83" fillId="0" borderId="0" applyFont="0" applyFill="0" applyBorder="0" applyAlignment="0" applyProtection="0"/>
    <xf numFmtId="184" fontId="83" fillId="0" borderId="0" applyFont="0" applyFill="0" applyBorder="0" applyAlignment="0" applyProtection="0"/>
    <xf numFmtId="8" fontId="84" fillId="0" borderId="0" applyFont="0" applyFill="0" applyBorder="0" applyAlignment="0" applyProtection="0"/>
    <xf numFmtId="6" fontId="84" fillId="0" borderId="0" applyFont="0" applyFill="0" applyBorder="0" applyAlignment="0" applyProtection="0"/>
    <xf numFmtId="204" fontId="72" fillId="0" borderId="0" applyFont="0" applyFill="0" applyBorder="0" applyAlignment="0" applyProtection="0"/>
    <xf numFmtId="203" fontId="72" fillId="0" borderId="0" applyFont="0" applyFill="0" applyBorder="0" applyAlignment="0" applyProtection="0"/>
    <xf numFmtId="6" fontId="85" fillId="0" borderId="0" applyFont="0" applyFill="0" applyBorder="0" applyAlignment="0" applyProtection="0"/>
    <xf numFmtId="0" fontId="86" fillId="0" borderId="0" applyNumberFormat="0" applyFill="0" applyBorder="0" applyAlignment="0" applyProtection="0"/>
    <xf numFmtId="185" fontId="90" fillId="0" borderId="0" applyFont="0" applyFill="0" applyBorder="0" applyAlignment="0" applyProtection="0"/>
    <xf numFmtId="184" fontId="90" fillId="0" borderId="0" applyFont="0" applyFill="0" applyBorder="0" applyAlignment="0" applyProtection="0"/>
    <xf numFmtId="0" fontId="91"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93" fillId="0" borderId="0"/>
    <xf numFmtId="0" fontId="92" fillId="0" borderId="0"/>
    <xf numFmtId="0" fontId="87" fillId="0" borderId="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9" fontId="68" fillId="0" borderId="0" applyFont="0" applyFill="0" applyBorder="0" applyAlignment="0" applyProtection="0"/>
    <xf numFmtId="202" fontId="72" fillId="0" borderId="0" applyFont="0" applyFill="0" applyBorder="0" applyAlignment="0" applyProtection="0"/>
    <xf numFmtId="200" fontId="72" fillId="0" borderId="0" applyFont="0" applyFill="0" applyBorder="0" applyAlignment="0" applyProtection="0"/>
    <xf numFmtId="189" fontId="29" fillId="0" borderId="0" applyFont="0" applyFill="0" applyBorder="0" applyAlignment="0" applyProtection="0"/>
    <xf numFmtId="192" fontId="29" fillId="0" borderId="0" applyFont="0" applyFill="0" applyBorder="0" applyAlignment="0" applyProtection="0"/>
    <xf numFmtId="38" fontId="124" fillId="0" borderId="0" applyFont="0" applyFill="0" applyBorder="0" applyAlignment="0" applyProtection="0"/>
    <xf numFmtId="0" fontId="123" fillId="0" borderId="0"/>
    <xf numFmtId="183" fontId="29" fillId="0" borderId="0" applyFont="0" applyFill="0" applyBorder="0" applyAlignment="0" applyProtection="0"/>
    <xf numFmtId="185" fontId="129" fillId="0" borderId="0" applyFont="0" applyFill="0" applyBorder="0" applyAlignment="0" applyProtection="0"/>
    <xf numFmtId="219" fontId="29" fillId="0" borderId="0" applyFont="0" applyFill="0" applyBorder="0" applyAlignment="0" applyProtection="0"/>
    <xf numFmtId="182" fontId="29" fillId="0" borderId="0" applyFont="0" applyFill="0" applyBorder="0" applyAlignment="0" applyProtection="0"/>
    <xf numFmtId="184" fontId="129" fillId="0" borderId="0" applyFont="0" applyFill="0" applyBorder="0" applyAlignment="0" applyProtection="0"/>
    <xf numFmtId="6" fontId="124" fillId="0" borderId="0" applyFont="0" applyFill="0" applyBorder="0" applyAlignment="0" applyProtection="0"/>
    <xf numFmtId="6" fontId="124" fillId="0" borderId="0" applyFont="0" applyFill="0" applyBorder="0" applyAlignment="0" applyProtection="0"/>
    <xf numFmtId="185" fontId="130" fillId="0" borderId="0" applyFont="0" applyFill="0" applyBorder="0" applyAlignment="0" applyProtection="0"/>
    <xf numFmtId="8" fontId="60" fillId="0" borderId="0" applyFont="0" applyFill="0" applyBorder="0" applyAlignment="0" applyProtection="0"/>
    <xf numFmtId="184" fontId="130" fillId="0" borderId="0" applyFont="0" applyFill="0" applyBorder="0" applyAlignment="0" applyProtection="0"/>
    <xf numFmtId="6" fontId="60" fillId="0" borderId="0" applyFont="0" applyFill="0" applyBorder="0" applyAlignment="0" applyProtection="0"/>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41" fontId="66" fillId="0" borderId="0" applyFont="0" applyFill="0" applyBorder="0" applyAlignment="0" applyProtection="0"/>
    <xf numFmtId="43" fontId="66" fillId="0" borderId="0" applyFont="0" applyFill="0" applyBorder="0" applyAlignment="0" applyProtection="0"/>
    <xf numFmtId="0" fontId="124" fillId="0" borderId="0"/>
    <xf numFmtId="182" fontId="71" fillId="0" borderId="0" applyFont="0" applyFill="0" applyBorder="0" applyAlignment="0" applyProtection="0"/>
    <xf numFmtId="1" fontId="94" fillId="3" borderId="1">
      <alignment horizontal="center"/>
      <protection locked="0"/>
    </xf>
    <xf numFmtId="0" fontId="27" fillId="0" borderId="0"/>
    <xf numFmtId="0" fontId="25" fillId="0" borderId="0"/>
    <xf numFmtId="180" fontId="94" fillId="0" borderId="1" applyProtection="0">
      <alignment horizontal="center"/>
    </xf>
    <xf numFmtId="2" fontId="94" fillId="0" borderId="1">
      <alignment horizontal="center"/>
    </xf>
    <xf numFmtId="1" fontId="95" fillId="0" borderId="0"/>
    <xf numFmtId="1" fontId="95" fillId="0" borderId="0"/>
    <xf numFmtId="1" fontId="94" fillId="3" borderId="1">
      <alignment horizontal="center"/>
      <protection locked="0"/>
    </xf>
    <xf numFmtId="1" fontId="95" fillId="0" borderId="0"/>
    <xf numFmtId="1" fontId="94" fillId="3" borderId="1">
      <alignment horizontal="center"/>
      <protection locked="0"/>
    </xf>
    <xf numFmtId="1" fontId="94" fillId="3" borderId="1">
      <alignment horizontal="center"/>
      <protection locked="0"/>
    </xf>
    <xf numFmtId="1" fontId="95" fillId="0" borderId="0"/>
    <xf numFmtId="1" fontId="95" fillId="0" borderId="0"/>
    <xf numFmtId="1" fontId="95" fillId="0" borderId="0"/>
    <xf numFmtId="1" fontId="94" fillId="3" borderId="1">
      <alignment horizontal="center"/>
      <protection locked="0"/>
    </xf>
    <xf numFmtId="1" fontId="94" fillId="3" borderId="1">
      <alignment horizontal="center"/>
      <protection locked="0"/>
    </xf>
    <xf numFmtId="1" fontId="94" fillId="3" borderId="1">
      <alignment horizontal="center"/>
      <protection locked="0"/>
    </xf>
    <xf numFmtId="0" fontId="209" fillId="0" borderId="0" applyNumberFormat="0"/>
    <xf numFmtId="196" fontId="96" fillId="0" borderId="2" applyFont="0" applyFill="0" applyBorder="0" applyAlignment="0" applyProtection="0">
      <alignment horizontal="center"/>
    </xf>
    <xf numFmtId="0" fontId="80" fillId="0" borderId="0" applyFont="0" applyFill="0" applyBorder="0" applyAlignment="0" applyProtection="0"/>
    <xf numFmtId="0" fontId="238" fillId="0" borderId="3" applyNumberFormat="0" applyFont="0" applyFill="0" applyAlignment="0" applyProtection="0">
      <alignment horizontal="centerContinuous"/>
    </xf>
    <xf numFmtId="3" fontId="238" fillId="0" borderId="0" applyFont="0" applyFill="0" applyBorder="0" applyAlignment="0" applyProtection="0"/>
    <xf numFmtId="9" fontId="97" fillId="0" borderId="0" applyFont="0" applyFill="0" applyBorder="0" applyAlignment="0" applyProtection="0"/>
    <xf numFmtId="0" fontId="98" fillId="4" borderId="0" applyNumberFormat="0" applyBorder="0" applyAlignment="0" applyProtection="0"/>
    <xf numFmtId="0" fontId="98" fillId="5" borderId="0" applyNumberFormat="0" applyBorder="0" applyAlignment="0" applyProtection="0"/>
    <xf numFmtId="0" fontId="98" fillId="6" borderId="0" applyNumberFormat="0" applyBorder="0" applyAlignment="0" applyProtection="0"/>
    <xf numFmtId="0" fontId="98" fillId="7" borderId="0" applyNumberFormat="0" applyBorder="0" applyAlignment="0" applyProtection="0"/>
    <xf numFmtId="0" fontId="98" fillId="8" borderId="0" applyNumberFormat="0" applyBorder="0" applyAlignment="0" applyProtection="0"/>
    <xf numFmtId="0" fontId="98" fillId="9" borderId="0" applyNumberFormat="0" applyBorder="0" applyAlignment="0" applyProtection="0"/>
    <xf numFmtId="0" fontId="275" fillId="53" borderId="0" applyNumberFormat="0" applyBorder="0" applyAlignment="0" applyProtection="0">
      <alignment vertical="center"/>
    </xf>
    <xf numFmtId="0" fontId="275" fillId="5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75" fillId="53" borderId="0" applyNumberFormat="0" applyBorder="0" applyAlignment="0" applyProtection="0">
      <alignment vertical="center"/>
    </xf>
    <xf numFmtId="0" fontId="275" fillId="53" borderId="0" applyNumberFormat="0" applyBorder="0" applyAlignment="0" applyProtection="0">
      <alignment vertical="center"/>
    </xf>
    <xf numFmtId="0" fontId="275" fillId="53" borderId="0" applyNumberFormat="0" applyBorder="0" applyAlignment="0" applyProtection="0">
      <alignment vertical="center"/>
    </xf>
    <xf numFmtId="0" fontId="275" fillId="53" borderId="0" applyNumberFormat="0" applyBorder="0" applyAlignment="0" applyProtection="0">
      <alignment vertical="center"/>
    </xf>
    <xf numFmtId="0" fontId="275" fillId="53" borderId="0" applyNumberFormat="0" applyBorder="0" applyAlignment="0" applyProtection="0">
      <alignment vertical="center"/>
    </xf>
    <xf numFmtId="0" fontId="275" fillId="54" borderId="0" applyNumberFormat="0" applyBorder="0" applyAlignment="0" applyProtection="0">
      <alignment vertical="center"/>
    </xf>
    <xf numFmtId="0" fontId="275" fillId="5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75" fillId="54" borderId="0" applyNumberFormat="0" applyBorder="0" applyAlignment="0" applyProtection="0">
      <alignment vertical="center"/>
    </xf>
    <xf numFmtId="0" fontId="275" fillId="54" borderId="0" applyNumberFormat="0" applyBorder="0" applyAlignment="0" applyProtection="0">
      <alignment vertical="center"/>
    </xf>
    <xf numFmtId="0" fontId="275" fillId="54" borderId="0" applyNumberFormat="0" applyBorder="0" applyAlignment="0" applyProtection="0">
      <alignment vertical="center"/>
    </xf>
    <xf numFmtId="0" fontId="275" fillId="54" borderId="0" applyNumberFormat="0" applyBorder="0" applyAlignment="0" applyProtection="0">
      <alignment vertical="center"/>
    </xf>
    <xf numFmtId="0" fontId="275" fillId="54" borderId="0" applyNumberFormat="0" applyBorder="0" applyAlignment="0" applyProtection="0">
      <alignment vertical="center"/>
    </xf>
    <xf numFmtId="0" fontId="275" fillId="55" borderId="0" applyNumberFormat="0" applyBorder="0" applyAlignment="0" applyProtection="0">
      <alignment vertical="center"/>
    </xf>
    <xf numFmtId="0" fontId="275" fillId="5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75" fillId="55" borderId="0" applyNumberFormat="0" applyBorder="0" applyAlignment="0" applyProtection="0">
      <alignment vertical="center"/>
    </xf>
    <xf numFmtId="0" fontId="275" fillId="55" borderId="0" applyNumberFormat="0" applyBorder="0" applyAlignment="0" applyProtection="0">
      <alignment vertical="center"/>
    </xf>
    <xf numFmtId="0" fontId="275" fillId="55" borderId="0" applyNumberFormat="0" applyBorder="0" applyAlignment="0" applyProtection="0">
      <alignment vertical="center"/>
    </xf>
    <xf numFmtId="0" fontId="275" fillId="55" borderId="0" applyNumberFormat="0" applyBorder="0" applyAlignment="0" applyProtection="0">
      <alignment vertical="center"/>
    </xf>
    <xf numFmtId="0" fontId="275" fillId="55" borderId="0" applyNumberFormat="0" applyBorder="0" applyAlignment="0" applyProtection="0">
      <alignment vertical="center"/>
    </xf>
    <xf numFmtId="0" fontId="275" fillId="56" borderId="0" applyNumberFormat="0" applyBorder="0" applyAlignment="0" applyProtection="0">
      <alignment vertical="center"/>
    </xf>
    <xf numFmtId="0" fontId="275" fillId="5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75" fillId="56" borderId="0" applyNumberFormat="0" applyBorder="0" applyAlignment="0" applyProtection="0">
      <alignment vertical="center"/>
    </xf>
    <xf numFmtId="0" fontId="275" fillId="56" borderId="0" applyNumberFormat="0" applyBorder="0" applyAlignment="0" applyProtection="0">
      <alignment vertical="center"/>
    </xf>
    <xf numFmtId="0" fontId="275" fillId="56" borderId="0" applyNumberFormat="0" applyBorder="0" applyAlignment="0" applyProtection="0">
      <alignment vertical="center"/>
    </xf>
    <xf numFmtId="0" fontId="275" fillId="56" borderId="0" applyNumberFormat="0" applyBorder="0" applyAlignment="0" applyProtection="0">
      <alignment vertical="center"/>
    </xf>
    <xf numFmtId="0" fontId="275" fillId="56" borderId="0" applyNumberFormat="0" applyBorder="0" applyAlignment="0" applyProtection="0">
      <alignment vertical="center"/>
    </xf>
    <xf numFmtId="0" fontId="275" fillId="57" borderId="0" applyNumberFormat="0" applyBorder="0" applyAlignment="0" applyProtection="0">
      <alignment vertical="center"/>
    </xf>
    <xf numFmtId="0" fontId="275" fillId="5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75" fillId="57" borderId="0" applyNumberFormat="0" applyBorder="0" applyAlignment="0" applyProtection="0">
      <alignment vertical="center"/>
    </xf>
    <xf numFmtId="0" fontId="275" fillId="57" borderId="0" applyNumberFormat="0" applyBorder="0" applyAlignment="0" applyProtection="0">
      <alignment vertical="center"/>
    </xf>
    <xf numFmtId="0" fontId="275" fillId="57" borderId="0" applyNumberFormat="0" applyBorder="0" applyAlignment="0" applyProtection="0">
      <alignment vertical="center"/>
    </xf>
    <xf numFmtId="0" fontId="275" fillId="57" borderId="0" applyNumberFormat="0" applyBorder="0" applyAlignment="0" applyProtection="0">
      <alignment vertical="center"/>
    </xf>
    <xf numFmtId="0" fontId="275" fillId="57" borderId="0" applyNumberFormat="0" applyBorder="0" applyAlignment="0" applyProtection="0">
      <alignment vertical="center"/>
    </xf>
    <xf numFmtId="0" fontId="275" fillId="58" borderId="0" applyNumberFormat="0" applyBorder="0" applyAlignment="0" applyProtection="0">
      <alignment vertical="center"/>
    </xf>
    <xf numFmtId="0" fontId="275" fillId="5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75" fillId="58" borderId="0" applyNumberFormat="0" applyBorder="0" applyAlignment="0" applyProtection="0">
      <alignment vertical="center"/>
    </xf>
    <xf numFmtId="0" fontId="275" fillId="58" borderId="0" applyNumberFormat="0" applyBorder="0" applyAlignment="0" applyProtection="0">
      <alignment vertical="center"/>
    </xf>
    <xf numFmtId="0" fontId="275" fillId="58" borderId="0" applyNumberFormat="0" applyBorder="0" applyAlignment="0" applyProtection="0">
      <alignment vertical="center"/>
    </xf>
    <xf numFmtId="0" fontId="275" fillId="58" borderId="0" applyNumberFormat="0" applyBorder="0" applyAlignment="0" applyProtection="0">
      <alignment vertical="center"/>
    </xf>
    <xf numFmtId="0" fontId="275" fillId="58" borderId="0" applyNumberFormat="0" applyBorder="0" applyAlignment="0" applyProtection="0">
      <alignment vertical="center"/>
    </xf>
    <xf numFmtId="49" fontId="125" fillId="0" borderId="3" applyNumberFormat="0" applyFont="0" applyFill="0" applyBorder="0" applyProtection="0">
      <alignment horizontal="left" vertical="center" indent="2"/>
    </xf>
    <xf numFmtId="0" fontId="98" fillId="10" borderId="0" applyNumberFormat="0" applyBorder="0" applyAlignment="0" applyProtection="0"/>
    <xf numFmtId="0" fontId="98" fillId="11" borderId="0" applyNumberFormat="0" applyBorder="0" applyAlignment="0" applyProtection="0"/>
    <xf numFmtId="0" fontId="98" fillId="12" borderId="0" applyNumberFormat="0" applyBorder="0" applyAlignment="0" applyProtection="0"/>
    <xf numFmtId="0" fontId="98" fillId="7" borderId="0" applyNumberFormat="0" applyBorder="0" applyAlignment="0" applyProtection="0"/>
    <xf numFmtId="0" fontId="98" fillId="10" borderId="0" applyNumberFormat="0" applyBorder="0" applyAlignment="0" applyProtection="0"/>
    <xf numFmtId="0" fontId="98" fillId="13" borderId="0" applyNumberFormat="0" applyBorder="0" applyAlignment="0" applyProtection="0"/>
    <xf numFmtId="0" fontId="275" fillId="59" borderId="0" applyNumberFormat="0" applyBorder="0" applyAlignment="0" applyProtection="0">
      <alignment vertical="center"/>
    </xf>
    <xf numFmtId="0" fontId="275" fillId="5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75" fillId="59" borderId="0" applyNumberFormat="0" applyBorder="0" applyAlignment="0" applyProtection="0">
      <alignment vertical="center"/>
    </xf>
    <xf numFmtId="0" fontId="275" fillId="59" borderId="0" applyNumberFormat="0" applyBorder="0" applyAlignment="0" applyProtection="0">
      <alignment vertical="center"/>
    </xf>
    <xf numFmtId="0" fontId="275" fillId="59" borderId="0" applyNumberFormat="0" applyBorder="0" applyAlignment="0" applyProtection="0">
      <alignment vertical="center"/>
    </xf>
    <xf numFmtId="0" fontId="275" fillId="59" borderId="0" applyNumberFormat="0" applyBorder="0" applyAlignment="0" applyProtection="0">
      <alignment vertical="center"/>
    </xf>
    <xf numFmtId="0" fontId="275" fillId="59" borderId="0" applyNumberFormat="0" applyBorder="0" applyAlignment="0" applyProtection="0">
      <alignment vertical="center"/>
    </xf>
    <xf numFmtId="0" fontId="275" fillId="60" borderId="0" applyNumberFormat="0" applyBorder="0" applyAlignment="0" applyProtection="0">
      <alignment vertical="center"/>
    </xf>
    <xf numFmtId="0" fontId="275" fillId="6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75" fillId="60" borderId="0" applyNumberFormat="0" applyBorder="0" applyAlignment="0" applyProtection="0">
      <alignment vertical="center"/>
    </xf>
    <xf numFmtId="0" fontId="275" fillId="60" borderId="0" applyNumberFormat="0" applyBorder="0" applyAlignment="0" applyProtection="0">
      <alignment vertical="center"/>
    </xf>
    <xf numFmtId="0" fontId="275" fillId="60" borderId="0" applyNumberFormat="0" applyBorder="0" applyAlignment="0" applyProtection="0">
      <alignment vertical="center"/>
    </xf>
    <xf numFmtId="0" fontId="275" fillId="60" borderId="0" applyNumberFormat="0" applyBorder="0" applyAlignment="0" applyProtection="0">
      <alignment vertical="center"/>
    </xf>
    <xf numFmtId="0" fontId="275" fillId="60" borderId="0" applyNumberFormat="0" applyBorder="0" applyAlignment="0" applyProtection="0">
      <alignment vertical="center"/>
    </xf>
    <xf numFmtId="0" fontId="275" fillId="61" borderId="0" applyNumberFormat="0" applyBorder="0" applyAlignment="0" applyProtection="0">
      <alignment vertical="center"/>
    </xf>
    <xf numFmtId="0" fontId="275" fillId="6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275" fillId="61" borderId="0" applyNumberFormat="0" applyBorder="0" applyAlignment="0" applyProtection="0">
      <alignment vertical="center"/>
    </xf>
    <xf numFmtId="0" fontId="275" fillId="61" borderId="0" applyNumberFormat="0" applyBorder="0" applyAlignment="0" applyProtection="0">
      <alignment vertical="center"/>
    </xf>
    <xf numFmtId="0" fontId="275" fillId="61" borderId="0" applyNumberFormat="0" applyBorder="0" applyAlignment="0" applyProtection="0">
      <alignment vertical="center"/>
    </xf>
    <xf numFmtId="0" fontId="275" fillId="61" borderId="0" applyNumberFormat="0" applyBorder="0" applyAlignment="0" applyProtection="0">
      <alignment vertical="center"/>
    </xf>
    <xf numFmtId="0" fontId="275" fillId="61" borderId="0" applyNumberFormat="0" applyBorder="0" applyAlignment="0" applyProtection="0">
      <alignment vertical="center"/>
    </xf>
    <xf numFmtId="0" fontId="275" fillId="62" borderId="0" applyNumberFormat="0" applyBorder="0" applyAlignment="0" applyProtection="0">
      <alignment vertical="center"/>
    </xf>
    <xf numFmtId="0" fontId="275" fillId="6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75" fillId="62" borderId="0" applyNumberFormat="0" applyBorder="0" applyAlignment="0" applyProtection="0">
      <alignment vertical="center"/>
    </xf>
    <xf numFmtId="0" fontId="275" fillId="62" borderId="0" applyNumberFormat="0" applyBorder="0" applyAlignment="0" applyProtection="0">
      <alignment vertical="center"/>
    </xf>
    <xf numFmtId="0" fontId="275" fillId="62" borderId="0" applyNumberFormat="0" applyBorder="0" applyAlignment="0" applyProtection="0">
      <alignment vertical="center"/>
    </xf>
    <xf numFmtId="0" fontId="275" fillId="62" borderId="0" applyNumberFormat="0" applyBorder="0" applyAlignment="0" applyProtection="0">
      <alignment vertical="center"/>
    </xf>
    <xf numFmtId="0" fontId="275" fillId="62" borderId="0" applyNumberFormat="0" applyBorder="0" applyAlignment="0" applyProtection="0">
      <alignment vertical="center"/>
    </xf>
    <xf numFmtId="0" fontId="275" fillId="63" borderId="0" applyNumberFormat="0" applyBorder="0" applyAlignment="0" applyProtection="0">
      <alignment vertical="center"/>
    </xf>
    <xf numFmtId="0" fontId="275" fillId="63"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75" fillId="63" borderId="0" applyNumberFormat="0" applyBorder="0" applyAlignment="0" applyProtection="0">
      <alignment vertical="center"/>
    </xf>
    <xf numFmtId="0" fontId="275" fillId="63" borderId="0" applyNumberFormat="0" applyBorder="0" applyAlignment="0" applyProtection="0">
      <alignment vertical="center"/>
    </xf>
    <xf numFmtId="0" fontId="275" fillId="63" borderId="0" applyNumberFormat="0" applyBorder="0" applyAlignment="0" applyProtection="0">
      <alignment vertical="center"/>
    </xf>
    <xf numFmtId="0" fontId="275" fillId="63" borderId="0" applyNumberFormat="0" applyBorder="0" applyAlignment="0" applyProtection="0">
      <alignment vertical="center"/>
    </xf>
    <xf numFmtId="0" fontId="275" fillId="63" borderId="0" applyNumberFormat="0" applyBorder="0" applyAlignment="0" applyProtection="0">
      <alignment vertical="center"/>
    </xf>
    <xf numFmtId="0" fontId="275" fillId="64" borderId="0" applyNumberFormat="0" applyBorder="0" applyAlignment="0" applyProtection="0">
      <alignment vertical="center"/>
    </xf>
    <xf numFmtId="0" fontId="275" fillId="64"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275" fillId="64" borderId="0" applyNumberFormat="0" applyBorder="0" applyAlignment="0" applyProtection="0">
      <alignment vertical="center"/>
    </xf>
    <xf numFmtId="0" fontId="275" fillId="64" borderId="0" applyNumberFormat="0" applyBorder="0" applyAlignment="0" applyProtection="0">
      <alignment vertical="center"/>
    </xf>
    <xf numFmtId="0" fontId="275" fillId="64" borderId="0" applyNumberFormat="0" applyBorder="0" applyAlignment="0" applyProtection="0">
      <alignment vertical="center"/>
    </xf>
    <xf numFmtId="0" fontId="275" fillId="64" borderId="0" applyNumberFormat="0" applyBorder="0" applyAlignment="0" applyProtection="0">
      <alignment vertical="center"/>
    </xf>
    <xf numFmtId="0" fontId="275" fillId="64" borderId="0" applyNumberFormat="0" applyBorder="0" applyAlignment="0" applyProtection="0">
      <alignment vertical="center"/>
    </xf>
    <xf numFmtId="49" fontId="125" fillId="0" borderId="4" applyNumberFormat="0" applyFont="0" applyFill="0" applyBorder="0" applyProtection="0">
      <alignment horizontal="left" vertical="center" indent="5"/>
    </xf>
    <xf numFmtId="0" fontId="99" fillId="14" borderId="0" applyNumberFormat="0" applyBorder="0" applyAlignment="0" applyProtection="0"/>
    <xf numFmtId="0" fontId="99" fillId="11" borderId="0" applyNumberFormat="0" applyBorder="0" applyAlignment="0" applyProtection="0"/>
    <xf numFmtId="0" fontId="99" fillId="12" borderId="0" applyNumberFormat="0" applyBorder="0" applyAlignment="0" applyProtection="0"/>
    <xf numFmtId="0" fontId="99" fillId="15" borderId="0" applyNumberFormat="0" applyBorder="0" applyAlignment="0" applyProtection="0"/>
    <xf numFmtId="0" fontId="99" fillId="16" borderId="0" applyNumberFormat="0" applyBorder="0" applyAlignment="0" applyProtection="0"/>
    <xf numFmtId="0" fontId="99" fillId="17" borderId="0" applyNumberFormat="0" applyBorder="0" applyAlignment="0" applyProtection="0"/>
    <xf numFmtId="0" fontId="276" fillId="65"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276" fillId="65" borderId="0" applyNumberFormat="0" applyBorder="0" applyAlignment="0" applyProtection="0">
      <alignment vertical="center"/>
    </xf>
    <xf numFmtId="0" fontId="276" fillId="6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276" fillId="66" borderId="0" applyNumberFormat="0" applyBorder="0" applyAlignment="0" applyProtection="0">
      <alignment vertical="center"/>
    </xf>
    <xf numFmtId="0" fontId="276" fillId="67"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276" fillId="67" borderId="0" applyNumberFormat="0" applyBorder="0" applyAlignment="0" applyProtection="0">
      <alignment vertical="center"/>
    </xf>
    <xf numFmtId="0" fontId="276" fillId="68"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276" fillId="68" borderId="0" applyNumberFormat="0" applyBorder="0" applyAlignment="0" applyProtection="0">
      <alignment vertical="center"/>
    </xf>
    <xf numFmtId="0" fontId="276" fillId="69"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76" fillId="69" borderId="0" applyNumberFormat="0" applyBorder="0" applyAlignment="0" applyProtection="0">
      <alignment vertical="center"/>
    </xf>
    <xf numFmtId="0" fontId="276" fillId="70"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276" fillId="70" borderId="0" applyNumberFormat="0" applyBorder="0" applyAlignment="0" applyProtection="0">
      <alignment vertical="center"/>
    </xf>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0" fontId="100" fillId="0" borderId="0" applyNumberFormat="0" applyFill="0" applyBorder="0" applyAlignment="0"/>
    <xf numFmtId="42" fontId="101" fillId="0" borderId="0" applyFont="0" applyFill="0" applyBorder="0" applyAlignment="0" applyProtection="0"/>
    <xf numFmtId="44" fontId="101" fillId="0" borderId="0" applyFont="0" applyFill="0" applyBorder="0" applyAlignment="0" applyProtection="0"/>
    <xf numFmtId="0" fontId="99" fillId="18" borderId="0" applyNumberFormat="0" applyBorder="0" applyAlignment="0" applyProtection="0"/>
    <xf numFmtId="0" fontId="99" fillId="19" borderId="0" applyNumberFormat="0" applyBorder="0" applyAlignment="0" applyProtection="0"/>
    <xf numFmtId="0" fontId="99" fillId="20" borderId="0" applyNumberFormat="0" applyBorder="0" applyAlignment="0" applyProtection="0"/>
    <xf numFmtId="0" fontId="99" fillId="15" borderId="0" applyNumberFormat="0" applyBorder="0" applyAlignment="0" applyProtection="0"/>
    <xf numFmtId="0" fontId="99" fillId="16" borderId="0" applyNumberFormat="0" applyBorder="0" applyAlignment="0" applyProtection="0"/>
    <xf numFmtId="0" fontId="99" fillId="21" borderId="0" applyNumberFormat="0" applyBorder="0" applyAlignment="0" applyProtection="0"/>
    <xf numFmtId="0" fontId="102" fillId="0" borderId="0" applyFont="0" applyFill="0" applyBorder="0" applyAlignment="0" applyProtection="0"/>
    <xf numFmtId="0" fontId="102" fillId="0" borderId="0" applyFont="0" applyFill="0" applyBorder="0" applyAlignment="0" applyProtection="0"/>
    <xf numFmtId="0" fontId="103" fillId="0" borderId="0">
      <alignment horizontal="center" wrapText="1"/>
      <protection locked="0"/>
    </xf>
    <xf numFmtId="49" fontId="104" fillId="0" borderId="0">
      <alignment horizontal="left" vertical="center"/>
    </xf>
    <xf numFmtId="49" fontId="104" fillId="0" borderId="0">
      <alignment horizontal="left" vertical="center"/>
    </xf>
    <xf numFmtId="49" fontId="105" fillId="0" borderId="0">
      <alignment horizontal="left" vertical="center"/>
    </xf>
    <xf numFmtId="41" fontId="101" fillId="0" borderId="0" applyFont="0" applyFill="0" applyBorder="0" applyAlignment="0" applyProtection="0"/>
    <xf numFmtId="0" fontId="102" fillId="0" borderId="0" applyFont="0" applyFill="0" applyBorder="0" applyAlignment="0" applyProtection="0"/>
    <xf numFmtId="43" fontId="101" fillId="0" borderId="0" applyFont="0" applyFill="0" applyBorder="0" applyAlignment="0" applyProtection="0"/>
    <xf numFmtId="0" fontId="102" fillId="0" borderId="0" applyFont="0" applyFill="0" applyBorder="0" applyAlignment="0" applyProtection="0"/>
    <xf numFmtId="217" fontId="106" fillId="0" borderId="0" applyFont="0" applyFill="0" applyBorder="0" applyAlignment="0" applyProtection="0"/>
    <xf numFmtId="0" fontId="107" fillId="5" borderId="0" applyNumberFormat="0" applyBorder="0" applyAlignment="0" applyProtection="0"/>
    <xf numFmtId="206" fontId="29" fillId="0" borderId="0" applyNumberFormat="0" applyFill="0" applyBorder="0" applyAlignment="0"/>
    <xf numFmtId="4" fontId="191" fillId="0" borderId="5" applyFill="0" applyBorder="0" applyProtection="0">
      <alignment horizontal="right" vertical="center"/>
    </xf>
    <xf numFmtId="0" fontId="76" fillId="0" borderId="3"/>
    <xf numFmtId="0" fontId="108" fillId="22" borderId="3"/>
    <xf numFmtId="0" fontId="108" fillId="23" borderId="3"/>
    <xf numFmtId="0" fontId="109" fillId="0" borderId="0">
      <alignment horizontal="left"/>
    </xf>
    <xf numFmtId="0" fontId="110" fillId="0" borderId="0" applyNumberFormat="0" applyFill="0" applyBorder="0" applyProtection="0">
      <alignment horizontal="left"/>
    </xf>
    <xf numFmtId="0" fontId="102" fillId="0" borderId="0"/>
    <xf numFmtId="0" fontId="111" fillId="0" borderId="0"/>
    <xf numFmtId="0" fontId="102" fillId="0" borderId="0"/>
    <xf numFmtId="0" fontId="101" fillId="0" borderId="0"/>
    <xf numFmtId="181" fontId="79" fillId="0" borderId="0" applyFill="0" applyBorder="0" applyAlignment="0"/>
    <xf numFmtId="0" fontId="112" fillId="24" borderId="6" applyNumberFormat="0" applyAlignment="0" applyProtection="0"/>
    <xf numFmtId="0" fontId="113" fillId="0" borderId="7" applyFont="0" applyFill="0" applyAlignment="0"/>
    <xf numFmtId="0" fontId="80" fillId="0" borderId="0" applyFont="0" applyFill="0" applyBorder="0" applyAlignment="0" applyProtection="0"/>
    <xf numFmtId="0" fontId="80" fillId="0" borderId="0" applyFont="0" applyFill="0" applyBorder="0" applyAlignment="0" applyProtection="0"/>
    <xf numFmtId="0" fontId="108" fillId="0" borderId="0"/>
    <xf numFmtId="3" fontId="105" fillId="0" borderId="0">
      <alignment horizontal="right" vertical="top"/>
    </xf>
    <xf numFmtId="3" fontId="105" fillId="2" borderId="0">
      <alignment horizontal="right" vertical="top"/>
    </xf>
    <xf numFmtId="3" fontId="104" fillId="0" borderId="0">
      <alignment horizontal="right" vertical="center"/>
    </xf>
    <xf numFmtId="0" fontId="114" fillId="25" borderId="8" applyNumberFormat="0" applyAlignment="0" applyProtection="0"/>
    <xf numFmtId="0" fontId="114" fillId="26" borderId="8" applyNumberFormat="0" applyAlignment="0" applyProtection="0">
      <alignment vertical="center"/>
    </xf>
    <xf numFmtId="49" fontId="105" fillId="0" borderId="0">
      <alignment horizontal="left" vertical="center"/>
    </xf>
    <xf numFmtId="0" fontId="115" fillId="0" borderId="0" applyNumberFormat="0" applyBorder="0">
      <alignment vertical="center"/>
    </xf>
    <xf numFmtId="0" fontId="231" fillId="0" borderId="0">
      <alignment horizontal="center" vertical="center" wrapText="1"/>
    </xf>
    <xf numFmtId="0" fontId="116" fillId="0" borderId="9">
      <alignment horizontal="center"/>
    </xf>
    <xf numFmtId="0" fontId="117" fillId="0" borderId="0" applyNumberFormat="0" applyFill="0" applyBorder="0" applyProtection="0">
      <alignment horizontal="right"/>
    </xf>
    <xf numFmtId="0" fontId="118" fillId="0" borderId="0"/>
    <xf numFmtId="37" fontId="119" fillId="0" borderId="0"/>
    <xf numFmtId="37" fontId="119" fillId="0" borderId="0"/>
    <xf numFmtId="37" fontId="119" fillId="0" borderId="0"/>
    <xf numFmtId="37" fontId="119" fillId="0" borderId="0"/>
    <xf numFmtId="37" fontId="119" fillId="0" borderId="0"/>
    <xf numFmtId="37" fontId="119" fillId="0" borderId="0"/>
    <xf numFmtId="37" fontId="119" fillId="0" borderId="0"/>
    <xf numFmtId="0" fontId="29" fillId="0" borderId="0" applyFont="0" applyFill="0" applyBorder="0" applyAlignment="0" applyProtection="0"/>
    <xf numFmtId="40" fontId="27" fillId="0" borderId="0" applyFont="0" applyFill="0" applyBorder="0" applyAlignment="0" applyProtection="0">
      <alignment vertical="center"/>
    </xf>
    <xf numFmtId="40" fontId="25" fillId="0" borderId="0" applyFont="0" applyFill="0" applyBorder="0" applyAlignment="0" applyProtection="0">
      <alignment vertical="center"/>
    </xf>
    <xf numFmtId="40" fontId="62" fillId="0" borderId="0" applyFont="0" applyFill="0" applyBorder="0" applyAlignment="0" applyProtection="0">
      <alignment vertical="center"/>
    </xf>
    <xf numFmtId="4" fontId="76" fillId="0" borderId="0" applyFont="0" applyFill="0" applyBorder="0" applyAlignment="0" applyProtection="0"/>
    <xf numFmtId="3" fontId="29" fillId="0" borderId="0" applyFont="0" applyFill="0" applyBorder="0" applyAlignment="0" applyProtection="0"/>
    <xf numFmtId="0" fontId="76" fillId="0" borderId="0"/>
    <xf numFmtId="3" fontId="29" fillId="0" borderId="0" applyFont="0" applyFill="0" applyBorder="0" applyAlignment="0" applyProtection="0"/>
    <xf numFmtId="0" fontId="76" fillId="0" borderId="0"/>
    <xf numFmtId="49" fontId="239" fillId="27" borderId="10" applyBorder="0">
      <protection locked="0"/>
    </xf>
    <xf numFmtId="0" fontId="120" fillId="0" borderId="0">
      <alignment horizontal="left" vertical="top"/>
    </xf>
    <xf numFmtId="0" fontId="136" fillId="0" borderId="0">
      <alignment horizontal="left" vertical="center" wrapText="1"/>
    </xf>
    <xf numFmtId="0" fontId="118" fillId="0" borderId="0"/>
    <xf numFmtId="0" fontId="76" fillId="0" borderId="0"/>
    <xf numFmtId="197" fontId="72" fillId="0" borderId="0">
      <alignment horizontal="center"/>
    </xf>
    <xf numFmtId="0" fontId="29" fillId="0" borderId="0" applyFont="0" applyFill="0" applyBorder="0" applyAlignment="0" applyProtection="0"/>
    <xf numFmtId="218" fontId="76" fillId="0" borderId="0" applyFont="0" applyFill="0" applyBorder="0" applyAlignment="0" applyProtection="0"/>
    <xf numFmtId="193" fontId="29" fillId="0" borderId="0" applyFont="0" applyFill="0" applyBorder="0" applyAlignment="0" applyProtection="0"/>
    <xf numFmtId="179" fontId="92" fillId="0" borderId="0"/>
    <xf numFmtId="226" fontId="233" fillId="0" borderId="11">
      <alignment horizontal="right" vertical="center"/>
    </xf>
    <xf numFmtId="49" fontId="234" fillId="0" borderId="11">
      <alignment horizontal="left" vertical="center"/>
    </xf>
    <xf numFmtId="227" fontId="76" fillId="0" borderId="11" applyNumberFormat="0" applyFill="0">
      <alignment horizontal="right"/>
    </xf>
    <xf numFmtId="228" fontId="76" fillId="0" borderId="11">
      <alignment horizontal="right"/>
    </xf>
    <xf numFmtId="0" fontId="29" fillId="0" borderId="0" applyFont="0" applyFill="0" applyBorder="0" applyAlignment="0" applyProtection="0"/>
    <xf numFmtId="0" fontId="104" fillId="0" borderId="0">
      <alignment horizontal="right" vertical="center"/>
    </xf>
    <xf numFmtId="205" fontId="121" fillId="0" borderId="0" applyFont="0" applyFill="0" applyBorder="0" applyAlignment="0" applyProtection="0">
      <protection locked="0"/>
    </xf>
    <xf numFmtId="39" fontId="76" fillId="0" borderId="0" applyFont="0" applyFill="0" applyBorder="0" applyAlignment="0" applyProtection="0"/>
    <xf numFmtId="212" fontId="29" fillId="0" borderId="0" applyFont="0" applyFill="0" applyBorder="0" applyAlignment="0"/>
    <xf numFmtId="0" fontId="29" fillId="0" borderId="0" applyFont="0" applyFill="0" applyBorder="0" applyAlignment="0" applyProtection="0"/>
    <xf numFmtId="38" fontId="95" fillId="0" borderId="3" applyBorder="0"/>
    <xf numFmtId="0" fontId="29" fillId="0" borderId="0" applyFont="0" applyFill="0" applyBorder="0" applyAlignment="0" applyProtection="0"/>
    <xf numFmtId="0" fontId="122" fillId="0" borderId="0" applyNumberFormat="0" applyFill="0" applyBorder="0" applyProtection="0">
      <alignment horizontal="left"/>
    </xf>
    <xf numFmtId="0" fontId="125" fillId="0" borderId="0">
      <alignment horizontal="left"/>
    </xf>
    <xf numFmtId="0" fontId="126" fillId="0" borderId="0" applyNumberFormat="0" applyFill="0" applyBorder="0" applyProtection="0">
      <alignment horizontal="right"/>
    </xf>
    <xf numFmtId="198" fontId="29" fillId="0" borderId="0" applyFont="0" applyFill="0" applyBorder="0" applyAlignment="0" applyProtection="0"/>
    <xf numFmtId="188" fontId="127" fillId="0" borderId="0"/>
    <xf numFmtId="0" fontId="128" fillId="0" borderId="0" applyNumberFormat="0" applyFill="0" applyBorder="0" applyAlignment="0" applyProtection="0"/>
    <xf numFmtId="2" fontId="29" fillId="0" borderId="0" applyFont="0" applyFill="0" applyBorder="0" applyAlignment="0" applyProtection="0"/>
    <xf numFmtId="0" fontId="56"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31" fillId="0" borderId="0" applyNumberFormat="0" applyFill="0" applyBorder="0" applyProtection="0">
      <alignment horizontal="right"/>
    </xf>
    <xf numFmtId="0" fontId="132" fillId="0" borderId="0"/>
    <xf numFmtId="1" fontId="133" fillId="0" borderId="12">
      <alignment horizontal="center"/>
    </xf>
    <xf numFmtId="0" fontId="134" fillId="6" borderId="0" applyNumberFormat="0" applyBorder="0" applyAlignment="0" applyProtection="0"/>
    <xf numFmtId="38" fontId="135" fillId="2" borderId="0" applyNumberFormat="0" applyBorder="0" applyAlignment="0" applyProtection="0"/>
    <xf numFmtId="0" fontId="92" fillId="0" borderId="0"/>
    <xf numFmtId="0" fontId="136" fillId="0" borderId="0">
      <alignment horizontal="left"/>
    </xf>
    <xf numFmtId="0" fontId="109" fillId="0" borderId="13" applyNumberFormat="0" applyAlignment="0" applyProtection="0">
      <alignment horizontal="left" vertical="center"/>
    </xf>
    <xf numFmtId="0" fontId="109" fillId="0" borderId="14">
      <alignment horizontal="left" vertical="center"/>
    </xf>
    <xf numFmtId="0" fontId="137" fillId="0" borderId="0" applyNumberFormat="0" applyFill="0" applyBorder="0" applyAlignment="0" applyProtection="0"/>
    <xf numFmtId="0" fontId="109" fillId="0" borderId="0" applyNumberFormat="0" applyFill="0" applyBorder="0" applyAlignment="0" applyProtection="0"/>
    <xf numFmtId="0" fontId="138" fillId="0" borderId="15" applyNumberFormat="0" applyFill="0" applyAlignment="0" applyProtection="0"/>
    <xf numFmtId="0" fontId="138" fillId="0" borderId="0" applyNumberFormat="0" applyFill="0" applyBorder="0" applyAlignment="0" applyProtection="0"/>
    <xf numFmtId="0" fontId="139" fillId="0" borderId="0"/>
    <xf numFmtId="0" fontId="140" fillId="0" borderId="0"/>
    <xf numFmtId="0" fontId="136" fillId="0" borderId="0"/>
    <xf numFmtId="0" fontId="235" fillId="0" borderId="0" applyNumberFormat="0" applyFill="0" applyBorder="0" applyAlignment="0" applyProtection="0"/>
    <xf numFmtId="0" fontId="236" fillId="0" borderId="11">
      <alignment horizontal="left"/>
    </xf>
    <xf numFmtId="0" fontId="236" fillId="0" borderId="16">
      <alignment horizontal="right" vertical="center"/>
    </xf>
    <xf numFmtId="0" fontId="237" fillId="0" borderId="11">
      <alignment horizontal="left" vertical="center"/>
    </xf>
    <xf numFmtId="0" fontId="76" fillId="0" borderId="11">
      <alignment horizontal="left" vertical="center"/>
    </xf>
    <xf numFmtId="0" fontId="108" fillId="0" borderId="11">
      <alignment horizontal="left"/>
    </xf>
    <xf numFmtId="0" fontId="108" fillId="28" borderId="0">
      <alignment horizontal="centerContinuous" wrapText="1"/>
    </xf>
    <xf numFmtId="49" fontId="108" fillId="28" borderId="17">
      <alignment horizontal="left" vertical="center"/>
    </xf>
    <xf numFmtId="0" fontId="108" fillId="28" borderId="0">
      <alignment horizontal="centerContinuous" vertical="center" wrapText="1"/>
    </xf>
    <xf numFmtId="0" fontId="141"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44" fillId="0" borderId="0" applyBorder="0"/>
    <xf numFmtId="0" fontId="247" fillId="0" borderId="0" applyBorder="0"/>
    <xf numFmtId="0" fontId="145" fillId="0" borderId="0">
      <alignment horizontal="left" vertical="top" wrapText="1"/>
    </xf>
    <xf numFmtId="0" fontId="146" fillId="9" borderId="6" applyNumberFormat="0" applyAlignment="0" applyProtection="0"/>
    <xf numFmtId="178" fontId="147" fillId="0" borderId="2" applyFill="0" applyBorder="0" applyAlignment="0">
      <alignment horizontal="center"/>
      <protection locked="0"/>
    </xf>
    <xf numFmtId="10" fontId="135" fillId="29" borderId="3" applyNumberFormat="0" applyBorder="0" applyAlignment="0" applyProtection="0"/>
    <xf numFmtId="205" fontId="147" fillId="0" borderId="0" applyFill="0" applyBorder="0" applyAlignment="0">
      <protection locked="0"/>
    </xf>
    <xf numFmtId="212" fontId="29" fillId="0" borderId="0" applyFill="0" applyBorder="0" applyAlignment="0" applyProtection="0">
      <protection locked="0"/>
    </xf>
    <xf numFmtId="225" fontId="239" fillId="0" borderId="0"/>
    <xf numFmtId="37" fontId="147" fillId="0" borderId="0" applyFill="0" applyBorder="0" applyAlignment="0">
      <protection locked="0"/>
    </xf>
    <xf numFmtId="0" fontId="79" fillId="0" borderId="0" applyNumberFormat="0" applyFill="0" applyBorder="0" applyProtection="0">
      <alignment horizontal="left"/>
    </xf>
    <xf numFmtId="0" fontId="144" fillId="0" borderId="0"/>
    <xf numFmtId="0" fontId="247" fillId="0" borderId="0"/>
    <xf numFmtId="0" fontId="148" fillId="0" borderId="0">
      <alignment horizontal="left" vertical="top"/>
      <protection hidden="1"/>
    </xf>
    <xf numFmtId="1" fontId="144" fillId="0" borderId="0" applyProtection="0">
      <protection locked="0"/>
    </xf>
    <xf numFmtId="1" fontId="247" fillId="0" borderId="0" applyProtection="0">
      <protection locked="0"/>
    </xf>
    <xf numFmtId="225" fontId="239" fillId="0" borderId="0"/>
    <xf numFmtId="225" fontId="239" fillId="0" borderId="18" applyBorder="0"/>
    <xf numFmtId="225" fontId="239" fillId="0" borderId="0"/>
    <xf numFmtId="225" fontId="239" fillId="27" borderId="0" applyBorder="0">
      <protection locked="0"/>
    </xf>
    <xf numFmtId="225" fontId="239" fillId="0" borderId="0"/>
    <xf numFmtId="0" fontId="1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149" fillId="0" borderId="19" applyNumberFormat="0" applyFill="0" applyAlignment="0" applyProtection="0"/>
    <xf numFmtId="183" fontId="71" fillId="0" borderId="0">
      <alignment horizontal="justify"/>
    </xf>
    <xf numFmtId="0" fontId="80" fillId="0" borderId="0" applyFont="0" applyFill="0" applyBorder="0" applyAlignment="0" applyProtection="0"/>
    <xf numFmtId="38" fontId="35" fillId="0" borderId="0" applyFont="0" applyFill="0" applyBorder="0" applyAlignment="0" applyProtection="0"/>
    <xf numFmtId="38" fontId="150" fillId="0" borderId="0" applyFont="0" applyFill="0" applyBorder="0" applyAlignment="0" applyProtection="0"/>
    <xf numFmtId="189" fontId="29" fillId="0" borderId="0" applyFont="0" applyFill="0" applyBorder="0" applyAlignment="0" applyProtection="0"/>
    <xf numFmtId="220" fontId="29" fillId="0" borderId="0" applyFont="0" applyFill="0" applyBorder="0" applyAlignment="0" applyProtection="0"/>
    <xf numFmtId="187" fontId="29" fillId="0" borderId="0" applyFont="0" applyFill="0" applyBorder="0" applyAlignment="0" applyProtection="0"/>
    <xf numFmtId="0" fontId="151" fillId="0" borderId="20"/>
    <xf numFmtId="190" fontId="29" fillId="0" borderId="0" applyFont="0" applyFill="0" applyBorder="0" applyAlignment="0" applyProtection="0"/>
    <xf numFmtId="205" fontId="29" fillId="0" borderId="0" applyFont="0" applyFill="0" applyBorder="0" applyAlignment="0" applyProtection="0"/>
    <xf numFmtId="182" fontId="29" fillId="0" borderId="0" applyFont="0" applyFill="0" applyBorder="0" applyAlignment="0" applyProtection="0"/>
    <xf numFmtId="183" fontId="29" fillId="0" borderId="0" applyFont="0" applyFill="0" applyBorder="0" applyAlignment="0" applyProtection="0"/>
    <xf numFmtId="199" fontId="29" fillId="0" borderId="0" applyFont="0" applyFill="0" applyBorder="0" applyAlignment="0" applyProtection="0"/>
    <xf numFmtId="201" fontId="29" fillId="0" borderId="0" applyFont="0" applyFill="0" applyBorder="0" applyAlignment="0" applyProtection="0"/>
    <xf numFmtId="214" fontId="29" fillId="0" borderId="0" applyFont="0" applyFill="0" applyBorder="0" applyAlignment="0" applyProtection="0"/>
    <xf numFmtId="213" fontId="29" fillId="0" borderId="0" applyFont="0" applyFill="0" applyBorder="0" applyAlignment="0" applyProtection="0"/>
    <xf numFmtId="221" fontId="29" fillId="0" borderId="0" applyFont="0" applyFill="0" applyBorder="0" applyAlignment="0" applyProtection="0"/>
    <xf numFmtId="199" fontId="29" fillId="0" borderId="0" applyFont="0" applyFill="0" applyBorder="0" applyAlignment="0" applyProtection="0"/>
    <xf numFmtId="186" fontId="29" fillId="0" borderId="0" applyFont="0" applyFill="0" applyBorder="0" applyAlignment="0" applyProtection="0"/>
    <xf numFmtId="201" fontId="29" fillId="0" borderId="0" applyFont="0" applyFill="0" applyBorder="0" applyAlignment="0" applyProtection="0"/>
    <xf numFmtId="208" fontId="29" fillId="0" borderId="0" applyFont="0" applyFill="0" applyBorder="0" applyAlignment="0" applyProtection="0"/>
    <xf numFmtId="182" fontId="29" fillId="0" borderId="0" applyFont="0" applyFill="0" applyBorder="0" applyAlignment="0" applyProtection="0"/>
    <xf numFmtId="183" fontId="29" fillId="0" borderId="0" applyFont="0" applyFill="0" applyBorder="0" applyAlignment="0" applyProtection="0"/>
    <xf numFmtId="49" fontId="34" fillId="0" borderId="0" applyNumberFormat="0" applyFill="0" applyBorder="0" applyAlignment="0">
      <alignment horizontal="centerContinuous"/>
    </xf>
    <xf numFmtId="0" fontId="144" fillId="0" borderId="0"/>
    <xf numFmtId="0" fontId="247" fillId="0" borderId="0"/>
    <xf numFmtId="0" fontId="152" fillId="0" borderId="0">
      <alignment horizontal="centerContinuous"/>
    </xf>
    <xf numFmtId="0" fontId="155" fillId="30" borderId="0" applyNumberFormat="0" applyBorder="0" applyAlignment="0" applyProtection="0"/>
    <xf numFmtId="0" fontId="127" fillId="0" borderId="0"/>
    <xf numFmtId="0" fontId="29" fillId="0" borderId="21" applyBorder="0"/>
    <xf numFmtId="190" fontId="156" fillId="0" borderId="0"/>
    <xf numFmtId="0" fontId="118"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206" fontId="29" fillId="0" borderId="0" applyFill="0" applyBorder="0" applyAlignment="0"/>
    <xf numFmtId="0" fontId="29" fillId="0" borderId="0"/>
    <xf numFmtId="0" fontId="27" fillId="0" borderId="0"/>
    <xf numFmtId="0" fontId="25" fillId="0" borderId="0"/>
    <xf numFmtId="0" fontId="27" fillId="0" borderId="0"/>
    <xf numFmtId="0" fontId="275" fillId="0" borderId="0"/>
    <xf numFmtId="0" fontId="275" fillId="0" borderId="0"/>
    <xf numFmtId="0" fontId="275" fillId="0" borderId="0"/>
    <xf numFmtId="0" fontId="275" fillId="0" borderId="0"/>
    <xf numFmtId="0" fontId="25" fillId="0" borderId="0"/>
    <xf numFmtId="0" fontId="29" fillId="0" borderId="0"/>
    <xf numFmtId="0" fontId="232" fillId="0" borderId="0">
      <alignment vertical="center"/>
    </xf>
    <xf numFmtId="0" fontId="157" fillId="0" borderId="21" applyBorder="0"/>
    <xf numFmtId="0" fontId="157" fillId="0" borderId="21" applyBorder="0"/>
    <xf numFmtId="0" fontId="135" fillId="0" borderId="21" applyBorder="0"/>
    <xf numFmtId="0" fontId="135" fillId="0" borderId="21" applyBorder="0"/>
    <xf numFmtId="0" fontId="29" fillId="0" borderId="0" applyBorder="0">
      <alignment horizontal="right"/>
    </xf>
    <xf numFmtId="4" fontId="125" fillId="0" borderId="3" applyFill="0" applyBorder="0" applyProtection="0">
      <alignment horizontal="right" vertical="center"/>
    </xf>
    <xf numFmtId="49" fontId="191" fillId="0" borderId="3" applyNumberFormat="0" applyFill="0" applyBorder="0" applyProtection="0">
      <alignment horizontal="left" vertical="center"/>
    </xf>
    <xf numFmtId="0" fontId="125" fillId="0" borderId="3" applyNumberFormat="0" applyFill="0" applyAlignment="0" applyProtection="0"/>
    <xf numFmtId="0" fontId="185" fillId="2" borderId="0" applyNumberFormat="0" applyFont="0" applyBorder="0" applyAlignment="0" applyProtection="0"/>
    <xf numFmtId="0" fontId="76" fillId="0" borderId="0"/>
    <xf numFmtId="0" fontId="82" fillId="0" borderId="21" applyBorder="0"/>
    <xf numFmtId="0" fontId="82" fillId="0" borderId="21" applyBorder="0"/>
    <xf numFmtId="0" fontId="158" fillId="0" borderId="21" applyBorder="0"/>
    <xf numFmtId="0" fontId="159" fillId="0" borderId="21" applyBorder="0"/>
    <xf numFmtId="0" fontId="29" fillId="0" borderId="0"/>
    <xf numFmtId="0" fontId="76" fillId="0" borderId="0"/>
    <xf numFmtId="0" fontId="27" fillId="31" borderId="22" applyNumberFormat="0" applyFont="0" applyAlignment="0" applyProtection="0"/>
    <xf numFmtId="0" fontId="25" fillId="31" borderId="22" applyNumberFormat="0" applyFont="0" applyAlignment="0" applyProtection="0"/>
    <xf numFmtId="0" fontId="104" fillId="0" borderId="0">
      <alignment horizontal="left"/>
    </xf>
    <xf numFmtId="40" fontId="29" fillId="0" borderId="0" applyFont="0" applyFill="0" applyBorder="0" applyAlignment="0" applyProtection="0"/>
    <xf numFmtId="38" fontId="29" fillId="0" borderId="0" applyFont="0" applyFill="0" applyBorder="0" applyAlignment="0" applyProtection="0"/>
    <xf numFmtId="0" fontId="94" fillId="0" borderId="0"/>
    <xf numFmtId="0" fontId="160" fillId="2" borderId="0">
      <alignment horizontal="left" vertical="center"/>
    </xf>
    <xf numFmtId="0" fontId="122" fillId="0" borderId="0" applyNumberFormat="0" applyFill="0" applyBorder="0" applyProtection="0">
      <alignment horizontal="left"/>
    </xf>
    <xf numFmtId="0" fontId="161" fillId="24" borderId="23" applyNumberFormat="0" applyAlignment="0" applyProtection="0"/>
    <xf numFmtId="229" fontId="125" fillId="32" borderId="3" applyNumberFormat="0" applyFont="0" applyBorder="0" applyAlignment="0" applyProtection="0">
      <alignment horizontal="right" vertical="center"/>
    </xf>
    <xf numFmtId="14" fontId="103" fillId="0" borderId="0">
      <alignment horizontal="center" wrapText="1"/>
      <protection locked="0"/>
    </xf>
    <xf numFmtId="0" fontId="76" fillId="0" borderId="0"/>
    <xf numFmtId="0" fontId="76" fillId="0" borderId="0"/>
    <xf numFmtId="210" fontId="29" fillId="0" borderId="24" applyFont="0" applyFill="0" applyBorder="0" applyAlignment="0" applyProtection="0">
      <alignment horizontal="right"/>
    </xf>
    <xf numFmtId="10" fontId="29" fillId="0" borderId="0" applyFont="0" applyFill="0" applyBorder="0" applyAlignment="0" applyProtection="0"/>
    <xf numFmtId="209" fontId="29" fillId="0" borderId="0" applyFont="0" applyFill="0" applyBorder="0" applyAlignment="0" applyProtection="0"/>
    <xf numFmtId="207" fontId="29" fillId="0" borderId="0" applyFont="0" applyFill="0" applyBorder="0" applyAlignment="0" applyProtection="0"/>
    <xf numFmtId="10" fontId="95" fillId="0" borderId="0" applyFont="0" applyFill="0" applyBorder="0" applyAlignment="0" applyProtection="0"/>
    <xf numFmtId="9" fontId="95" fillId="0" borderId="25" applyNumberFormat="0" applyBorder="0"/>
    <xf numFmtId="0" fontId="148" fillId="0" borderId="0">
      <alignment horizontal="right"/>
    </xf>
    <xf numFmtId="0" fontId="162" fillId="33" borderId="16">
      <alignment horizontal="left" vertical="center"/>
    </xf>
    <xf numFmtId="0" fontId="105" fillId="0" borderId="0">
      <alignment vertical="top" wrapText="1"/>
    </xf>
    <xf numFmtId="0" fontId="105" fillId="0" borderId="0">
      <alignment horizontal="left" vertical="top"/>
    </xf>
    <xf numFmtId="0" fontId="105" fillId="0" borderId="0">
      <alignment vertical="top" wrapText="1"/>
    </xf>
    <xf numFmtId="0" fontId="163" fillId="0" borderId="0" applyNumberFormat="0" applyFill="0">
      <alignment horizontal="left" wrapText="1"/>
    </xf>
    <xf numFmtId="0" fontId="18" fillId="0" borderId="0" applyNumberFormat="0" applyFill="0" applyBorder="0" applyProtection="0">
      <alignment horizontal="right"/>
    </xf>
    <xf numFmtId="4" fontId="125" fillId="0" borderId="0">
      <alignment horizontal="right"/>
    </xf>
    <xf numFmtId="4" fontId="27" fillId="0" borderId="0" applyFont="0" applyFill="0" applyBorder="0" applyProtection="0">
      <alignment horizontal="right"/>
    </xf>
    <xf numFmtId="0" fontId="113" fillId="0" borderId="26"/>
    <xf numFmtId="0" fontId="95" fillId="0" borderId="0" applyNumberFormat="0" applyFont="0" applyFill="0" applyBorder="0" applyAlignment="0" applyProtection="0">
      <alignment horizontal="left"/>
    </xf>
    <xf numFmtId="0" fontId="133" fillId="0" borderId="20">
      <alignment horizontal="center"/>
    </xf>
    <xf numFmtId="191" fontId="103" fillId="0" borderId="0" applyFill="0" applyAlignment="0"/>
    <xf numFmtId="3" fontId="233" fillId="0" borderId="0">
      <alignment horizontal="left" vertical="center"/>
    </xf>
    <xf numFmtId="4" fontId="164" fillId="0" borderId="0">
      <alignment horizontal="right"/>
    </xf>
    <xf numFmtId="0" fontId="72" fillId="0" borderId="21" applyBorder="0"/>
    <xf numFmtId="0" fontId="71" fillId="0" borderId="21" applyBorder="0"/>
    <xf numFmtId="0" fontId="165" fillId="0" borderId="21" applyBorder="0"/>
    <xf numFmtId="0" fontId="231" fillId="0" borderId="0">
      <alignment horizontal="left" vertical="center"/>
    </xf>
    <xf numFmtId="4" fontId="166" fillId="27" borderId="27" applyNumberFormat="0" applyProtection="0">
      <alignment vertical="center"/>
    </xf>
    <xf numFmtId="4" fontId="167" fillId="27" borderId="27" applyNumberFormat="0" applyProtection="0">
      <alignment vertical="center"/>
    </xf>
    <xf numFmtId="4" fontId="168" fillId="27" borderId="27" applyNumberFormat="0" applyProtection="0">
      <alignment horizontal="left" vertical="center" indent="1"/>
    </xf>
    <xf numFmtId="0" fontId="240" fillId="27" borderId="28" applyNumberFormat="0" applyProtection="0">
      <alignment horizontal="left" vertical="top" indent="1"/>
    </xf>
    <xf numFmtId="0" fontId="29" fillId="34" borderId="23" applyNumberFormat="0" applyProtection="0">
      <alignment horizontal="left" vertical="center" indent="1"/>
    </xf>
    <xf numFmtId="4" fontId="169" fillId="35" borderId="27" applyNumberFormat="0" applyProtection="0">
      <alignment vertical="center"/>
    </xf>
    <xf numFmtId="4" fontId="79" fillId="5" borderId="28" applyNumberFormat="0" applyProtection="0">
      <alignment horizontal="right" vertical="center"/>
    </xf>
    <xf numFmtId="4" fontId="79" fillId="11" borderId="28" applyNumberFormat="0" applyProtection="0">
      <alignment horizontal="right" vertical="center"/>
    </xf>
    <xf numFmtId="4" fontId="79" fillId="19" borderId="28" applyNumberFormat="0" applyProtection="0">
      <alignment horizontal="right" vertical="center"/>
    </xf>
    <xf numFmtId="4" fontId="92" fillId="36" borderId="27" applyNumberFormat="0" applyProtection="0">
      <alignment vertical="center"/>
    </xf>
    <xf numFmtId="4" fontId="79" fillId="13" borderId="28" applyNumberFormat="0" applyProtection="0">
      <alignment horizontal="right" vertical="center"/>
    </xf>
    <xf numFmtId="4" fontId="79" fillId="17" borderId="28" applyNumberFormat="0" applyProtection="0">
      <alignment horizontal="right" vertical="center"/>
    </xf>
    <xf numFmtId="4" fontId="79" fillId="21" borderId="28" applyNumberFormat="0" applyProtection="0">
      <alignment horizontal="right" vertical="center"/>
    </xf>
    <xf numFmtId="4" fontId="169" fillId="37" borderId="27" applyNumberFormat="0" applyProtection="0">
      <alignment vertical="center"/>
    </xf>
    <xf numFmtId="4" fontId="79" fillId="20" borderId="28" applyNumberFormat="0" applyProtection="0">
      <alignment horizontal="right" vertical="center"/>
    </xf>
    <xf numFmtId="4" fontId="79" fillId="38" borderId="28" applyNumberFormat="0" applyProtection="0">
      <alignment horizontal="right" vertical="center"/>
    </xf>
    <xf numFmtId="4" fontId="79" fillId="12" borderId="28" applyNumberFormat="0" applyProtection="0">
      <alignment horizontal="right" vertical="center"/>
    </xf>
    <xf numFmtId="4" fontId="170" fillId="35" borderId="27" applyNumberFormat="0" applyProtection="0">
      <alignment vertical="center"/>
    </xf>
    <xf numFmtId="4" fontId="171" fillId="39" borderId="27" applyNumberFormat="0" applyProtection="0">
      <alignment horizontal="left" vertical="center" indent="1"/>
    </xf>
    <xf numFmtId="4" fontId="171" fillId="40" borderId="27" applyNumberFormat="0" applyProtection="0">
      <alignment horizontal="left" vertical="center" indent="1"/>
    </xf>
    <xf numFmtId="4" fontId="172" fillId="41" borderId="27" applyNumberFormat="0" applyProtection="0">
      <alignment horizontal="left" vertical="center" indent="1"/>
    </xf>
    <xf numFmtId="4" fontId="173" fillId="42" borderId="27" applyNumberFormat="0" applyProtection="0">
      <alignment vertical="center"/>
    </xf>
    <xf numFmtId="4" fontId="174" fillId="33" borderId="27" applyNumberFormat="0" applyProtection="0">
      <alignment horizontal="left" vertical="center" indent="1"/>
    </xf>
    <xf numFmtId="4" fontId="175" fillId="40" borderId="27" applyNumberFormat="0" applyProtection="0">
      <alignment horizontal="left" vertical="center" indent="1"/>
    </xf>
    <xf numFmtId="4" fontId="176" fillId="41" borderId="27" applyNumberFormat="0" applyProtection="0">
      <alignment horizontal="left" vertical="center" indent="1"/>
    </xf>
    <xf numFmtId="0" fontId="29" fillId="41" borderId="28" applyNumberFormat="0" applyProtection="0">
      <alignment horizontal="left" vertical="center" indent="1"/>
    </xf>
    <xf numFmtId="0" fontId="29" fillId="43" borderId="23" applyNumberFormat="0" applyProtection="0">
      <alignment horizontal="left" vertical="center" indent="1"/>
    </xf>
    <xf numFmtId="0" fontId="29" fillId="44" borderId="28" applyNumberFormat="0" applyProtection="0">
      <alignment horizontal="left" vertical="center" indent="1"/>
    </xf>
    <xf numFmtId="0" fontId="29" fillId="44" borderId="28" applyNumberFormat="0" applyProtection="0">
      <alignment horizontal="left" vertical="top" indent="1"/>
    </xf>
    <xf numFmtId="0" fontId="29" fillId="42" borderId="28" applyNumberFormat="0" applyProtection="0">
      <alignment horizontal="left" vertical="center" indent="1"/>
    </xf>
    <xf numFmtId="0" fontId="29" fillId="42" borderId="28" applyNumberFormat="0" applyProtection="0">
      <alignment horizontal="left" vertical="top" indent="1"/>
    </xf>
    <xf numFmtId="0" fontId="29" fillId="40" borderId="28" applyNumberFormat="0" applyProtection="0">
      <alignment horizontal="left" vertical="center" indent="1"/>
    </xf>
    <xf numFmtId="0" fontId="29" fillId="40" borderId="28" applyNumberFormat="0" applyProtection="0">
      <alignment horizontal="left" vertical="top" indent="1"/>
    </xf>
    <xf numFmtId="4" fontId="177" fillId="33" borderId="27" applyNumberFormat="0" applyProtection="0">
      <alignment vertical="center"/>
    </xf>
    <xf numFmtId="4" fontId="178" fillId="33" borderId="27" applyNumberFormat="0" applyProtection="0">
      <alignment vertical="center"/>
    </xf>
    <xf numFmtId="4" fontId="171" fillId="40" borderId="27" applyNumberFormat="0" applyProtection="0">
      <alignment horizontal="left" vertical="center" indent="1"/>
    </xf>
    <xf numFmtId="0" fontId="79" fillId="29" borderId="28" applyNumberFormat="0" applyProtection="0">
      <alignment horizontal="left" vertical="top" indent="1"/>
    </xf>
    <xf numFmtId="4" fontId="79" fillId="45" borderId="23" applyNumberFormat="0" applyProtection="0">
      <alignment horizontal="right" vertical="center"/>
    </xf>
    <xf numFmtId="4" fontId="179" fillId="33" borderId="27" applyNumberFormat="0" applyProtection="0">
      <alignment vertical="center"/>
    </xf>
    <xf numFmtId="0" fontId="29" fillId="34" borderId="23" applyNumberFormat="0" applyProtection="0">
      <alignment horizontal="left" vertical="center" indent="1"/>
    </xf>
    <xf numFmtId="0" fontId="79" fillId="44" borderId="28" applyNumberFormat="0" applyProtection="0">
      <alignment horizontal="left" vertical="top" indent="1"/>
    </xf>
    <xf numFmtId="4" fontId="180" fillId="33" borderId="27" applyNumberFormat="0" applyProtection="0">
      <alignment vertical="center"/>
    </xf>
    <xf numFmtId="4" fontId="181" fillId="33" borderId="27" applyNumberFormat="0" applyProtection="0">
      <alignment vertical="center"/>
    </xf>
    <xf numFmtId="4" fontId="171" fillId="29" borderId="27" applyNumberFormat="0" applyProtection="0">
      <alignment horizontal="left" vertical="center" indent="1"/>
    </xf>
    <xf numFmtId="4" fontId="182" fillId="42" borderId="27" applyNumberFormat="0" applyProtection="0">
      <alignment horizontal="left" indent="1"/>
    </xf>
    <xf numFmtId="4" fontId="183" fillId="33" borderId="27" applyNumberFormat="0" applyProtection="0">
      <alignment vertical="center"/>
    </xf>
    <xf numFmtId="0" fontId="184" fillId="0" borderId="0">
      <alignment horizontal="left"/>
    </xf>
    <xf numFmtId="222" fontId="27" fillId="0" borderId="0" applyFont="0" applyFill="0" applyBorder="0" applyAlignment="0" applyProtection="0"/>
    <xf numFmtId="223" fontId="27" fillId="0" borderId="0" applyFont="0" applyFill="0" applyBorder="0" applyAlignment="0" applyProtection="0"/>
    <xf numFmtId="0" fontId="185" fillId="46" borderId="3">
      <alignment horizontal="right"/>
    </xf>
    <xf numFmtId="0" fontId="186" fillId="0" borderId="0">
      <alignment horizontal="left"/>
    </xf>
    <xf numFmtId="49" fontId="187" fillId="0" borderId="0">
      <alignment horizontal="left" vertical="center"/>
    </xf>
    <xf numFmtId="1" fontId="188" fillId="0" borderId="29">
      <alignment horizontal="centerContinuous" vertical="center"/>
      <protection locked="0"/>
    </xf>
    <xf numFmtId="0" fontId="185" fillId="0" borderId="0">
      <alignment horizontal="right"/>
    </xf>
    <xf numFmtId="49" fontId="185" fillId="0" borderId="0">
      <alignment horizontal="center"/>
    </xf>
    <xf numFmtId="0" fontId="234" fillId="0" borderId="0">
      <alignment horizontal="right"/>
    </xf>
    <xf numFmtId="0" fontId="185" fillId="0" borderId="0">
      <alignment horizontal="left"/>
    </xf>
    <xf numFmtId="0" fontId="72" fillId="0" borderId="0">
      <alignment vertical="center"/>
    </xf>
    <xf numFmtId="49" fontId="233" fillId="0" borderId="0">
      <alignment horizontal="left" vertical="center"/>
    </xf>
    <xf numFmtId="0" fontId="76" fillId="0" borderId="0"/>
    <xf numFmtId="0" fontId="29" fillId="0" borderId="0"/>
    <xf numFmtId="0" fontId="78" fillId="0" borderId="0"/>
    <xf numFmtId="224" fontId="103" fillId="1" borderId="21" applyBorder="0" applyProtection="0">
      <alignment vertical="center"/>
    </xf>
    <xf numFmtId="0" fontId="151" fillId="0" borderId="0"/>
    <xf numFmtId="38" fontId="189" fillId="0" borderId="0" applyFill="0" applyBorder="0" applyAlignment="0" applyProtection="0"/>
    <xf numFmtId="209" fontId="29" fillId="0" borderId="0" applyFill="0" applyBorder="0" applyAlignment="0" applyProtection="0"/>
    <xf numFmtId="38" fontId="189" fillId="0" borderId="0" applyFill="0" applyBorder="0" applyAlignment="0" applyProtection="0"/>
    <xf numFmtId="49" fontId="234" fillId="0" borderId="11">
      <alignment horizontal="left" vertical="center"/>
    </xf>
    <xf numFmtId="49" fontId="231" fillId="0" borderId="11" applyFill="0">
      <alignment horizontal="left" vertical="center"/>
    </xf>
    <xf numFmtId="49" fontId="234" fillId="0" borderId="11">
      <alignment horizontal="left"/>
    </xf>
    <xf numFmtId="0" fontId="29" fillId="0" borderId="0"/>
    <xf numFmtId="0" fontId="29" fillId="0" borderId="0"/>
    <xf numFmtId="0" fontId="29" fillId="0" borderId="0"/>
    <xf numFmtId="0" fontId="29" fillId="0" borderId="0"/>
    <xf numFmtId="227" fontId="233" fillId="0" borderId="0" applyNumberFormat="0">
      <alignment horizontal="right"/>
    </xf>
    <xf numFmtId="0" fontId="236" fillId="47" borderId="0">
      <alignment horizontal="centerContinuous" vertical="center" wrapText="1"/>
    </xf>
    <xf numFmtId="0" fontId="236" fillId="0" borderId="30">
      <alignment horizontal="left" vertical="center"/>
    </xf>
    <xf numFmtId="0" fontId="140" fillId="0" borderId="0">
      <alignment horizontal="left" vertical="top"/>
    </xf>
    <xf numFmtId="49" fontId="29" fillId="0" borderId="0"/>
    <xf numFmtId="0" fontId="95" fillId="0" borderId="0" applyNumberFormat="0" applyFont="0" applyProtection="0"/>
    <xf numFmtId="18" fontId="121" fillId="0" borderId="0" applyFont="0" applyFill="0" applyBorder="0" applyAlignment="0" applyProtection="0">
      <alignment horizontal="left"/>
    </xf>
    <xf numFmtId="40" fontId="190" fillId="0" borderId="0"/>
    <xf numFmtId="0" fontId="191" fillId="0" borderId="0">
      <alignment horizontal="center"/>
    </xf>
    <xf numFmtId="0" fontId="108" fillId="0" borderId="0">
      <alignment horizontal="left"/>
    </xf>
    <xf numFmtId="0" fontId="136" fillId="0" borderId="0">
      <alignment horizontal="left"/>
    </xf>
    <xf numFmtId="0" fontId="76" fillId="0" borderId="0">
      <alignment horizontal="left"/>
    </xf>
    <xf numFmtId="0" fontId="140" fillId="0" borderId="0">
      <alignment horizontal="left" vertical="top"/>
    </xf>
    <xf numFmtId="0" fontId="136" fillId="0" borderId="0">
      <alignment horizontal="left"/>
    </xf>
    <xf numFmtId="0" fontId="76" fillId="0" borderId="0">
      <alignment horizontal="left"/>
    </xf>
    <xf numFmtId="0" fontId="80" fillId="0" borderId="31">
      <alignment vertical="top" wrapText="1"/>
    </xf>
    <xf numFmtId="0" fontId="29" fillId="0" borderId="32" applyNumberFormat="0" applyFont="0" applyFill="0" applyAlignment="0" applyProtection="0"/>
    <xf numFmtId="192" fontId="29" fillId="0" borderId="0" applyFont="0" applyFill="0" applyBorder="0" applyAlignment="0" applyProtection="0"/>
    <xf numFmtId="189" fontId="29" fillId="0" borderId="0" applyFont="0" applyFill="0" applyBorder="0" applyAlignment="0" applyProtection="0"/>
    <xf numFmtId="0" fontId="192" fillId="0" borderId="0" applyNumberFormat="0" applyFill="0" applyBorder="0" applyAlignment="0" applyProtection="0">
      <alignment vertical="top"/>
      <protection locked="0"/>
    </xf>
    <xf numFmtId="10" fontId="193" fillId="0" borderId="33" applyNumberFormat="0" applyFont="0" applyFill="0" applyAlignment="0" applyProtection="0"/>
    <xf numFmtId="0" fontId="127" fillId="0" borderId="34"/>
    <xf numFmtId="182" fontId="29" fillId="0" borderId="0" applyFont="0" applyFill="0" applyBorder="0" applyAlignment="0" applyProtection="0"/>
    <xf numFmtId="183" fontId="29" fillId="0" borderId="0" applyFont="0" applyFill="0" applyBorder="0" applyAlignment="0" applyProtection="0"/>
    <xf numFmtId="0" fontId="194" fillId="0" borderId="0" applyNumberFormat="0" applyFill="0" applyBorder="0" applyAlignment="0" applyProtection="0"/>
    <xf numFmtId="0" fontId="10" fillId="48" borderId="35" applyNumberFormat="0" applyAlignment="0" applyProtection="0"/>
    <xf numFmtId="0" fontId="29" fillId="0" borderId="0" applyNumberFormat="0" applyFont="0" applyBorder="0" applyAlignment="0" applyProtection="0"/>
    <xf numFmtId="0" fontId="195" fillId="0" borderId="0" applyNumberFormat="0" applyFill="0" applyBorder="0" applyProtection="0">
      <alignment horizontal="right"/>
    </xf>
    <xf numFmtId="0" fontId="29" fillId="0" borderId="0" applyFont="0" applyFill="0" applyBorder="0" applyAlignment="0" applyProtection="0"/>
    <xf numFmtId="0" fontId="29" fillId="0" borderId="0" applyFont="0" applyFill="0" applyBorder="0" applyAlignment="0" applyProtection="0"/>
    <xf numFmtId="0" fontId="76" fillId="0" borderId="0" applyFont="0" applyFill="0" applyBorder="0" applyAlignment="0" applyProtection="0"/>
    <xf numFmtId="0" fontId="76" fillId="0" borderId="0" applyFont="0" applyFill="0" applyBorder="0" applyAlignment="0" applyProtection="0"/>
    <xf numFmtId="0" fontId="196" fillId="0" borderId="0" applyNumberFormat="0" applyFill="0" applyBorder="0" applyAlignment="0" applyProtection="0"/>
    <xf numFmtId="49" fontId="233" fillId="0" borderId="11">
      <alignment horizontal="left"/>
    </xf>
    <xf numFmtId="0" fontId="236" fillId="0" borderId="16">
      <alignment horizontal="left"/>
    </xf>
    <xf numFmtId="0" fontId="108" fillId="0" borderId="0">
      <alignment horizontal="left" vertical="center"/>
    </xf>
    <xf numFmtId="49" fontId="185" fillId="0" borderId="11">
      <alignment horizontal="left"/>
    </xf>
    <xf numFmtId="0" fontId="197" fillId="0" borderId="0"/>
    <xf numFmtId="211" fontId="29" fillId="0" borderId="14" applyFont="0" applyFill="0" applyBorder="0" applyAlignment="0" applyProtection="0"/>
    <xf numFmtId="0" fontId="198" fillId="0" borderId="0" applyFont="0" applyFill="0" applyBorder="0" applyAlignment="0" applyProtection="0"/>
    <xf numFmtId="0" fontId="199" fillId="0" borderId="31"/>
    <xf numFmtId="0" fontId="276" fillId="71"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276" fillId="71" borderId="0" applyNumberFormat="0" applyBorder="0" applyAlignment="0" applyProtection="0">
      <alignment vertical="center"/>
    </xf>
    <xf numFmtId="0" fontId="276" fillId="7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276" fillId="72" borderId="0" applyNumberFormat="0" applyBorder="0" applyAlignment="0" applyProtection="0">
      <alignment vertical="center"/>
    </xf>
    <xf numFmtId="0" fontId="276" fillId="73"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276" fillId="73" borderId="0" applyNumberFormat="0" applyBorder="0" applyAlignment="0" applyProtection="0">
      <alignment vertical="center"/>
    </xf>
    <xf numFmtId="0" fontId="276" fillId="7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276" fillId="74" borderId="0" applyNumberFormat="0" applyBorder="0" applyAlignment="0" applyProtection="0">
      <alignment vertical="center"/>
    </xf>
    <xf numFmtId="0" fontId="276" fillId="7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76" fillId="75" borderId="0" applyNumberFormat="0" applyBorder="0" applyAlignment="0" applyProtection="0">
      <alignment vertical="center"/>
    </xf>
    <xf numFmtId="0" fontId="276" fillId="76"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276" fillId="76" borderId="0" applyNumberFormat="0" applyBorder="0" applyAlignment="0" applyProtection="0">
      <alignment vertical="center"/>
    </xf>
    <xf numFmtId="215" fontId="31" fillId="0" borderId="0" applyFont="0" applyFill="0" applyBorder="0" applyAlignment="0" applyProtection="0"/>
    <xf numFmtId="216" fontId="31" fillId="0" borderId="0" applyFont="0" applyFill="0" applyBorder="0" applyAlignment="0" applyProtection="0"/>
    <xf numFmtId="216" fontId="31" fillId="0" borderId="0" applyFont="0" applyFill="0" applyBorder="0" applyAlignment="0" applyProtection="0"/>
    <xf numFmtId="216" fontId="31" fillId="0" borderId="0" applyFont="0" applyFill="0" applyBorder="0" applyAlignment="0" applyProtection="0"/>
    <xf numFmtId="8" fontId="27" fillId="0" borderId="0" applyFont="0" applyFill="0" applyBorder="0" applyAlignment="0" applyProtection="0"/>
    <xf numFmtId="216" fontId="31" fillId="0" borderId="0" applyFont="0" applyFill="0" applyBorder="0" applyAlignment="0" applyProtection="0"/>
    <xf numFmtId="8" fontId="33" fillId="0" borderId="0" applyFont="0" applyFill="0" applyBorder="0" applyAlignment="0" applyProtection="0"/>
    <xf numFmtId="0" fontId="200" fillId="0" borderId="0" applyNumberFormat="0" applyFill="0" applyBorder="0" applyAlignment="0" applyProtection="0">
      <alignment vertical="top"/>
      <protection locked="0"/>
    </xf>
    <xf numFmtId="0" fontId="201" fillId="0" borderId="0" applyNumberFormat="0" applyFill="0" applyBorder="0" applyAlignment="0" applyProtection="0">
      <alignment vertical="top"/>
      <protection locked="0"/>
    </xf>
    <xf numFmtId="9" fontId="97" fillId="0" borderId="0" applyFont="0" applyFill="0" applyBorder="0" applyAlignment="0" applyProtection="0"/>
    <xf numFmtId="0" fontId="202" fillId="0" borderId="0" applyNumberFormat="0" applyFill="0" applyBorder="0" applyAlignment="0" applyProtection="0">
      <alignment vertical="top"/>
      <protection locked="0"/>
    </xf>
    <xf numFmtId="0" fontId="29" fillId="0" borderId="0"/>
    <xf numFmtId="0" fontId="30" fillId="0" borderId="0"/>
    <xf numFmtId="0" fontId="30" fillId="0" borderId="0"/>
    <xf numFmtId="0" fontId="30" fillId="0" borderId="0"/>
    <xf numFmtId="1" fontId="29" fillId="0" borderId="0" applyNumberFormat="0" applyFill="0" applyBorder="0" applyAlignment="0" applyProtection="0"/>
    <xf numFmtId="1" fontId="29" fillId="0" borderId="0" applyNumberFormat="0" applyFill="0" applyBorder="0" applyAlignment="0" applyProtection="0"/>
    <xf numFmtId="0" fontId="201" fillId="0" borderId="0" applyNumberFormat="0" applyFill="0" applyBorder="0" applyAlignment="0" applyProtection="0">
      <alignment vertical="top"/>
      <protection locked="0"/>
    </xf>
    <xf numFmtId="0" fontId="27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77" fillId="0" borderId="0" applyNumberFormat="0" applyFill="0" applyBorder="0" applyAlignment="0" applyProtection="0">
      <alignment vertical="center"/>
    </xf>
    <xf numFmtId="0" fontId="278" fillId="77" borderId="135" applyNumberFormat="0" applyAlignment="0" applyProtection="0">
      <alignment vertical="center"/>
    </xf>
    <xf numFmtId="0" fontId="6" fillId="25" borderId="8" applyNumberFormat="0" applyAlignment="0" applyProtection="0">
      <alignment vertical="center"/>
    </xf>
    <xf numFmtId="0" fontId="6" fillId="25" borderId="8" applyNumberFormat="0" applyAlignment="0" applyProtection="0">
      <alignment vertical="center"/>
    </xf>
    <xf numFmtId="0" fontId="278" fillId="77" borderId="135" applyNumberFormat="0" applyAlignment="0" applyProtection="0">
      <alignment vertical="center"/>
    </xf>
    <xf numFmtId="0" fontId="115" fillId="0" borderId="0"/>
    <xf numFmtId="41" fontId="101" fillId="0" borderId="0" applyFont="0" applyFill="0" applyBorder="0" applyAlignment="0" applyProtection="0"/>
    <xf numFmtId="43" fontId="101" fillId="0" borderId="0" applyFont="0" applyFill="0" applyBorder="0" applyAlignment="0" applyProtection="0"/>
    <xf numFmtId="0" fontId="279" fillId="78"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279" fillId="78" borderId="0" applyNumberFormat="0" applyBorder="0" applyAlignment="0" applyProtection="0">
      <alignment vertical="center"/>
    </xf>
    <xf numFmtId="42" fontId="101" fillId="0" borderId="0" applyFont="0" applyFill="0" applyBorder="0" applyAlignment="0" applyProtection="0"/>
    <xf numFmtId="44" fontId="101" fillId="0" borderId="0" applyFont="0" applyFill="0" applyBorder="0" applyAlignment="0" applyProtection="0"/>
    <xf numFmtId="0" fontId="101" fillId="0" borderId="0"/>
    <xf numFmtId="9" fontId="21" fillId="0" borderId="0" applyFont="0" applyFill="0" applyBorder="0" applyAlignment="0" applyProtection="0">
      <alignment vertical="center"/>
    </xf>
    <xf numFmtId="9" fontId="267" fillId="0" borderId="0" applyFont="0" applyFill="0" applyBorder="0" applyAlignment="0" applyProtection="0">
      <alignment vertical="center"/>
    </xf>
    <xf numFmtId="9" fontId="115" fillId="0" borderId="0" applyFont="0" applyFill="0" applyBorder="0" applyAlignment="0" applyProtection="0">
      <alignment vertical="center"/>
    </xf>
    <xf numFmtId="9" fontId="27"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alignment vertical="center"/>
    </xf>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9" fontId="27" fillId="0" borderId="0" applyFont="0" applyFill="0" applyBorder="0" applyAlignment="0" applyProtection="0"/>
    <xf numFmtId="9" fontId="25" fillId="0" borderId="0" applyFont="0" applyFill="0" applyBorder="0" applyAlignment="0" applyProtection="0"/>
    <xf numFmtId="9" fontId="23" fillId="0" borderId="0" applyFont="0" applyFill="0" applyBorder="0" applyAlignment="0" applyProtection="0">
      <alignment vertical="center"/>
    </xf>
    <xf numFmtId="9" fontId="1" fillId="0" borderId="0" applyFont="0" applyFill="0" applyBorder="0" applyAlignment="0" applyProtection="0">
      <alignment vertical="center"/>
    </xf>
    <xf numFmtId="9" fontId="242" fillId="0" borderId="0" applyFont="0" applyFill="0" applyBorder="0" applyAlignment="0" applyProtection="0">
      <alignment vertical="center"/>
    </xf>
    <xf numFmtId="9" fontId="254" fillId="0" borderId="0" applyFont="0" applyFill="0" applyBorder="0" applyAlignment="0" applyProtection="0">
      <alignment vertical="center"/>
    </xf>
    <xf numFmtId="9" fontId="262" fillId="0" borderId="0" applyFont="0" applyFill="0" applyBorder="0" applyAlignment="0" applyProtection="0">
      <alignment vertical="center"/>
    </xf>
    <xf numFmtId="0" fontId="203" fillId="0" borderId="0" applyNumberFormat="0" applyFill="0" applyBorder="0" applyAlignment="0" applyProtection="0">
      <alignment vertical="top"/>
      <protection locked="0"/>
    </xf>
    <xf numFmtId="0" fontId="204"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0" fontId="205" fillId="0" borderId="0" applyNumberFormat="0" applyFill="0" applyBorder="0" applyAlignment="0" applyProtection="0">
      <alignment vertical="top"/>
      <protection locked="0"/>
    </xf>
    <xf numFmtId="0" fontId="205"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0" fontId="204"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1" fillId="79" borderId="136" applyNumberFormat="0" applyFont="0" applyAlignment="0" applyProtection="0">
      <alignment vertical="center"/>
    </xf>
    <xf numFmtId="0" fontId="27" fillId="31" borderId="22" applyNumberFormat="0" applyFont="0" applyAlignment="0" applyProtection="0">
      <alignment vertical="center"/>
    </xf>
    <xf numFmtId="0" fontId="27" fillId="31" borderId="22" applyNumberFormat="0" applyFont="0" applyAlignment="0" applyProtection="0">
      <alignment vertical="center"/>
    </xf>
    <xf numFmtId="0" fontId="25" fillId="31" borderId="22" applyNumberFormat="0" applyFont="0" applyAlignment="0" applyProtection="0">
      <alignment vertical="center"/>
    </xf>
    <xf numFmtId="0" fontId="25" fillId="31" borderId="22" applyNumberFormat="0" applyFont="0" applyAlignment="0" applyProtection="0">
      <alignment vertical="center"/>
    </xf>
    <xf numFmtId="0" fontId="27" fillId="31" borderId="22" applyNumberFormat="0" applyFont="0" applyAlignment="0" applyProtection="0">
      <alignment vertical="center"/>
    </xf>
    <xf numFmtId="0" fontId="25" fillId="31" borderId="22" applyNumberFormat="0" applyFont="0" applyAlignment="0" applyProtection="0">
      <alignment vertical="center"/>
    </xf>
    <xf numFmtId="0" fontId="115" fillId="31" borderId="22" applyNumberFormat="0" applyFont="0" applyAlignment="0" applyProtection="0">
      <alignment vertical="center"/>
    </xf>
    <xf numFmtId="0" fontId="1" fillId="79" borderId="136" applyNumberFormat="0" applyFont="0" applyAlignment="0" applyProtection="0">
      <alignment vertical="center"/>
    </xf>
    <xf numFmtId="0" fontId="101" fillId="0" borderId="0" applyFont="0" applyFill="0" applyBorder="0" applyAlignment="0" applyProtection="0"/>
    <xf numFmtId="0" fontId="280" fillId="0" borderId="137" applyNumberFormat="0" applyFill="0" applyAlignment="0" applyProtection="0">
      <alignment vertical="center"/>
    </xf>
    <xf numFmtId="0" fontId="9" fillId="0" borderId="19" applyNumberFormat="0" applyFill="0" applyAlignment="0" applyProtection="0">
      <alignment vertical="center"/>
    </xf>
    <xf numFmtId="0" fontId="9" fillId="0" borderId="19" applyNumberFormat="0" applyFill="0" applyAlignment="0" applyProtection="0">
      <alignment vertical="center"/>
    </xf>
    <xf numFmtId="0" fontId="280" fillId="0" borderId="137" applyNumberFormat="0" applyFill="0" applyAlignment="0" applyProtection="0">
      <alignment vertical="center"/>
    </xf>
    <xf numFmtId="38" fontId="27" fillId="0" borderId="0" applyFont="0" applyFill="0" applyBorder="0" applyAlignment="0" applyProtection="0"/>
    <xf numFmtId="189" fontId="29" fillId="0" borderId="0" applyFont="0" applyFill="0" applyBorder="0" applyAlignment="0" applyProtection="0"/>
    <xf numFmtId="0" fontId="29" fillId="0" borderId="0"/>
    <xf numFmtId="186" fontId="92" fillId="0" borderId="0" applyFont="0" applyFill="0" applyBorder="0" applyAlignment="0" applyProtection="0"/>
    <xf numFmtId="187" fontId="92" fillId="0" borderId="0" applyFont="0" applyFill="0" applyBorder="0" applyAlignment="0" applyProtection="0"/>
    <xf numFmtId="201" fontId="72" fillId="0" borderId="0" applyFont="0" applyFill="0" applyBorder="0" applyAlignment="0" applyProtection="0"/>
    <xf numFmtId="199" fontId="72" fillId="0" borderId="0" applyFont="0" applyFill="0" applyBorder="0" applyAlignment="0" applyProtection="0"/>
    <xf numFmtId="216" fontId="225" fillId="0" borderId="0" applyFont="0" applyFill="0" applyBorder="0" applyAlignment="0" applyProtection="0"/>
    <xf numFmtId="215" fontId="225" fillId="0" borderId="0" applyFont="0" applyFill="0" applyBorder="0" applyAlignment="0" applyProtection="0"/>
    <xf numFmtId="10" fontId="208" fillId="49" borderId="0" applyFill="0"/>
    <xf numFmtId="0" fontId="226" fillId="0" borderId="0"/>
    <xf numFmtId="0" fontId="227" fillId="0" borderId="0" applyNumberFormat="0" applyFill="0" applyBorder="0" applyAlignment="0" applyProtection="0">
      <alignment vertical="top"/>
      <protection locked="0"/>
    </xf>
    <xf numFmtId="0" fontId="228" fillId="0" borderId="0" applyNumberFormat="0" applyFill="0" applyBorder="0" applyAlignment="0" applyProtection="0">
      <alignment vertical="top"/>
      <protection locked="0"/>
    </xf>
    <xf numFmtId="0" fontId="229" fillId="0" borderId="0"/>
    <xf numFmtId="215" fontId="92" fillId="0" borderId="0" applyFont="0" applyFill="0" applyBorder="0" applyAlignment="0" applyProtection="0"/>
    <xf numFmtId="216" fontId="92" fillId="0" borderId="0" applyFont="0" applyFill="0" applyBorder="0" applyAlignment="0" applyProtection="0"/>
    <xf numFmtId="0" fontId="67" fillId="0" borderId="0"/>
    <xf numFmtId="41" fontId="29" fillId="0" borderId="0" applyFont="0" applyFill="0" applyBorder="0" applyAlignment="0" applyProtection="0"/>
    <xf numFmtId="0" fontId="281" fillId="8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81" fillId="80" borderId="0" applyNumberFormat="0" applyBorder="0" applyAlignment="0" applyProtection="0">
      <alignment vertical="center"/>
    </xf>
    <xf numFmtId="0" fontId="27" fillId="0" borderId="0"/>
    <xf numFmtId="215" fontId="71" fillId="0" borderId="0" applyFont="0" applyFill="0" applyBorder="0" applyAlignment="0" applyProtection="0"/>
    <xf numFmtId="0" fontId="282" fillId="81" borderId="138" applyNumberFormat="0" applyAlignment="0" applyProtection="0">
      <alignment vertical="center"/>
    </xf>
    <xf numFmtId="0" fontId="11" fillId="24" borderId="6" applyNumberFormat="0" applyAlignment="0" applyProtection="0">
      <alignment vertical="center"/>
    </xf>
    <xf numFmtId="0" fontId="11" fillId="24" borderId="6" applyNumberFormat="0" applyAlignment="0" applyProtection="0">
      <alignment vertical="center"/>
    </xf>
    <xf numFmtId="0" fontId="282" fillId="81" borderId="138" applyNumberFormat="0" applyAlignment="0" applyProtection="0">
      <alignment vertical="center"/>
    </xf>
    <xf numFmtId="0" fontId="28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83" fillId="0" borderId="0" applyNumberFormat="0" applyFill="0" applyBorder="0" applyAlignment="0" applyProtection="0">
      <alignment vertical="center"/>
    </xf>
    <xf numFmtId="38" fontId="27" fillId="0" borderId="0" applyFont="0" applyFill="0" applyBorder="0" applyAlignment="0" applyProtection="0"/>
    <xf numFmtId="187" fontId="29" fillId="0" borderId="0" applyFont="0" applyFill="0" applyBorder="0" applyAlignment="0" applyProtection="0"/>
    <xf numFmtId="186" fontId="29" fillId="0" borderId="0" applyFont="0" applyFill="0" applyBorder="0" applyAlignment="0" applyProtection="0"/>
    <xf numFmtId="38" fontId="21" fillId="0" borderId="0" applyFont="0" applyFill="0" applyBorder="0" applyAlignment="0" applyProtection="0">
      <alignment vertical="center"/>
    </xf>
    <xf numFmtId="38" fontId="262" fillId="0" borderId="0" applyFont="0" applyFill="0" applyBorder="0" applyAlignment="0" applyProtection="0">
      <alignment vertical="center"/>
    </xf>
    <xf numFmtId="38" fontId="26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xf numFmtId="38" fontId="25" fillId="0" borderId="0" applyFont="0" applyFill="0" applyBorder="0" applyAlignment="0" applyProtection="0"/>
    <xf numFmtId="38" fontId="115"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38" fontId="115" fillId="0" borderId="0" applyFont="0" applyFill="0" applyBorder="0" applyAlignment="0" applyProtection="0">
      <alignment vertical="center"/>
    </xf>
    <xf numFmtId="38" fontId="27" fillId="0" borderId="0" applyFont="0" applyFill="0" applyBorder="0" applyAlignment="0" applyProtection="0"/>
    <xf numFmtId="38" fontId="25" fillId="0" borderId="0" applyFont="0" applyFill="0" applyBorder="0" applyAlignment="0" applyProtection="0"/>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7" fillId="0" borderId="0" applyFont="0" applyFill="0" applyBorder="0" applyAlignment="0" applyProtection="0"/>
    <xf numFmtId="38" fontId="25" fillId="0" borderId="0" applyFont="0" applyFill="0" applyBorder="0" applyAlignment="0" applyProtection="0"/>
    <xf numFmtId="38" fontId="23" fillId="0" borderId="0" applyFont="0" applyFill="0" applyBorder="0" applyAlignment="0" applyProtection="0">
      <alignment vertical="center"/>
    </xf>
    <xf numFmtId="38" fontId="1" fillId="0" borderId="0" applyFont="0" applyFill="0" applyBorder="0" applyAlignment="0" applyProtection="0">
      <alignment vertical="center"/>
    </xf>
    <xf numFmtId="38" fontId="242" fillId="0" borderId="0" applyFont="0" applyFill="0" applyBorder="0" applyAlignment="0" applyProtection="0">
      <alignment vertical="center"/>
    </xf>
    <xf numFmtId="38" fontId="254" fillId="0" borderId="0" applyFont="0" applyFill="0" applyBorder="0" applyAlignment="0" applyProtection="0">
      <alignment vertical="center"/>
    </xf>
    <xf numFmtId="38" fontId="1" fillId="0" borderId="0" applyFont="0" applyFill="0" applyBorder="0" applyAlignment="0" applyProtection="0">
      <alignment vertical="center"/>
    </xf>
    <xf numFmtId="0" fontId="284" fillId="0" borderId="139" applyNumberFormat="0" applyFill="0" applyAlignment="0" applyProtection="0">
      <alignment vertical="center"/>
    </xf>
    <xf numFmtId="0" fontId="13" fillId="0" borderId="36" applyNumberFormat="0" applyFill="0" applyAlignment="0" applyProtection="0">
      <alignment vertical="center"/>
    </xf>
    <xf numFmtId="0" fontId="13" fillId="0" borderId="36" applyNumberFormat="0" applyFill="0" applyAlignment="0" applyProtection="0">
      <alignment vertical="center"/>
    </xf>
    <xf numFmtId="0" fontId="284" fillId="0" borderId="139" applyNumberFormat="0" applyFill="0" applyAlignment="0" applyProtection="0">
      <alignment vertical="center"/>
    </xf>
    <xf numFmtId="0" fontId="285" fillId="0" borderId="140" applyNumberFormat="0" applyFill="0" applyAlignment="0" applyProtection="0">
      <alignment vertical="center"/>
    </xf>
    <xf numFmtId="0" fontId="14" fillId="0" borderId="37" applyNumberFormat="0" applyFill="0" applyAlignment="0" applyProtection="0">
      <alignment vertical="center"/>
    </xf>
    <xf numFmtId="0" fontId="14" fillId="0" borderId="37" applyNumberFormat="0" applyFill="0" applyAlignment="0" applyProtection="0">
      <alignment vertical="center"/>
    </xf>
    <xf numFmtId="0" fontId="285" fillId="0" borderId="140" applyNumberFormat="0" applyFill="0" applyAlignment="0" applyProtection="0">
      <alignment vertical="center"/>
    </xf>
    <xf numFmtId="0" fontId="286" fillId="0" borderId="141" applyNumberFormat="0" applyFill="0" applyAlignment="0" applyProtection="0">
      <alignment vertical="center"/>
    </xf>
    <xf numFmtId="0" fontId="15" fillId="0" borderId="15" applyNumberFormat="0" applyFill="0" applyAlignment="0" applyProtection="0">
      <alignment vertical="center"/>
    </xf>
    <xf numFmtId="0" fontId="15" fillId="0" borderId="15" applyNumberFormat="0" applyFill="0" applyAlignment="0" applyProtection="0">
      <alignment vertical="center"/>
    </xf>
    <xf numFmtId="0" fontId="286" fillId="0" borderId="141" applyNumberFormat="0" applyFill="0" applyAlignment="0" applyProtection="0">
      <alignment vertical="center"/>
    </xf>
    <xf numFmtId="0" fontId="28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6" fillId="0" borderId="0" applyNumberFormat="0" applyFill="0" applyBorder="0" applyAlignment="0" applyProtection="0">
      <alignment vertical="center"/>
    </xf>
    <xf numFmtId="0" fontId="287" fillId="0" borderId="142" applyNumberFormat="0" applyFill="0" applyAlignment="0" applyProtection="0">
      <alignment vertical="center"/>
    </xf>
    <xf numFmtId="0" fontId="16" fillId="0" borderId="38" applyNumberFormat="0" applyFill="0" applyAlignment="0" applyProtection="0">
      <alignment vertical="center"/>
    </xf>
    <xf numFmtId="0" fontId="16" fillId="0" borderId="38" applyNumberFormat="0" applyFill="0" applyAlignment="0" applyProtection="0">
      <alignment vertical="center"/>
    </xf>
    <xf numFmtId="0" fontId="287" fillId="0" borderId="142" applyNumberFormat="0" applyFill="0" applyAlignment="0" applyProtection="0">
      <alignment vertical="center"/>
    </xf>
    <xf numFmtId="0" fontId="288" fillId="81" borderId="143" applyNumberFormat="0" applyAlignment="0" applyProtection="0">
      <alignment vertical="center"/>
    </xf>
    <xf numFmtId="0" fontId="17" fillId="24" borderId="23" applyNumberFormat="0" applyAlignment="0" applyProtection="0">
      <alignment vertical="center"/>
    </xf>
    <xf numFmtId="0" fontId="17" fillId="24" borderId="23" applyNumberFormat="0" applyAlignment="0" applyProtection="0">
      <alignment vertical="center"/>
    </xf>
    <xf numFmtId="0" fontId="288" fillId="81" borderId="143" applyNumberFormat="0" applyAlignment="0" applyProtection="0">
      <alignment vertical="center"/>
    </xf>
    <xf numFmtId="0" fontId="206" fillId="0" borderId="0"/>
    <xf numFmtId="40" fontId="217" fillId="0" borderId="0" applyFont="0" applyFill="0" applyBorder="0" applyAlignment="0" applyProtection="0"/>
    <xf numFmtId="38" fontId="217" fillId="0" borderId="0" applyFont="0" applyFill="0" applyBorder="0" applyAlignment="0" applyProtection="0"/>
    <xf numFmtId="0" fontId="28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9" fillId="0" borderId="0" applyNumberFormat="0" applyFill="0" applyBorder="0" applyAlignment="0" applyProtection="0">
      <alignment vertical="center"/>
    </xf>
    <xf numFmtId="41" fontId="78" fillId="0" borderId="0" applyFont="0" applyFill="0" applyBorder="0" applyAlignment="0" applyProtection="0"/>
    <xf numFmtId="41" fontId="78" fillId="0" borderId="0" applyFont="0" applyFill="0" applyBorder="0" applyAlignment="0" applyProtection="0"/>
    <xf numFmtId="8" fontId="65" fillId="0" borderId="0" applyFont="0" applyFill="0" applyBorder="0" applyAlignment="0" applyProtection="0"/>
    <xf numFmtId="6" fontId="65" fillId="0" borderId="0" applyFont="0" applyFill="0" applyBorder="0" applyAlignment="0" applyProtection="0"/>
    <xf numFmtId="6" fontId="27" fillId="0" borderId="0" applyFont="0" applyFill="0" applyBorder="0" applyAlignment="0" applyProtection="0"/>
    <xf numFmtId="8" fontId="27" fillId="0" borderId="0" applyFont="0" applyFill="0" applyBorder="0" applyAlignment="0" applyProtection="0"/>
    <xf numFmtId="8"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7" fillId="0" borderId="0" applyFont="0" applyFill="0" applyBorder="0" applyAlignment="0" applyProtection="0"/>
    <xf numFmtId="0" fontId="290" fillId="82" borderId="138" applyNumberFormat="0" applyAlignment="0" applyProtection="0">
      <alignment vertical="center"/>
    </xf>
    <xf numFmtId="0" fontId="19" fillId="9" borderId="6" applyNumberFormat="0" applyAlignment="0" applyProtection="0">
      <alignment vertical="center"/>
    </xf>
    <xf numFmtId="0" fontId="19" fillId="9" borderId="6" applyNumberFormat="0" applyAlignment="0" applyProtection="0">
      <alignment vertical="center"/>
    </xf>
    <xf numFmtId="0" fontId="290" fillId="82" borderId="138" applyNumberFormat="0" applyAlignment="0" applyProtection="0">
      <alignment vertical="center"/>
    </xf>
    <xf numFmtId="0" fontId="207" fillId="0" borderId="3" applyNumberFormat="0" applyBorder="0" applyAlignment="0">
      <alignment horizontal="center"/>
    </xf>
    <xf numFmtId="0" fontId="248" fillId="0" borderId="3" applyNumberFormat="0" applyBorder="0" applyAlignment="0">
      <alignment horizontal="center"/>
    </xf>
    <xf numFmtId="10" fontId="208" fillId="49" borderId="0" applyFill="0"/>
    <xf numFmtId="0" fontId="27" fillId="0" borderId="0"/>
    <xf numFmtId="0" fontId="115" fillId="0" borderId="0"/>
    <xf numFmtId="0" fontId="275" fillId="0" borderId="0">
      <alignment vertical="center"/>
    </xf>
    <xf numFmtId="0" fontId="275" fillId="0" borderId="0"/>
    <xf numFmtId="0" fontId="275" fillId="0" borderId="0">
      <alignment vertical="center"/>
    </xf>
    <xf numFmtId="0" fontId="275" fillId="0" borderId="0">
      <alignment vertical="center"/>
    </xf>
    <xf numFmtId="0" fontId="275" fillId="0" borderId="0"/>
    <xf numFmtId="0" fontId="275" fillId="0" borderId="0"/>
    <xf numFmtId="0" fontId="275" fillId="0" borderId="0"/>
    <xf numFmtId="0" fontId="275" fillId="0" borderId="0"/>
    <xf numFmtId="0" fontId="275" fillId="0" borderId="0">
      <alignment vertical="center"/>
    </xf>
    <xf numFmtId="0" fontId="25" fillId="0" borderId="0">
      <alignment vertical="center"/>
    </xf>
    <xf numFmtId="0" fontId="275" fillId="0" borderId="0">
      <alignment vertical="center"/>
    </xf>
    <xf numFmtId="0" fontId="275" fillId="0" borderId="0">
      <alignment vertical="center"/>
    </xf>
    <xf numFmtId="0" fontId="275" fillId="0" borderId="0">
      <alignment vertical="center"/>
    </xf>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7"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41" fillId="0" borderId="0"/>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15" fillId="0" borderId="0"/>
    <xf numFmtId="0" fontId="27" fillId="0" borderId="0">
      <alignment vertical="center"/>
    </xf>
    <xf numFmtId="0" fontId="25" fillId="0" borderId="0">
      <alignment vertical="center"/>
    </xf>
    <xf numFmtId="0" fontId="1" fillId="0" borderId="0">
      <alignment vertical="center"/>
    </xf>
    <xf numFmtId="0" fontId="241" fillId="0" borderId="0"/>
    <xf numFmtId="0" fontId="275" fillId="0" borderId="0">
      <alignment vertical="center"/>
    </xf>
    <xf numFmtId="0" fontId="2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27"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30" fillId="0" borderId="0">
      <alignment vertical="center"/>
    </xf>
    <xf numFmtId="0" fontId="1"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27" fillId="0" borderId="0"/>
    <xf numFmtId="0" fontId="1" fillId="0" borderId="0">
      <alignment vertical="center"/>
    </xf>
    <xf numFmtId="0" fontId="275" fillId="0" borderId="0">
      <alignment vertical="center"/>
    </xf>
    <xf numFmtId="0" fontId="1" fillId="0" borderId="0">
      <alignment vertical="center"/>
    </xf>
    <xf numFmtId="0" fontId="291" fillId="0" borderId="0">
      <alignment vertical="center"/>
    </xf>
    <xf numFmtId="0" fontId="291" fillId="0" borderId="0">
      <alignment vertical="center"/>
    </xf>
    <xf numFmtId="0" fontId="27"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1" fillId="0" borderId="0">
      <alignment vertical="center"/>
    </xf>
    <xf numFmtId="0" fontId="275" fillId="0" borderId="0">
      <alignment vertical="center"/>
    </xf>
    <xf numFmtId="0" fontId="27" fillId="0" borderId="0"/>
    <xf numFmtId="0" fontId="115" fillId="0" borderId="0"/>
    <xf numFmtId="0" fontId="25" fillId="0" borderId="0"/>
    <xf numFmtId="0" fontId="115" fillId="0" borderId="0"/>
    <xf numFmtId="0" fontId="27" fillId="0" borderId="0"/>
    <xf numFmtId="0" fontId="275" fillId="0" borderId="0">
      <alignment vertical="center"/>
    </xf>
    <xf numFmtId="0" fontId="25" fillId="0" borderId="0"/>
    <xf numFmtId="0" fontId="27" fillId="0" borderId="0"/>
    <xf numFmtId="0" fontId="275"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11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11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11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 fillId="0" borderId="0"/>
    <xf numFmtId="0" fontId="25" fillId="0" borderId="0"/>
    <xf numFmtId="0" fontId="275" fillId="0" borderId="0">
      <alignment vertical="center"/>
    </xf>
    <xf numFmtId="0" fontId="275" fillId="0" borderId="0">
      <alignment vertical="center"/>
    </xf>
    <xf numFmtId="0" fontId="230" fillId="0" borderId="0">
      <alignment vertical="center"/>
    </xf>
    <xf numFmtId="0" fontId="291" fillId="0" borderId="0">
      <alignment vertical="center"/>
    </xf>
    <xf numFmtId="0" fontId="275" fillId="0" borderId="0">
      <alignment vertical="center"/>
    </xf>
    <xf numFmtId="0" fontId="275" fillId="0" borderId="0">
      <alignment vertical="center"/>
    </xf>
    <xf numFmtId="0" fontId="275" fillId="0" borderId="0">
      <alignment vertical="center"/>
    </xf>
    <xf numFmtId="0" fontId="275" fillId="0" borderId="0">
      <alignment vertical="center"/>
    </xf>
    <xf numFmtId="0" fontId="275" fillId="0" borderId="0">
      <alignment vertical="center"/>
    </xf>
    <xf numFmtId="0" fontId="275" fillId="0" borderId="0">
      <alignment vertical="center"/>
    </xf>
    <xf numFmtId="0" fontId="275" fillId="0" borderId="0">
      <alignment vertical="center"/>
    </xf>
    <xf numFmtId="0" fontId="275" fillId="0" borderId="0">
      <alignment vertical="center"/>
    </xf>
    <xf numFmtId="0" fontId="275" fillId="0" borderId="0">
      <alignment vertical="center"/>
    </xf>
    <xf numFmtId="0" fontId="275" fillId="0" borderId="0"/>
    <xf numFmtId="0" fontId="209" fillId="0" borderId="0"/>
    <xf numFmtId="0" fontId="210" fillId="0" borderId="0"/>
    <xf numFmtId="0" fontId="27" fillId="0" borderId="0">
      <alignment vertical="center"/>
    </xf>
    <xf numFmtId="0" fontId="25" fillId="0" borderId="0">
      <alignment vertical="center"/>
    </xf>
    <xf numFmtId="0" fontId="27" fillId="0" borderId="0">
      <alignment vertical="center"/>
    </xf>
    <xf numFmtId="0" fontId="25" fillId="0" borderId="0">
      <alignment vertical="center"/>
    </xf>
    <xf numFmtId="0" fontId="238" fillId="0" borderId="39" applyNumberFormat="0" applyFont="0" applyFill="0" applyAlignment="0" applyProtection="0">
      <alignment horizontal="centerContinuous"/>
    </xf>
    <xf numFmtId="0" fontId="211" fillId="0" borderId="0" applyNumberFormat="0" applyFill="0" applyBorder="0" applyAlignment="0" applyProtection="0">
      <alignment vertical="top"/>
      <protection locked="0"/>
    </xf>
    <xf numFmtId="0" fontId="212" fillId="0" borderId="0" applyNumberFormat="0" applyFill="0" applyBorder="0" applyAlignment="0" applyProtection="0">
      <alignment vertical="top"/>
      <protection locked="0"/>
    </xf>
    <xf numFmtId="0" fontId="213" fillId="0" borderId="0" applyNumberFormat="0" applyFill="0" applyBorder="0" applyAlignment="0" applyProtection="0">
      <alignment vertical="top"/>
      <protection locked="0"/>
    </xf>
    <xf numFmtId="0" fontId="201" fillId="0" borderId="0" applyNumberFormat="0" applyFill="0" applyBorder="0" applyAlignment="0" applyProtection="0">
      <alignment vertical="top"/>
      <protection locked="0"/>
    </xf>
    <xf numFmtId="0" fontId="214" fillId="0" borderId="0" applyNumberFormat="0" applyFill="0" applyBorder="0" applyAlignment="0" applyProtection="0">
      <alignment vertical="top"/>
      <protection locked="0"/>
    </xf>
    <xf numFmtId="0" fontId="212" fillId="0" borderId="0" applyNumberFormat="0" applyFill="0" applyBorder="0" applyAlignment="0" applyProtection="0">
      <alignment vertical="top"/>
      <protection locked="0"/>
    </xf>
    <xf numFmtId="0" fontId="212" fillId="0" borderId="0" applyNumberFormat="0" applyFill="0" applyBorder="0" applyAlignment="0" applyProtection="0">
      <alignment vertical="top"/>
      <protection locked="0"/>
    </xf>
    <xf numFmtId="0" fontId="215" fillId="0" borderId="0" applyNumberFormat="0" applyFill="0" applyBorder="0" applyAlignment="0" applyProtection="0">
      <alignment vertical="top"/>
      <protection locked="0"/>
    </xf>
    <xf numFmtId="0" fontId="215" fillId="0" borderId="0" applyNumberFormat="0" applyFill="0" applyBorder="0" applyAlignment="0" applyProtection="0">
      <alignment vertical="top"/>
      <protection locked="0"/>
    </xf>
    <xf numFmtId="0" fontId="215" fillId="0" borderId="0" applyNumberFormat="0" applyFill="0" applyBorder="0" applyAlignment="0" applyProtection="0">
      <alignment vertical="top"/>
      <protection locked="0"/>
    </xf>
    <xf numFmtId="0" fontId="216" fillId="0" borderId="0" applyNumberFormat="0" applyFill="0" applyBorder="0" applyAlignment="0" applyProtection="0">
      <alignment vertical="top"/>
      <protection locked="0"/>
    </xf>
    <xf numFmtId="0" fontId="216" fillId="0" borderId="0" applyNumberFormat="0" applyFill="0" applyBorder="0" applyAlignment="0" applyProtection="0">
      <alignment vertical="top"/>
      <protection locked="0"/>
    </xf>
    <xf numFmtId="0" fontId="94" fillId="50" borderId="40">
      <alignment horizontal="center"/>
    </xf>
    <xf numFmtId="0" fontId="218" fillId="0" borderId="0"/>
    <xf numFmtId="0" fontId="28" fillId="0" borderId="0"/>
    <xf numFmtId="0" fontId="292" fillId="8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92" fillId="83" borderId="0" applyNumberFormat="0" applyBorder="0" applyAlignment="0" applyProtection="0">
      <alignment vertical="center"/>
    </xf>
    <xf numFmtId="0" fontId="217" fillId="0" borderId="0" applyFont="0" applyFill="0" applyBorder="0" applyAlignment="0" applyProtection="0"/>
    <xf numFmtId="0" fontId="217" fillId="0" borderId="0" applyFont="0" applyFill="0" applyBorder="0" applyAlignment="0" applyProtection="0"/>
    <xf numFmtId="10" fontId="29" fillId="0" borderId="0" applyFont="0" applyFill="0" applyBorder="0" applyAlignment="0" applyProtection="0"/>
    <xf numFmtId="0" fontId="220" fillId="0" borderId="0"/>
    <xf numFmtId="9" fontId="219" fillId="0" borderId="0" applyFont="0" applyFill="0" applyBorder="0" applyAlignment="0" applyProtection="0"/>
    <xf numFmtId="41" fontId="67" fillId="0" borderId="0" applyFont="0" applyFill="0" applyBorder="0" applyAlignment="0" applyProtection="0"/>
    <xf numFmtId="43" fontId="67" fillId="0" borderId="0" applyFont="0" applyFill="0" applyBorder="0" applyAlignment="0" applyProtection="0"/>
    <xf numFmtId="192" fontId="29" fillId="0" borderId="0" applyFont="0" applyFill="0" applyBorder="0" applyAlignment="0" applyProtection="0"/>
    <xf numFmtId="194" fontId="29" fillId="0" borderId="0" applyFont="0" applyFill="0" applyBorder="0" applyAlignment="0" applyProtection="0"/>
    <xf numFmtId="195" fontId="29" fillId="0" borderId="0" applyFont="0" applyFill="0" applyBorder="0" applyAlignment="0" applyProtection="0"/>
    <xf numFmtId="8" fontId="221" fillId="0" borderId="0" applyFont="0" applyFill="0" applyBorder="0" applyAlignment="0" applyProtection="0"/>
    <xf numFmtId="6" fontId="221" fillId="0" borderId="0" applyFont="0" applyFill="0" applyBorder="0" applyAlignment="0" applyProtection="0"/>
    <xf numFmtId="0" fontId="222" fillId="0" borderId="0"/>
    <xf numFmtId="0" fontId="223" fillId="0" borderId="0" applyNumberFormat="0" applyFill="0" applyBorder="0" applyAlignment="0" applyProtection="0">
      <alignment vertical="top"/>
      <protection locked="0"/>
    </xf>
    <xf numFmtId="0" fontId="29" fillId="0" borderId="0"/>
    <xf numFmtId="42" fontId="78" fillId="0" borderId="0" applyFont="0" applyFill="0" applyBorder="0" applyAlignment="0" applyProtection="0"/>
    <xf numFmtId="216" fontId="224" fillId="0" borderId="0" applyFont="0" applyFill="0" applyBorder="0" applyAlignment="0" applyProtection="0"/>
    <xf numFmtId="215" fontId="224" fillId="0" borderId="0" applyFont="0" applyFill="0" applyBorder="0" applyAlignment="0" applyProtection="0"/>
    <xf numFmtId="186" fontId="92" fillId="0" borderId="0" applyFont="0" applyFill="0" applyBorder="0" applyAlignment="0" applyProtection="0"/>
    <xf numFmtId="187" fontId="92" fillId="0" borderId="0" applyFont="0" applyFill="0" applyBorder="0" applyAlignment="0" applyProtection="0"/>
  </cellStyleXfs>
  <cellXfs count="808">
    <xf numFmtId="0" fontId="0" fillId="0" borderId="0" xfId="0">
      <alignment vertical="center"/>
    </xf>
    <xf numFmtId="0" fontId="0" fillId="42" borderId="41" xfId="0" applyFill="1" applyBorder="1" applyAlignment="1">
      <alignment horizontal="center" vertical="center"/>
    </xf>
    <xf numFmtId="0" fontId="0" fillId="0" borderId="3"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27" borderId="47" xfId="0" applyFill="1" applyBorder="1" applyAlignment="1">
      <alignment vertical="center"/>
    </xf>
    <xf numFmtId="0" fontId="0" fillId="0" borderId="5" xfId="0" applyBorder="1" applyAlignment="1">
      <alignment vertical="center"/>
    </xf>
    <xf numFmtId="0" fontId="0" fillId="0" borderId="48" xfId="0" applyBorder="1" applyAlignment="1">
      <alignment vertical="center"/>
    </xf>
    <xf numFmtId="0" fontId="0" fillId="36" borderId="49" xfId="0" applyFill="1" applyBorder="1" applyAlignment="1">
      <alignment vertical="center"/>
    </xf>
    <xf numFmtId="0" fontId="0" fillId="0" borderId="41" xfId="0" applyBorder="1" applyAlignment="1">
      <alignment vertical="center"/>
    </xf>
    <xf numFmtId="0" fontId="0" fillId="36" borderId="50" xfId="0" applyFill="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0" xfId="0" applyBorder="1" applyAlignment="1">
      <alignment vertical="center"/>
    </xf>
    <xf numFmtId="3" fontId="0" fillId="0" borderId="3" xfId="0" applyNumberFormat="1" applyBorder="1" applyAlignment="1">
      <alignment vertical="center" wrapText="1"/>
    </xf>
    <xf numFmtId="38" fontId="21" fillId="0" borderId="3" xfId="1411" applyFont="1" applyFill="1" applyBorder="1">
      <alignment vertical="center"/>
    </xf>
    <xf numFmtId="38" fontId="242" fillId="27" borderId="47" xfId="1411" applyFont="1" applyFill="1" applyBorder="1" applyAlignment="1">
      <alignment vertical="center"/>
    </xf>
    <xf numFmtId="0" fontId="115" fillId="0" borderId="3" xfId="1836" applyNumberFormat="1" applyFont="1" applyFill="1" applyBorder="1">
      <alignment vertical="center"/>
    </xf>
    <xf numFmtId="0" fontId="244" fillId="0" borderId="3" xfId="1511" applyFont="1" applyFill="1" applyBorder="1" applyAlignment="1">
      <alignment vertical="center" wrapText="1"/>
    </xf>
    <xf numFmtId="0" fontId="244" fillId="51" borderId="3" xfId="1511" applyFont="1" applyFill="1" applyBorder="1" applyAlignment="1">
      <alignment horizontal="centerContinuous" vertical="center"/>
    </xf>
    <xf numFmtId="0" fontId="244" fillId="51" borderId="3" xfId="1511" applyFont="1" applyFill="1" applyBorder="1" applyAlignment="1">
      <alignment horizontal="center" vertical="center"/>
    </xf>
    <xf numFmtId="0" fontId="25" fillId="0" borderId="0" xfId="1511">
      <alignment vertical="center"/>
    </xf>
    <xf numFmtId="0" fontId="246" fillId="0" borderId="0" xfId="1511" applyFont="1">
      <alignment vertical="center"/>
    </xf>
    <xf numFmtId="0" fontId="244" fillId="0" borderId="3" xfId="1511" applyFont="1" applyFill="1" applyBorder="1" applyAlignment="1">
      <alignment vertical="center"/>
    </xf>
    <xf numFmtId="0" fontId="244" fillId="0" borderId="3" xfId="1511" applyFont="1" applyFill="1" applyBorder="1">
      <alignment vertical="center"/>
    </xf>
    <xf numFmtId="0" fontId="244" fillId="0" borderId="3" xfId="1511" applyFont="1" applyFill="1" applyBorder="1" applyAlignment="1">
      <alignment horizontal="center" vertical="center" wrapText="1"/>
    </xf>
    <xf numFmtId="0" fontId="244" fillId="0" borderId="3" xfId="1511" applyFont="1" applyFill="1" applyBorder="1" applyAlignment="1">
      <alignment vertical="center" shrinkToFit="1"/>
    </xf>
    <xf numFmtId="0" fontId="244" fillId="0" borderId="0" xfId="1511" applyFont="1">
      <alignment vertical="center"/>
    </xf>
    <xf numFmtId="0" fontId="245" fillId="0" borderId="3" xfId="1511" applyFont="1" applyBorder="1">
      <alignment vertical="center"/>
    </xf>
    <xf numFmtId="0" fontId="244" fillId="0" borderId="0" xfId="1511" applyFont="1" applyAlignment="1">
      <alignment horizontal="right" vertical="center"/>
    </xf>
    <xf numFmtId="0" fontId="244" fillId="0" borderId="3" xfId="1511" applyFont="1" applyBorder="1" applyAlignment="1">
      <alignment horizontal="center" vertical="center"/>
    </xf>
    <xf numFmtId="0" fontId="25" fillId="0" borderId="0" xfId="1511" applyAlignment="1">
      <alignment horizontal="right" vertical="center"/>
    </xf>
    <xf numFmtId="0" fontId="244" fillId="0" borderId="3" xfId="1511" applyFont="1" applyBorder="1" applyAlignment="1">
      <alignment vertical="center"/>
    </xf>
    <xf numFmtId="0" fontId="0" fillId="42" borderId="53" xfId="0" applyFill="1" applyBorder="1" applyAlignment="1">
      <alignment horizontal="center" vertical="center" wrapText="1"/>
    </xf>
    <xf numFmtId="0" fontId="0" fillId="0" borderId="3" xfId="0"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245" fillId="0" borderId="3" xfId="1511" applyFont="1" applyBorder="1" applyAlignment="1">
      <alignment vertical="center" wrapText="1"/>
    </xf>
    <xf numFmtId="178" fontId="263" fillId="36" borderId="3" xfId="1335" applyNumberFormat="1" applyFont="1" applyFill="1" applyBorder="1" applyAlignment="1">
      <alignment vertical="center"/>
    </xf>
    <xf numFmtId="230" fontId="275" fillId="0" borderId="42" xfId="1512" applyNumberFormat="1" applyFill="1" applyBorder="1" applyAlignment="1">
      <alignment vertical="center" wrapText="1"/>
    </xf>
    <xf numFmtId="38" fontId="263" fillId="0" borderId="42" xfId="1411" applyFont="1" applyBorder="1" applyAlignment="1">
      <alignment vertical="center"/>
    </xf>
    <xf numFmtId="178" fontId="263" fillId="36" borderId="43" xfId="1335" applyNumberFormat="1" applyFont="1" applyFill="1" applyBorder="1" applyAlignment="1">
      <alignment vertical="center"/>
    </xf>
    <xf numFmtId="38" fontId="263" fillId="27" borderId="47" xfId="1411" applyFont="1" applyFill="1" applyBorder="1" applyAlignment="1">
      <alignment vertical="center"/>
    </xf>
    <xf numFmtId="0" fontId="244" fillId="0" borderId="3" xfId="1836" applyFont="1" applyFill="1" applyBorder="1" applyAlignment="1">
      <alignment vertical="center"/>
    </xf>
    <xf numFmtId="0" fontId="251" fillId="0" borderId="3" xfId="0" applyFont="1" applyBorder="1" applyAlignment="1">
      <alignment vertical="center"/>
    </xf>
    <xf numFmtId="0" fontId="251" fillId="0" borderId="43" xfId="0" applyFont="1" applyBorder="1" applyAlignment="1">
      <alignment vertical="center"/>
    </xf>
    <xf numFmtId="0" fontId="251" fillId="0" borderId="3" xfId="0" quotePrefix="1" applyFont="1" applyFill="1" applyBorder="1" applyAlignment="1">
      <alignment vertical="center"/>
    </xf>
    <xf numFmtId="0" fontId="275" fillId="0" borderId="3" xfId="1827" quotePrefix="1" applyFill="1" applyBorder="1" applyAlignment="1">
      <alignment vertical="center"/>
    </xf>
    <xf numFmtId="229" fontId="244" fillId="0" borderId="54" xfId="1511" applyNumberFormat="1" applyFont="1" applyFill="1" applyBorder="1" applyAlignment="1">
      <alignment vertical="center" shrinkToFit="1"/>
    </xf>
    <xf numFmtId="4" fontId="244" fillId="0" borderId="54" xfId="1511" applyNumberFormat="1" applyFont="1" applyFill="1" applyBorder="1" applyAlignment="1">
      <alignment vertical="center" shrinkToFit="1"/>
    </xf>
    <xf numFmtId="231" fontId="244" fillId="0" borderId="54" xfId="1511" applyNumberFormat="1" applyFont="1" applyFill="1" applyBorder="1" applyAlignment="1">
      <alignment vertical="center" shrinkToFit="1"/>
    </xf>
    <xf numFmtId="0" fontId="244" fillId="0" borderId="55" xfId="1511" applyFont="1" applyFill="1" applyBorder="1" applyAlignment="1">
      <alignment vertical="center" shrinkToFit="1"/>
    </xf>
    <xf numFmtId="179" fontId="244" fillId="0" borderId="54" xfId="1511" applyNumberFormat="1" applyFont="1" applyFill="1" applyBorder="1" applyAlignment="1">
      <alignment vertical="center" shrinkToFit="1"/>
    </xf>
    <xf numFmtId="0" fontId="244" fillId="0" borderId="0" xfId="1511" applyFont="1" applyAlignment="1">
      <alignment vertical="center" shrinkToFit="1"/>
    </xf>
    <xf numFmtId="0" fontId="244" fillId="0" borderId="0" xfId="1511" applyFont="1" applyAlignment="1">
      <alignment vertical="center"/>
    </xf>
    <xf numFmtId="0" fontId="115" fillId="0" borderId="43" xfId="1836" applyNumberFormat="1" applyFont="1" applyFill="1" applyBorder="1">
      <alignment vertical="center"/>
    </xf>
    <xf numFmtId="0" fontId="25" fillId="0" borderId="43" xfId="1837" applyFont="1" applyFill="1" applyBorder="1" applyAlignment="1">
      <alignment vertical="center"/>
    </xf>
    <xf numFmtId="38" fontId="254" fillId="0" borderId="43" xfId="1435" applyFont="1" applyFill="1" applyBorder="1" applyAlignment="1">
      <alignment vertical="center"/>
    </xf>
    <xf numFmtId="0" fontId="250" fillId="0" borderId="0" xfId="0" applyFont="1" applyAlignment="1">
      <alignment vertical="center"/>
    </xf>
    <xf numFmtId="38" fontId="254" fillId="0" borderId="3" xfId="1435" applyFont="1" applyFill="1" applyBorder="1" applyAlignment="1">
      <alignment vertical="center"/>
    </xf>
    <xf numFmtId="0" fontId="25" fillId="0" borderId="3" xfId="1837" applyFont="1" applyFill="1" applyBorder="1" applyAlignment="1">
      <alignment vertical="center"/>
    </xf>
    <xf numFmtId="38" fontId="256" fillId="0" borderId="3" xfId="1435" applyFont="1" applyFill="1" applyBorder="1" applyAlignment="1">
      <alignment vertical="center" wrapText="1"/>
    </xf>
    <xf numFmtId="0" fontId="251" fillId="0" borderId="41" xfId="0" applyFont="1" applyBorder="1" applyAlignment="1">
      <alignment vertical="center"/>
    </xf>
    <xf numFmtId="0" fontId="244" fillId="0" borderId="42" xfId="1511" applyFont="1" applyBorder="1" applyAlignment="1">
      <alignment vertical="center"/>
    </xf>
    <xf numFmtId="38" fontId="263" fillId="0" borderId="43" xfId="1411" applyFont="1" applyBorder="1" applyAlignment="1">
      <alignment vertical="center"/>
    </xf>
    <xf numFmtId="0" fontId="244" fillId="0" borderId="4" xfId="1511" applyFont="1" applyBorder="1" applyAlignment="1">
      <alignment vertical="center" shrinkToFit="1"/>
    </xf>
    <xf numFmtId="0" fontId="0" fillId="0" borderId="0" xfId="0" applyFont="1" applyAlignment="1">
      <alignment vertical="center"/>
    </xf>
    <xf numFmtId="0" fontId="251" fillId="0" borderId="48" xfId="0" applyFont="1" applyBorder="1" applyAlignment="1">
      <alignment vertical="center"/>
    </xf>
    <xf numFmtId="38" fontId="263" fillId="0" borderId="3" xfId="1411" applyFont="1" applyBorder="1" applyAlignment="1">
      <alignment vertical="center"/>
    </xf>
    <xf numFmtId="0" fontId="244" fillId="0" borderId="3" xfId="1837" applyFont="1" applyFill="1" applyBorder="1" applyAlignment="1">
      <alignment vertical="center"/>
    </xf>
    <xf numFmtId="0" fontId="275" fillId="0" borderId="42" xfId="1512" applyFill="1" applyBorder="1" applyAlignment="1">
      <alignment vertical="center"/>
    </xf>
    <xf numFmtId="0" fontId="251" fillId="0" borderId="3" xfId="1828" quotePrefix="1" applyFont="1" applyFill="1" applyBorder="1" applyAlignment="1">
      <alignment vertical="center"/>
    </xf>
    <xf numFmtId="0" fontId="244" fillId="0" borderId="44" xfId="1511" applyFont="1" applyBorder="1" applyAlignment="1">
      <alignment vertical="center" shrinkToFit="1"/>
    </xf>
    <xf numFmtId="230" fontId="254" fillId="0" borderId="42" xfId="1435" applyNumberFormat="1" applyFont="1" applyFill="1" applyBorder="1" applyAlignment="1">
      <alignment vertical="center" wrapText="1"/>
    </xf>
    <xf numFmtId="38" fontId="21" fillId="0" borderId="42" xfId="1411" applyFont="1" applyFill="1" applyBorder="1">
      <alignment vertical="center"/>
    </xf>
    <xf numFmtId="38" fontId="263" fillId="0" borderId="5" xfId="1411" applyFont="1" applyBorder="1" applyAlignment="1">
      <alignment vertical="center"/>
    </xf>
    <xf numFmtId="0" fontId="25" fillId="0" borderId="3" xfId="1598" applyFont="1" applyFill="1" applyBorder="1" applyAlignment="1">
      <alignment vertical="center"/>
    </xf>
    <xf numFmtId="0" fontId="25" fillId="0" borderId="3" xfId="1837" applyFont="1" applyFill="1" applyBorder="1" applyAlignment="1">
      <alignment horizontal="left" vertical="center"/>
    </xf>
    <xf numFmtId="0" fontId="115" fillId="0" borderId="3" xfId="1837" applyNumberFormat="1" applyFont="1" applyFill="1" applyBorder="1" applyAlignment="1">
      <alignment vertical="center"/>
    </xf>
    <xf numFmtId="0" fontId="25" fillId="0" borderId="5" xfId="1837" applyFont="1" applyFill="1" applyBorder="1" applyAlignment="1">
      <alignment vertical="center"/>
    </xf>
    <xf numFmtId="0" fontId="25" fillId="0" borderId="3" xfId="1837" applyNumberFormat="1" applyFont="1" applyFill="1" applyBorder="1" applyAlignment="1">
      <alignment vertical="center"/>
    </xf>
    <xf numFmtId="0" fontId="25" fillId="0" borderId="3" xfId="1839" applyFont="1" applyFill="1" applyBorder="1" applyAlignment="1">
      <alignment vertical="center"/>
    </xf>
    <xf numFmtId="0" fontId="25" fillId="0" borderId="3" xfId="1839" applyNumberFormat="1" applyFont="1" applyFill="1" applyBorder="1">
      <alignment vertical="center"/>
    </xf>
    <xf numFmtId="0" fontId="25" fillId="0" borderId="3" xfId="1598" applyFont="1" applyFill="1" applyBorder="1">
      <alignment vertical="center"/>
    </xf>
    <xf numFmtId="0" fontId="275" fillId="0" borderId="3" xfId="1512" applyFill="1" applyBorder="1" applyAlignment="1">
      <alignment vertical="center"/>
    </xf>
    <xf numFmtId="230" fontId="275" fillId="0" borderId="3" xfId="1512" applyNumberFormat="1" applyFill="1" applyBorder="1" applyAlignment="1">
      <alignment vertical="center" wrapText="1"/>
    </xf>
    <xf numFmtId="230" fontId="254" fillId="0" borderId="3" xfId="1435" applyNumberFormat="1" applyFont="1" applyFill="1" applyBorder="1" applyAlignment="1">
      <alignment vertical="center" wrapText="1"/>
    </xf>
    <xf numFmtId="0" fontId="275" fillId="0" borderId="3" xfId="1512" applyFill="1" applyBorder="1" applyAlignment="1">
      <alignment vertical="center" wrapText="1"/>
    </xf>
    <xf numFmtId="0" fontId="16" fillId="0" borderId="0" xfId="0" applyFont="1" applyAlignment="1">
      <alignment vertical="center"/>
    </xf>
    <xf numFmtId="0" fontId="25" fillId="0" borderId="0" xfId="1511" applyFill="1">
      <alignment vertical="center"/>
    </xf>
    <xf numFmtId="0" fontId="244" fillId="0" borderId="3" xfId="1511" applyFont="1" applyFill="1" applyBorder="1" applyAlignment="1">
      <alignment horizontal="center" vertical="center" shrinkToFit="1"/>
    </xf>
    <xf numFmtId="0" fontId="244" fillId="0" borderId="39" xfId="1511" applyFont="1" applyBorder="1" applyAlignment="1">
      <alignment horizontal="center" vertical="center"/>
    </xf>
    <xf numFmtId="3" fontId="244" fillId="0" borderId="3" xfId="1511" applyNumberFormat="1" applyFont="1" applyFill="1" applyBorder="1" applyAlignment="1">
      <alignment vertical="center" shrinkToFit="1"/>
    </xf>
    <xf numFmtId="0" fontId="244" fillId="0" borderId="9" xfId="1511" applyFont="1" applyFill="1" applyBorder="1" applyAlignment="1">
      <alignment horizontal="center" vertical="center" shrinkToFit="1"/>
    </xf>
    <xf numFmtId="3" fontId="244" fillId="0" borderId="0" xfId="1511" applyNumberFormat="1" applyFont="1" applyFill="1" applyBorder="1" applyAlignment="1">
      <alignment vertical="center" shrinkToFit="1"/>
    </xf>
    <xf numFmtId="0" fontId="0" fillId="0" borderId="0" xfId="0" applyFill="1" applyAlignment="1">
      <alignment vertical="center"/>
    </xf>
    <xf numFmtId="229" fontId="244" fillId="0" borderId="3" xfId="1511" applyNumberFormat="1" applyFont="1" applyFill="1" applyBorder="1" applyAlignment="1">
      <alignment vertical="center" shrinkToFit="1"/>
    </xf>
    <xf numFmtId="0" fontId="16" fillId="0" borderId="0" xfId="0" applyFont="1" applyFill="1" applyAlignment="1">
      <alignment vertical="center"/>
    </xf>
    <xf numFmtId="0" fontId="250" fillId="0" borderId="0" xfId="0" applyFont="1" applyFill="1" applyAlignment="1">
      <alignment vertical="center"/>
    </xf>
    <xf numFmtId="0" fontId="0" fillId="0" borderId="0" xfId="0" applyFont="1" applyFill="1" applyAlignment="1">
      <alignment vertical="center"/>
    </xf>
    <xf numFmtId="0" fontId="0" fillId="0" borderId="0" xfId="0" applyFill="1" applyAlignment="1">
      <alignment horizontal="center" vertical="center"/>
    </xf>
    <xf numFmtId="0" fontId="244" fillId="0" borderId="0" xfId="1511" applyFont="1" applyFill="1" applyBorder="1" applyAlignment="1">
      <alignment horizontal="left" vertical="center" indent="1" shrinkToFit="1"/>
    </xf>
    <xf numFmtId="0" fontId="244" fillId="0" borderId="0" xfId="1511" applyFont="1" applyFill="1" applyBorder="1" applyAlignment="1">
      <alignment horizontal="center" vertical="center" shrinkToFit="1"/>
    </xf>
    <xf numFmtId="0" fontId="25" fillId="0" borderId="0" xfId="1511" applyFont="1" applyFill="1">
      <alignment vertical="center"/>
    </xf>
    <xf numFmtId="0" fontId="260" fillId="0" borderId="0" xfId="1511" applyFont="1" applyFill="1" applyAlignment="1">
      <alignment vertical="center"/>
    </xf>
    <xf numFmtId="229" fontId="244" fillId="0" borderId="9" xfId="1511" applyNumberFormat="1" applyFont="1" applyFill="1" applyBorder="1" applyAlignment="1">
      <alignment vertical="center" shrinkToFit="1"/>
    </xf>
    <xf numFmtId="0" fontId="261" fillId="0" borderId="46" xfId="0" applyFont="1" applyBorder="1" applyAlignment="1">
      <alignment vertical="center"/>
    </xf>
    <xf numFmtId="0" fontId="261" fillId="0" borderId="48" xfId="0" applyFont="1" applyBorder="1" applyAlignment="1">
      <alignment vertical="center"/>
    </xf>
    <xf numFmtId="0" fontId="261" fillId="0" borderId="42" xfId="0" applyFont="1" applyBorder="1" applyAlignment="1">
      <alignment vertical="center"/>
    </xf>
    <xf numFmtId="0" fontId="261" fillId="0" borderId="3" xfId="0" applyFont="1" applyBorder="1" applyAlignment="1">
      <alignment vertical="center"/>
    </xf>
    <xf numFmtId="0" fontId="261" fillId="0" borderId="56" xfId="0" applyFont="1" applyBorder="1" applyAlignment="1">
      <alignment vertical="center"/>
    </xf>
    <xf numFmtId="0" fontId="261" fillId="0" borderId="9" xfId="0" applyFont="1" applyBorder="1" applyAlignment="1">
      <alignment vertical="center"/>
    </xf>
    <xf numFmtId="0" fontId="275" fillId="0" borderId="48" xfId="1827" quotePrefix="1" applyFill="1" applyBorder="1" applyAlignment="1">
      <alignment vertical="center"/>
    </xf>
    <xf numFmtId="0" fontId="244" fillId="0" borderId="57" xfId="1511" applyFont="1" applyBorder="1" applyAlignment="1">
      <alignment horizontal="center" vertical="center"/>
    </xf>
    <xf numFmtId="0" fontId="242" fillId="0" borderId="5" xfId="1411" applyNumberFormat="1" applyFont="1" applyBorder="1" applyAlignment="1">
      <alignment vertical="center"/>
    </xf>
    <xf numFmtId="38" fontId="0" fillId="27" borderId="47" xfId="0" applyNumberFormat="1" applyFill="1" applyBorder="1" applyAlignment="1">
      <alignment vertical="center"/>
    </xf>
    <xf numFmtId="177" fontId="261" fillId="0" borderId="3" xfId="1411" applyNumberFormat="1" applyFont="1" applyBorder="1" applyAlignment="1">
      <alignment vertical="center"/>
    </xf>
    <xf numFmtId="0" fontId="115" fillId="0" borderId="3" xfId="1838" applyFont="1" applyFill="1" applyBorder="1" applyAlignment="1">
      <alignment vertical="center" shrinkToFit="1"/>
    </xf>
    <xf numFmtId="0" fontId="261" fillId="0" borderId="3" xfId="0" applyNumberFormat="1" applyFont="1" applyFill="1" applyBorder="1" applyAlignment="1">
      <alignment vertical="center"/>
    </xf>
    <xf numFmtId="177" fontId="261" fillId="0" borderId="9" xfId="1411" applyNumberFormat="1" applyFont="1" applyBorder="1" applyAlignment="1">
      <alignment vertical="center"/>
    </xf>
    <xf numFmtId="0" fontId="0" fillId="42" borderId="43" xfId="0" applyFill="1" applyBorder="1" applyAlignment="1">
      <alignment horizontal="center" vertical="center"/>
    </xf>
    <xf numFmtId="0" fontId="0" fillId="0" borderId="45" xfId="0" applyBorder="1" applyAlignment="1">
      <alignment vertical="center" wrapText="1"/>
    </xf>
    <xf numFmtId="0" fontId="0" fillId="0" borderId="17" xfId="0" applyBorder="1" applyAlignment="1">
      <alignment vertical="center"/>
    </xf>
    <xf numFmtId="0" fontId="0" fillId="0" borderId="24" xfId="0" applyBorder="1" applyAlignment="1">
      <alignment vertical="center"/>
    </xf>
    <xf numFmtId="0" fontId="0" fillId="0" borderId="3" xfId="0" applyBorder="1" applyAlignment="1">
      <alignment vertical="center"/>
    </xf>
    <xf numFmtId="38" fontId="263" fillId="0" borderId="0" xfId="1411" applyFont="1" applyFill="1" applyBorder="1" applyAlignment="1">
      <alignment vertical="center"/>
    </xf>
    <xf numFmtId="0" fontId="275" fillId="0" borderId="3" xfId="1512" applyFont="1" applyFill="1" applyBorder="1" applyAlignment="1">
      <alignment vertical="center"/>
    </xf>
    <xf numFmtId="38" fontId="275" fillId="0" borderId="58" xfId="1411" applyFont="1" applyBorder="1" applyAlignment="1">
      <alignment vertical="center"/>
    </xf>
    <xf numFmtId="38" fontId="275" fillId="0" borderId="50" xfId="1411" applyFont="1" applyBorder="1" applyAlignment="1">
      <alignment vertical="center"/>
    </xf>
    <xf numFmtId="38" fontId="275" fillId="0" borderId="0" xfId="1411" applyFont="1" applyBorder="1" applyAlignment="1">
      <alignment vertical="center"/>
    </xf>
    <xf numFmtId="2" fontId="275" fillId="0" borderId="0" xfId="1411" applyNumberFormat="1" applyFont="1" applyBorder="1" applyAlignment="1">
      <alignment vertical="center"/>
    </xf>
    <xf numFmtId="38" fontId="275" fillId="0" borderId="59" xfId="1411" applyFont="1" applyBorder="1" applyAlignment="1">
      <alignment vertical="center"/>
    </xf>
    <xf numFmtId="0" fontId="0" fillId="26" borderId="60" xfId="0" applyFill="1" applyBorder="1" applyAlignment="1">
      <alignment horizontal="center" vertical="center"/>
    </xf>
    <xf numFmtId="0" fontId="0" fillId="26" borderId="61" xfId="0" applyFill="1" applyBorder="1" applyAlignment="1">
      <alignment horizontal="center" vertical="center" wrapText="1"/>
    </xf>
    <xf numFmtId="0" fontId="0" fillId="26" borderId="62" xfId="0" applyFill="1" applyBorder="1" applyAlignment="1">
      <alignment horizontal="center" vertical="center" wrapText="1"/>
    </xf>
    <xf numFmtId="38" fontId="275" fillId="0" borderId="5" xfId="1411" applyFont="1" applyBorder="1" applyAlignment="1">
      <alignment vertical="center"/>
    </xf>
    <xf numFmtId="0" fontId="244" fillId="0" borderId="14" xfId="1511" applyFont="1" applyFill="1" applyBorder="1" applyAlignment="1">
      <alignment vertical="center" shrinkToFit="1"/>
    </xf>
    <xf numFmtId="0" fontId="244" fillId="0" borderId="0" xfId="1511" applyFont="1" applyFill="1" applyBorder="1" applyAlignment="1">
      <alignment vertical="center" shrinkToFit="1"/>
    </xf>
    <xf numFmtId="38" fontId="244" fillId="0" borderId="54" xfId="1411" applyFont="1" applyFill="1" applyBorder="1" applyAlignment="1">
      <alignment vertical="center" shrinkToFit="1"/>
    </xf>
    <xf numFmtId="40" fontId="244" fillId="0" borderId="54" xfId="1411" applyNumberFormat="1" applyFont="1" applyFill="1" applyBorder="1" applyAlignment="1">
      <alignment vertical="center" shrinkToFit="1"/>
    </xf>
    <xf numFmtId="0" fontId="244" fillId="0" borderId="51" xfId="1511" applyFont="1" applyFill="1" applyBorder="1" applyAlignment="1">
      <alignment vertical="center" shrinkToFit="1"/>
    </xf>
    <xf numFmtId="0" fontId="0" fillId="42" borderId="52" xfId="0" applyFill="1" applyBorder="1" applyAlignment="1">
      <alignment horizontal="center" vertical="center" wrapText="1"/>
    </xf>
    <xf numFmtId="0" fontId="0" fillId="42" borderId="63" xfId="0" applyFill="1" applyBorder="1" applyAlignment="1">
      <alignment horizontal="center" vertical="center"/>
    </xf>
    <xf numFmtId="38" fontId="275" fillId="0" borderId="64" xfId="1411" applyFont="1" applyBorder="1" applyAlignment="1">
      <alignment vertical="center"/>
    </xf>
    <xf numFmtId="0" fontId="0" fillId="0" borderId="54" xfId="0" applyBorder="1" applyAlignment="1">
      <alignment vertical="center"/>
    </xf>
    <xf numFmtId="0" fontId="0" fillId="0" borderId="63" xfId="0" applyBorder="1" applyAlignment="1">
      <alignment vertical="center"/>
    </xf>
    <xf numFmtId="0" fontId="0" fillId="42" borderId="52" xfId="0" applyFill="1" applyBorder="1" applyAlignment="1">
      <alignment horizontal="center" vertical="center"/>
    </xf>
    <xf numFmtId="0" fontId="0" fillId="0" borderId="14" xfId="0" applyBorder="1" applyAlignment="1">
      <alignment vertical="center"/>
    </xf>
    <xf numFmtId="0" fontId="0" fillId="0" borderId="65" xfId="0" applyBorder="1" applyAlignment="1">
      <alignment vertical="center"/>
    </xf>
    <xf numFmtId="38" fontId="275" fillId="27" borderId="47" xfId="1411" applyFont="1" applyFill="1" applyBorder="1" applyAlignment="1">
      <alignment vertical="center"/>
    </xf>
    <xf numFmtId="38" fontId="254" fillId="0" borderId="5" xfId="1435" applyFont="1" applyFill="1" applyBorder="1" applyAlignment="1">
      <alignment vertical="center"/>
    </xf>
    <xf numFmtId="0" fontId="25" fillId="0" borderId="43" xfId="1837" applyFont="1" applyFill="1" applyBorder="1" applyAlignment="1">
      <alignment horizontal="left" vertical="center"/>
    </xf>
    <xf numFmtId="0" fontId="244" fillId="0" borderId="3" xfId="1511" applyFont="1" applyBorder="1" applyAlignment="1">
      <alignment horizontal="center" vertical="center" shrinkToFit="1"/>
    </xf>
    <xf numFmtId="0" fontId="244" fillId="0" borderId="5" xfId="1511" applyFont="1" applyBorder="1" applyAlignment="1">
      <alignment horizontal="center" vertical="center" shrinkToFit="1"/>
    </xf>
    <xf numFmtId="3" fontId="0" fillId="27" borderId="47" xfId="0" applyNumberFormat="1" applyFill="1" applyBorder="1" applyAlignment="1">
      <alignment vertical="center"/>
    </xf>
    <xf numFmtId="38" fontId="267" fillId="0" borderId="43" xfId="1413" quotePrefix="1" applyFont="1" applyFill="1" applyBorder="1" applyAlignment="1">
      <alignment vertical="center"/>
    </xf>
    <xf numFmtId="0" fontId="275" fillId="0" borderId="43" xfId="1514" quotePrefix="1" applyFill="1" applyBorder="1" applyAlignment="1">
      <alignment vertical="center"/>
    </xf>
    <xf numFmtId="0" fontId="275" fillId="0" borderId="5" xfId="1514" quotePrefix="1" applyFill="1" applyBorder="1" applyAlignment="1">
      <alignment vertical="center" wrapText="1"/>
    </xf>
    <xf numFmtId="0" fontId="264" fillId="52" borderId="43" xfId="0" applyFont="1" applyFill="1" applyBorder="1" applyAlignment="1">
      <alignment horizontal="center" vertical="center"/>
    </xf>
    <xf numFmtId="0" fontId="244" fillId="52" borderId="43" xfId="1511" applyFont="1" applyFill="1" applyBorder="1" applyAlignment="1">
      <alignment horizontal="center" vertical="center"/>
    </xf>
    <xf numFmtId="38" fontId="267" fillId="0" borderId="5" xfId="1413" quotePrefix="1" applyFont="1" applyFill="1" applyBorder="1" applyAlignment="1">
      <alignment vertical="center"/>
    </xf>
    <xf numFmtId="0" fontId="275" fillId="0" borderId="43" xfId="1514" quotePrefix="1" applyFill="1" applyBorder="1" applyAlignment="1">
      <alignment vertical="center" wrapText="1"/>
    </xf>
    <xf numFmtId="0" fontId="264" fillId="52" borderId="66" xfId="0" applyFont="1" applyFill="1" applyBorder="1" applyAlignment="1">
      <alignment vertical="center"/>
    </xf>
    <xf numFmtId="0" fontId="244" fillId="0" borderId="43" xfId="1511" applyFont="1" applyBorder="1" applyAlignment="1">
      <alignment horizontal="center" vertical="center" shrinkToFit="1"/>
    </xf>
    <xf numFmtId="0" fontId="244" fillId="52" borderId="43" xfId="1511" applyFont="1" applyFill="1" applyBorder="1" applyAlignment="1">
      <alignment horizontal="center" vertical="center" wrapText="1"/>
    </xf>
    <xf numFmtId="0" fontId="275" fillId="0" borderId="3" xfId="1514" quotePrefix="1" applyFill="1" applyBorder="1" applyAlignment="1">
      <alignment vertical="center" wrapText="1"/>
    </xf>
    <xf numFmtId="0" fontId="275" fillId="0" borderId="3" xfId="1514" quotePrefix="1" applyFill="1" applyBorder="1" applyAlignment="1">
      <alignment vertical="center"/>
    </xf>
    <xf numFmtId="38" fontId="267" fillId="0" borderId="3" xfId="1413" quotePrefix="1" applyFont="1" applyFill="1" applyBorder="1" applyAlignment="1">
      <alignment vertical="center"/>
    </xf>
    <xf numFmtId="0" fontId="0" fillId="42" borderId="43" xfId="0" applyFill="1" applyBorder="1" applyAlignment="1">
      <alignment horizontal="center" vertical="center" wrapText="1"/>
    </xf>
    <xf numFmtId="0" fontId="0" fillId="0" borderId="4" xfId="0" applyBorder="1" applyAlignment="1">
      <alignment vertical="center"/>
    </xf>
    <xf numFmtId="0" fontId="0" fillId="0" borderId="66" xfId="0" applyBorder="1" applyAlignment="1">
      <alignment vertical="center"/>
    </xf>
    <xf numFmtId="38" fontId="0" fillId="84" borderId="3" xfId="0" applyNumberFormat="1" applyFill="1" applyBorder="1" applyAlignment="1">
      <alignment vertical="center"/>
    </xf>
    <xf numFmtId="0" fontId="0" fillId="0" borderId="9" xfId="0" applyBorder="1" applyAlignment="1">
      <alignment vertical="center"/>
    </xf>
    <xf numFmtId="0" fontId="0" fillId="0" borderId="48" xfId="0" applyBorder="1" applyAlignment="1">
      <alignment vertical="center" wrapText="1"/>
    </xf>
    <xf numFmtId="0" fontId="0" fillId="0" borderId="56" xfId="0" applyBorder="1" applyAlignment="1">
      <alignment vertical="center"/>
    </xf>
    <xf numFmtId="38" fontId="253" fillId="36" borderId="4" xfId="1411" applyFont="1" applyFill="1" applyBorder="1" applyAlignment="1">
      <alignment vertical="center"/>
    </xf>
    <xf numFmtId="38" fontId="22" fillId="36" borderId="4" xfId="1411" applyFont="1" applyFill="1" applyBorder="1" applyAlignment="1">
      <alignment vertical="center"/>
    </xf>
    <xf numFmtId="38" fontId="253" fillId="36" borderId="66" xfId="1411" applyFont="1" applyFill="1" applyBorder="1" applyAlignment="1">
      <alignment vertical="center"/>
    </xf>
    <xf numFmtId="0" fontId="22" fillId="2" borderId="43" xfId="0" applyFont="1" applyFill="1" applyBorder="1" applyAlignment="1">
      <alignment horizontal="center" vertical="center" wrapText="1"/>
    </xf>
    <xf numFmtId="0" fontId="0" fillId="2" borderId="50" xfId="0" applyFill="1" applyBorder="1" applyAlignment="1">
      <alignment horizontal="center" vertical="center" wrapText="1"/>
    </xf>
    <xf numFmtId="38" fontId="253" fillId="36" borderId="67" xfId="1411" applyFont="1" applyFill="1" applyBorder="1" applyAlignment="1">
      <alignment vertical="center"/>
    </xf>
    <xf numFmtId="178" fontId="263" fillId="36" borderId="57" xfId="1335" applyNumberFormat="1" applyFont="1" applyFill="1" applyBorder="1" applyAlignment="1">
      <alignment vertical="center"/>
    </xf>
    <xf numFmtId="40" fontId="275" fillId="84" borderId="64" xfId="1411" applyNumberFormat="1" applyFont="1" applyFill="1" applyBorder="1" applyAlignment="1">
      <alignment vertical="center"/>
    </xf>
    <xf numFmtId="231" fontId="0" fillId="84" borderId="5" xfId="0" applyNumberFormat="1" applyFill="1" applyBorder="1" applyAlignment="1">
      <alignment vertical="center"/>
    </xf>
    <xf numFmtId="38" fontId="0" fillId="84" borderId="42" xfId="0" applyNumberFormat="1" applyFill="1" applyBorder="1" applyAlignment="1">
      <alignment vertical="center"/>
    </xf>
    <xf numFmtId="2" fontId="0" fillId="84" borderId="3" xfId="0" applyNumberFormat="1" applyFill="1" applyBorder="1" applyAlignment="1">
      <alignment vertical="center"/>
    </xf>
    <xf numFmtId="2" fontId="275" fillId="84" borderId="68" xfId="1411" applyNumberFormat="1" applyFont="1" applyFill="1" applyBorder="1" applyAlignment="1">
      <alignment vertical="center"/>
    </xf>
    <xf numFmtId="38" fontId="244" fillId="84" borderId="3" xfId="1411" applyNumberFormat="1" applyFont="1" applyFill="1" applyBorder="1" applyAlignment="1">
      <alignment vertical="center" shrinkToFit="1"/>
    </xf>
    <xf numFmtId="3" fontId="0" fillId="85" borderId="47" xfId="0" applyNumberFormat="1" applyFill="1" applyBorder="1" applyAlignment="1">
      <alignment vertical="center"/>
    </xf>
    <xf numFmtId="38" fontId="275" fillId="0" borderId="42" xfId="1411" applyFont="1" applyBorder="1" applyAlignment="1">
      <alignment vertical="center"/>
    </xf>
    <xf numFmtId="38" fontId="275" fillId="0" borderId="3" xfId="1411" applyFont="1" applyBorder="1" applyAlignment="1">
      <alignment vertical="center"/>
    </xf>
    <xf numFmtId="0" fontId="287" fillId="0" borderId="0" xfId="0" applyFont="1" applyAlignment="1">
      <alignment vertical="center"/>
    </xf>
    <xf numFmtId="0" fontId="244" fillId="0" borderId="0" xfId="1511" applyFont="1" applyFill="1" applyBorder="1">
      <alignment vertical="center"/>
    </xf>
    <xf numFmtId="0" fontId="244" fillId="0" borderId="0" xfId="1511" applyFont="1" applyFill="1" applyBorder="1" applyAlignment="1">
      <alignment vertical="center" wrapText="1"/>
    </xf>
    <xf numFmtId="0" fontId="244" fillId="0" borderId="0" xfId="1511" applyFont="1" applyFill="1" applyBorder="1" applyAlignment="1">
      <alignment horizontal="center" vertical="center" wrapText="1"/>
    </xf>
    <xf numFmtId="0" fontId="244" fillId="0" borderId="51" xfId="1511" applyFont="1" applyBorder="1" applyAlignment="1">
      <alignment horizontal="center" vertical="center"/>
    </xf>
    <xf numFmtId="0" fontId="244" fillId="0" borderId="69" xfId="1511" applyFont="1" applyBorder="1" applyAlignment="1">
      <alignment horizontal="center" vertical="center"/>
    </xf>
    <xf numFmtId="0" fontId="244" fillId="0" borderId="70" xfId="1511" applyFont="1" applyBorder="1" applyAlignment="1">
      <alignment horizontal="center" vertical="center"/>
    </xf>
    <xf numFmtId="0" fontId="244" fillId="42" borderId="42" xfId="1511" applyFont="1" applyFill="1" applyBorder="1" applyAlignment="1">
      <alignment horizontal="center" vertical="center"/>
    </xf>
    <xf numFmtId="0" fontId="244" fillId="42" borderId="71" xfId="1511" applyFont="1" applyFill="1" applyBorder="1" applyAlignment="1">
      <alignment horizontal="center" vertical="center"/>
    </xf>
    <xf numFmtId="0" fontId="244" fillId="0" borderId="66" xfId="1511" applyFont="1" applyBorder="1" applyAlignment="1">
      <alignment vertical="center" shrinkToFit="1"/>
    </xf>
    <xf numFmtId="0" fontId="244" fillId="0" borderId="43" xfId="1511" applyFont="1" applyBorder="1" applyAlignment="1">
      <alignment vertical="center"/>
    </xf>
    <xf numFmtId="0" fontId="244" fillId="0" borderId="43" xfId="1511" applyFont="1" applyBorder="1" applyAlignment="1">
      <alignment horizontal="center" vertical="center"/>
    </xf>
    <xf numFmtId="0" fontId="244" fillId="0" borderId="72" xfId="1511" applyFont="1" applyBorder="1" applyAlignment="1">
      <alignment horizontal="center" vertical="center"/>
    </xf>
    <xf numFmtId="0" fontId="244" fillId="0" borderId="73" xfId="1511" applyFont="1" applyBorder="1" applyAlignment="1">
      <alignment horizontal="center" vertical="center"/>
    </xf>
    <xf numFmtId="0" fontId="244" fillId="0" borderId="52" xfId="1511" applyFont="1" applyBorder="1" applyAlignment="1">
      <alignment horizontal="center" vertical="center"/>
    </xf>
    <xf numFmtId="10" fontId="275" fillId="84" borderId="74" xfId="1335" applyNumberFormat="1" applyFont="1" applyFill="1" applyBorder="1" applyAlignment="1">
      <alignment vertical="center"/>
    </xf>
    <xf numFmtId="233" fontId="275" fillId="84" borderId="59" xfId="1335" applyNumberFormat="1" applyFont="1" applyFill="1" applyBorder="1" applyAlignment="1">
      <alignment vertical="center"/>
    </xf>
    <xf numFmtId="38" fontId="0" fillId="84" borderId="75" xfId="0" applyNumberFormat="1" applyFill="1" applyBorder="1" applyAlignment="1">
      <alignment vertical="center"/>
    </xf>
    <xf numFmtId="40" fontId="25" fillId="84" borderId="5" xfId="1432" applyNumberFormat="1" applyFont="1" applyFill="1" applyBorder="1">
      <alignment vertical="center"/>
    </xf>
    <xf numFmtId="0" fontId="244" fillId="0" borderId="44" xfId="1511" applyFont="1" applyBorder="1" applyAlignment="1">
      <alignment vertical="center"/>
    </xf>
    <xf numFmtId="0" fontId="25" fillId="0" borderId="42" xfId="1598" applyNumberFormat="1" applyFill="1" applyBorder="1" applyAlignment="1">
      <alignment vertical="center"/>
    </xf>
    <xf numFmtId="0" fontId="244" fillId="0" borderId="4" xfId="1511" applyFont="1" applyBorder="1" applyAlignment="1">
      <alignment vertical="center"/>
    </xf>
    <xf numFmtId="0" fontId="244" fillId="0" borderId="66" xfId="1511" applyFont="1" applyBorder="1" applyAlignment="1">
      <alignment vertical="center"/>
    </xf>
    <xf numFmtId="0" fontId="25" fillId="0" borderId="76" xfId="1598" applyFill="1" applyBorder="1" applyAlignment="1">
      <alignment vertical="center"/>
    </xf>
    <xf numFmtId="2" fontId="249" fillId="0" borderId="42" xfId="1512" quotePrefix="1" applyNumberFormat="1" applyFont="1" applyFill="1" applyBorder="1" applyAlignment="1">
      <alignment vertical="center"/>
    </xf>
    <xf numFmtId="2" fontId="0" fillId="0" borderId="3" xfId="0" applyNumberFormat="1" applyBorder="1" applyAlignment="1">
      <alignment vertical="center"/>
    </xf>
    <xf numFmtId="2" fontId="0" fillId="0" borderId="43" xfId="0" applyNumberFormat="1" applyBorder="1" applyAlignment="1">
      <alignment vertical="center"/>
    </xf>
    <xf numFmtId="0" fontId="25" fillId="0" borderId="51" xfId="1837" applyFont="1" applyFill="1" applyBorder="1" applyAlignment="1">
      <alignment horizontal="left" vertical="center"/>
    </xf>
    <xf numFmtId="0" fontId="25" fillId="0" borderId="52" xfId="1837" applyFont="1" applyFill="1" applyBorder="1" applyAlignment="1">
      <alignment horizontal="left" vertical="center"/>
    </xf>
    <xf numFmtId="0" fontId="25" fillId="0" borderId="77" xfId="1837" applyFont="1" applyFill="1" applyBorder="1" applyAlignment="1">
      <alignment horizontal="left" vertical="center"/>
    </xf>
    <xf numFmtId="0" fontId="0" fillId="0" borderId="0" xfId="0" applyAlignment="1">
      <alignment vertical="center"/>
    </xf>
    <xf numFmtId="0" fontId="0" fillId="0" borderId="0" xfId="0" applyAlignment="1">
      <alignment vertical="center"/>
    </xf>
    <xf numFmtId="0" fontId="0" fillId="0" borderId="78" xfId="0" applyBorder="1" applyAlignment="1">
      <alignment vertical="center"/>
    </xf>
    <xf numFmtId="0" fontId="0" fillId="42" borderId="53" xfId="0" applyFill="1" applyBorder="1" applyAlignment="1">
      <alignment horizontal="center" vertical="center" wrapText="1"/>
    </xf>
    <xf numFmtId="0" fontId="0" fillId="42" borderId="79" xfId="0" applyFill="1" applyBorder="1" applyAlignment="1">
      <alignment horizontal="center" vertical="center"/>
    </xf>
    <xf numFmtId="0" fontId="0" fillId="0" borderId="80" xfId="0" applyBorder="1" applyAlignment="1">
      <alignment vertical="center"/>
    </xf>
    <xf numFmtId="0" fontId="0" fillId="42" borderId="43" xfId="0" applyFill="1" applyBorder="1" applyAlignment="1">
      <alignment horizontal="center" vertical="center" wrapText="1"/>
    </xf>
    <xf numFmtId="0" fontId="0" fillId="42" borderId="9" xfId="0" applyFill="1" applyBorder="1" applyAlignment="1">
      <alignment horizontal="center" vertical="center" wrapText="1"/>
    </xf>
    <xf numFmtId="0" fontId="0" fillId="42" borderId="81" xfId="0" applyFill="1" applyBorder="1" applyAlignment="1">
      <alignment horizontal="center" vertical="center"/>
    </xf>
    <xf numFmtId="0" fontId="244" fillId="26" borderId="79" xfId="1511" applyFont="1" applyFill="1" applyBorder="1" applyAlignment="1">
      <alignment horizontal="center" vertical="center" shrinkToFit="1"/>
    </xf>
    <xf numFmtId="0" fontId="0" fillId="0" borderId="4" xfId="0" applyBorder="1" applyAlignment="1">
      <alignment vertical="center"/>
    </xf>
    <xf numFmtId="0" fontId="0" fillId="0" borderId="66" xfId="0" applyBorder="1" applyAlignment="1">
      <alignment vertical="center"/>
    </xf>
    <xf numFmtId="0" fontId="271" fillId="0" borderId="0" xfId="1511" applyFont="1">
      <alignment vertical="center"/>
    </xf>
    <xf numFmtId="49" fontId="244" fillId="86" borderId="3" xfId="1511" applyNumberFormat="1" applyFont="1" applyFill="1" applyBorder="1" applyAlignment="1">
      <alignment horizontal="center" vertical="center"/>
    </xf>
    <xf numFmtId="0" fontId="293" fillId="0" borderId="0" xfId="0" applyFont="1">
      <alignment vertical="center"/>
    </xf>
    <xf numFmtId="0" fontId="293" fillId="0" borderId="12" xfId="0" applyFont="1" applyBorder="1">
      <alignment vertical="center"/>
    </xf>
    <xf numFmtId="0" fontId="25" fillId="0" borderId="25" xfId="1511" applyBorder="1">
      <alignment vertical="center"/>
    </xf>
    <xf numFmtId="0" fontId="25" fillId="0" borderId="82" xfId="1511" applyBorder="1">
      <alignment vertical="center"/>
    </xf>
    <xf numFmtId="49" fontId="244" fillId="87" borderId="3" xfId="1511" applyNumberFormat="1" applyFont="1" applyFill="1" applyBorder="1" applyAlignment="1">
      <alignment horizontal="center" vertical="center"/>
    </xf>
    <xf numFmtId="49" fontId="244" fillId="88" borderId="3" xfId="1511" applyNumberFormat="1" applyFont="1" applyFill="1" applyBorder="1" applyAlignment="1">
      <alignment horizontal="center" vertical="center"/>
    </xf>
    <xf numFmtId="49" fontId="244" fillId="89" borderId="3" xfId="1511" applyNumberFormat="1" applyFont="1" applyFill="1" applyBorder="1" applyAlignment="1">
      <alignment horizontal="center" vertical="center"/>
    </xf>
    <xf numFmtId="0" fontId="294" fillId="89" borderId="83" xfId="0" applyFont="1" applyFill="1" applyBorder="1">
      <alignment vertical="center"/>
    </xf>
    <xf numFmtId="0" fontId="25" fillId="89" borderId="0" xfId="1511" applyFill="1" applyBorder="1">
      <alignment vertical="center"/>
    </xf>
    <xf numFmtId="0" fontId="25" fillId="89" borderId="84" xfId="1511" applyFill="1" applyBorder="1">
      <alignment vertical="center"/>
    </xf>
    <xf numFmtId="0" fontId="294" fillId="90" borderId="83" xfId="0" applyFont="1" applyFill="1" applyBorder="1">
      <alignment vertical="center"/>
    </xf>
    <xf numFmtId="0" fontId="25" fillId="90" borderId="0" xfId="1511" applyFill="1" applyBorder="1">
      <alignment vertical="center"/>
    </xf>
    <xf numFmtId="0" fontId="25" fillId="90" borderId="84" xfId="1511" applyFill="1" applyBorder="1">
      <alignment vertical="center"/>
    </xf>
    <xf numFmtId="0" fontId="294" fillId="87" borderId="85" xfId="0" applyFont="1" applyFill="1" applyBorder="1">
      <alignment vertical="center"/>
    </xf>
    <xf numFmtId="0" fontId="0" fillId="87" borderId="20" xfId="0" applyFill="1" applyBorder="1" applyAlignment="1">
      <alignment vertical="center"/>
    </xf>
    <xf numFmtId="0" fontId="0" fillId="87" borderId="86" xfId="0" applyFill="1" applyBorder="1" applyAlignment="1">
      <alignment vertical="center"/>
    </xf>
    <xf numFmtId="49" fontId="244" fillId="89" borderId="43" xfId="1511" applyNumberFormat="1" applyFont="1" applyFill="1" applyBorder="1" applyAlignment="1">
      <alignment horizontal="center" vertical="center"/>
    </xf>
    <xf numFmtId="49" fontId="244" fillId="88" borderId="43" xfId="1511" applyNumberFormat="1" applyFont="1" applyFill="1" applyBorder="1" applyAlignment="1">
      <alignment horizontal="center" vertical="center"/>
    </xf>
    <xf numFmtId="0" fontId="244" fillId="42" borderId="9" xfId="1511" applyFont="1" applyFill="1" applyBorder="1" applyAlignment="1">
      <alignment vertical="center" textRotation="255" shrinkToFit="1"/>
    </xf>
    <xf numFmtId="0" fontId="244" fillId="42" borderId="87" xfId="1511" applyFont="1" applyFill="1" applyBorder="1" applyAlignment="1">
      <alignment vertical="center" textRotation="255" shrinkToFit="1"/>
    </xf>
    <xf numFmtId="0" fontId="244" fillId="0" borderId="42" xfId="1511" applyFont="1" applyBorder="1" applyAlignment="1">
      <alignment horizontal="center" vertical="center"/>
    </xf>
    <xf numFmtId="49" fontId="244" fillId="89" borderId="42" xfId="1511" applyNumberFormat="1" applyFont="1" applyFill="1" applyBorder="1" applyAlignment="1">
      <alignment horizontal="center" vertical="center"/>
    </xf>
    <xf numFmtId="0" fontId="244" fillId="0" borderId="76" xfId="1511" applyFont="1" applyBorder="1" applyAlignment="1">
      <alignment horizontal="center" vertical="center"/>
    </xf>
    <xf numFmtId="0" fontId="244" fillId="0" borderId="71" xfId="1511" applyFont="1" applyBorder="1" applyAlignment="1">
      <alignment horizontal="center" vertical="center"/>
    </xf>
    <xf numFmtId="0" fontId="244" fillId="0" borderId="88" xfId="1511" applyFont="1" applyBorder="1" applyAlignment="1">
      <alignment horizontal="center" vertical="center"/>
    </xf>
    <xf numFmtId="0" fontId="0" fillId="0" borderId="3" xfId="0" applyBorder="1" applyAlignment="1">
      <alignment vertical="center"/>
    </xf>
    <xf numFmtId="0" fontId="275" fillId="0" borderId="3" xfId="1502" applyBorder="1" applyAlignment="1">
      <alignment vertical="center"/>
    </xf>
    <xf numFmtId="0" fontId="0" fillId="42" borderId="9" xfId="0" applyFill="1" applyBorder="1" applyAlignment="1">
      <alignment horizontal="center" vertical="center"/>
    </xf>
    <xf numFmtId="0" fontId="0" fillId="0" borderId="42" xfId="0" applyBorder="1" applyAlignment="1">
      <alignment vertical="center"/>
    </xf>
    <xf numFmtId="0" fontId="275" fillId="0" borderId="42" xfId="1502" applyBorder="1" applyAlignment="1">
      <alignment vertical="center"/>
    </xf>
    <xf numFmtId="0" fontId="25" fillId="0" borderId="4" xfId="1511" applyFont="1" applyBorder="1" applyAlignment="1">
      <alignment vertical="center"/>
    </xf>
    <xf numFmtId="3" fontId="244" fillId="0" borderId="9" xfId="1511" applyNumberFormat="1" applyFont="1" applyFill="1" applyBorder="1" applyAlignment="1">
      <alignment vertical="center" shrinkToFit="1"/>
    </xf>
    <xf numFmtId="229" fontId="244" fillId="0" borderId="0" xfId="1511" applyNumberFormat="1" applyFont="1" applyFill="1" applyBorder="1" applyAlignment="1">
      <alignment vertical="center" shrinkToFit="1"/>
    </xf>
    <xf numFmtId="0" fontId="244" fillId="0" borderId="80" xfId="1511" applyFont="1" applyBorder="1" applyAlignment="1">
      <alignment vertical="center" shrinkToFit="1"/>
    </xf>
    <xf numFmtId="0" fontId="244" fillId="0" borderId="5" xfId="1511" applyFont="1" applyBorder="1" applyAlignment="1">
      <alignment vertical="center"/>
    </xf>
    <xf numFmtId="0" fontId="0" fillId="42" borderId="43" xfId="0" applyFill="1" applyBorder="1" applyAlignment="1">
      <alignment horizontal="center" vertical="center"/>
    </xf>
    <xf numFmtId="0" fontId="244" fillId="0" borderId="9" xfId="1511" applyFont="1" applyBorder="1" applyAlignment="1">
      <alignment vertical="center"/>
    </xf>
    <xf numFmtId="0" fontId="244" fillId="0" borderId="67" xfId="1511" applyFont="1" applyBorder="1" applyAlignment="1">
      <alignment vertical="center" shrinkToFit="1"/>
    </xf>
    <xf numFmtId="0" fontId="0" fillId="0" borderId="4" xfId="0" applyFill="1" applyBorder="1" applyAlignment="1">
      <alignment vertical="center"/>
    </xf>
    <xf numFmtId="0" fontId="0" fillId="0" borderId="44" xfId="0" applyFill="1" applyBorder="1" applyAlignment="1">
      <alignment vertical="center"/>
    </xf>
    <xf numFmtId="0" fontId="0" fillId="0" borderId="89" xfId="0" applyFill="1" applyBorder="1" applyAlignment="1">
      <alignment vertical="center"/>
    </xf>
    <xf numFmtId="38" fontId="275" fillId="0" borderId="58" xfId="1411" applyFont="1" applyFill="1" applyBorder="1" applyAlignment="1">
      <alignment vertical="center" wrapText="1"/>
    </xf>
    <xf numFmtId="38" fontId="275" fillId="0" borderId="49" xfId="1411" applyFont="1" applyFill="1" applyBorder="1" applyAlignment="1">
      <alignment vertical="center" wrapText="1"/>
    </xf>
    <xf numFmtId="38" fontId="275" fillId="0" borderId="81" xfId="1411" applyFont="1" applyFill="1" applyBorder="1" applyAlignment="1">
      <alignment vertical="center" wrapText="1"/>
    </xf>
    <xf numFmtId="49" fontId="244" fillId="87" borderId="43" xfId="1511" applyNumberFormat="1" applyFont="1" applyFill="1" applyBorder="1" applyAlignment="1">
      <alignment horizontal="center" vertical="center"/>
    </xf>
    <xf numFmtId="0" fontId="0" fillId="86" borderId="0" xfId="0" applyFill="1" applyBorder="1" applyAlignment="1">
      <alignment vertical="center"/>
    </xf>
    <xf numFmtId="49" fontId="244" fillId="88" borderId="42" xfId="1511" applyNumberFormat="1" applyFont="1" applyFill="1" applyBorder="1" applyAlignment="1">
      <alignment horizontal="center" vertical="center"/>
    </xf>
    <xf numFmtId="49" fontId="244" fillId="89" borderId="69" xfId="1511" applyNumberFormat="1" applyFont="1" applyFill="1" applyBorder="1" applyAlignment="1">
      <alignment horizontal="center" vertical="center"/>
    </xf>
    <xf numFmtId="49" fontId="244" fillId="89" borderId="72" xfId="1511" applyNumberFormat="1" applyFont="1" applyFill="1" applyBorder="1" applyAlignment="1">
      <alignment horizontal="center" vertical="center"/>
    </xf>
    <xf numFmtId="0" fontId="295" fillId="86" borderId="83" xfId="0" applyFont="1" applyFill="1" applyBorder="1">
      <alignment vertical="center"/>
    </xf>
    <xf numFmtId="0" fontId="0" fillId="86" borderId="84" xfId="0" applyFill="1" applyBorder="1" applyAlignment="1">
      <alignment vertical="center"/>
    </xf>
    <xf numFmtId="0" fontId="0" fillId="0" borderId="3" xfId="0" applyBorder="1" applyAlignment="1">
      <alignment vertical="center"/>
    </xf>
    <xf numFmtId="0" fontId="0" fillId="42" borderId="43" xfId="0" applyFill="1" applyBorder="1" applyAlignment="1">
      <alignment horizontal="center" vertical="center"/>
    </xf>
    <xf numFmtId="0" fontId="275" fillId="0" borderId="80" xfId="1514" quotePrefix="1" applyFont="1" applyFill="1" applyBorder="1" applyAlignment="1">
      <alignment vertical="center" wrapText="1"/>
    </xf>
    <xf numFmtId="0" fontId="275" fillId="0" borderId="4" xfId="1514" quotePrefix="1" applyFont="1" applyFill="1" applyBorder="1" applyAlignment="1">
      <alignment vertical="center" wrapText="1"/>
    </xf>
    <xf numFmtId="0" fontId="275" fillId="0" borderId="66" xfId="1514" quotePrefix="1" applyFont="1" applyFill="1" applyBorder="1" applyAlignment="1">
      <alignment vertical="center" wrapText="1"/>
    </xf>
    <xf numFmtId="0" fontId="275" fillId="0" borderId="5" xfId="1514" quotePrefix="1" applyFont="1" applyFill="1" applyBorder="1" applyAlignment="1">
      <alignment vertical="center"/>
    </xf>
    <xf numFmtId="0" fontId="275" fillId="0" borderId="3" xfId="1514" quotePrefix="1" applyFont="1" applyFill="1" applyBorder="1" applyAlignment="1">
      <alignment vertical="center"/>
    </xf>
    <xf numFmtId="0" fontId="0" fillId="42" borderId="90" xfId="0" applyFill="1" applyBorder="1" applyAlignment="1">
      <alignment horizontal="center" vertical="center"/>
    </xf>
    <xf numFmtId="0" fontId="0" fillId="42" borderId="79" xfId="0" applyFill="1" applyBorder="1" applyAlignment="1">
      <alignment horizontal="center" vertical="center" wrapText="1"/>
    </xf>
    <xf numFmtId="0" fontId="0" fillId="42" borderId="56" xfId="0" applyFill="1" applyBorder="1" applyAlignment="1">
      <alignment horizontal="center" vertical="center"/>
    </xf>
    <xf numFmtId="0" fontId="244" fillId="0" borderId="42" xfId="1511" applyFont="1" applyBorder="1" applyAlignment="1">
      <alignment vertical="center" wrapText="1" shrinkToFit="1"/>
    </xf>
    <xf numFmtId="38" fontId="275" fillId="0" borderId="91" xfId="1411" applyFont="1" applyBorder="1" applyAlignment="1">
      <alignment vertical="center"/>
    </xf>
    <xf numFmtId="0" fontId="0" fillId="0" borderId="76" xfId="0" applyBorder="1" applyAlignment="1">
      <alignment vertical="center"/>
    </xf>
    <xf numFmtId="40" fontId="275" fillId="0" borderId="91" xfId="1411" applyNumberFormat="1" applyFont="1" applyFill="1" applyBorder="1" applyAlignment="1">
      <alignment vertical="center"/>
    </xf>
    <xf numFmtId="0" fontId="0" fillId="0" borderId="40" xfId="0" applyBorder="1" applyAlignment="1">
      <alignment vertical="center"/>
    </xf>
    <xf numFmtId="0" fontId="0" fillId="0" borderId="46" xfId="0" applyBorder="1" applyAlignment="1">
      <alignment vertical="center" wrapText="1"/>
    </xf>
    <xf numFmtId="38" fontId="275" fillId="36" borderId="58" xfId="1411" applyFont="1" applyFill="1" applyBorder="1" applyAlignment="1">
      <alignment vertical="center"/>
    </xf>
    <xf numFmtId="0" fontId="1" fillId="0" borderId="0" xfId="0" applyFont="1" applyFill="1" applyAlignment="1">
      <alignment vertical="center"/>
    </xf>
    <xf numFmtId="0" fontId="291" fillId="0" borderId="3" xfId="0" applyFont="1" applyBorder="1" applyAlignment="1">
      <alignment vertical="center" wrapText="1"/>
    </xf>
    <xf numFmtId="38" fontId="275" fillId="0" borderId="54" xfId="1411" applyFont="1" applyBorder="1" applyAlignment="1">
      <alignment vertical="center"/>
    </xf>
    <xf numFmtId="40" fontId="0" fillId="0" borderId="54" xfId="0" applyNumberFormat="1" applyBorder="1" applyAlignment="1">
      <alignment vertical="center"/>
    </xf>
    <xf numFmtId="0" fontId="244" fillId="0" borderId="44" xfId="1511" applyFont="1" applyBorder="1" applyAlignment="1">
      <alignment vertical="center" wrapText="1" shrinkToFit="1"/>
    </xf>
    <xf numFmtId="0" fontId="244" fillId="0" borderId="4" xfId="1511" applyFont="1" applyBorder="1" applyAlignment="1">
      <alignment vertical="center" wrapText="1" shrinkToFit="1"/>
    </xf>
    <xf numFmtId="38" fontId="1" fillId="27" borderId="47" xfId="1419" applyFont="1" applyFill="1" applyBorder="1" applyAlignment="1">
      <alignment vertical="center"/>
    </xf>
    <xf numFmtId="38" fontId="1" fillId="0" borderId="3" xfId="1436" applyFont="1" applyFill="1" applyBorder="1" applyAlignment="1">
      <alignment vertical="center"/>
    </xf>
    <xf numFmtId="38" fontId="1" fillId="36" borderId="92" xfId="1419" applyFont="1" applyFill="1" applyBorder="1" applyAlignment="1">
      <alignment vertical="center"/>
    </xf>
    <xf numFmtId="38" fontId="25" fillId="0" borderId="3" xfId="1436" applyFont="1" applyFill="1" applyBorder="1" applyAlignment="1">
      <alignment vertical="center" wrapText="1"/>
    </xf>
    <xf numFmtId="40" fontId="25" fillId="0" borderId="3" xfId="1436" applyNumberFormat="1" applyFont="1" applyFill="1" applyBorder="1" applyAlignment="1">
      <alignment vertical="center"/>
    </xf>
    <xf numFmtId="177" fontId="1" fillId="0" borderId="3" xfId="1436" applyNumberFormat="1" applyFont="1" applyFill="1" applyBorder="1" applyAlignment="1">
      <alignment vertical="center"/>
    </xf>
    <xf numFmtId="0" fontId="1" fillId="0" borderId="3" xfId="1512" applyFont="1" applyFill="1" applyBorder="1" applyAlignment="1">
      <alignment vertical="center"/>
    </xf>
    <xf numFmtId="0" fontId="25" fillId="0" borderId="3" xfId="1837" applyNumberFormat="1" applyFont="1" applyFill="1" applyBorder="1" applyAlignment="1">
      <alignment horizontal="right" vertical="center"/>
    </xf>
    <xf numFmtId="0" fontId="275" fillId="0" borderId="43" xfId="1512" applyFill="1" applyBorder="1" applyAlignment="1">
      <alignment vertical="center" wrapText="1"/>
    </xf>
    <xf numFmtId="177" fontId="1" fillId="0" borderId="43" xfId="1436" applyNumberFormat="1" applyFont="1" applyFill="1" applyBorder="1" applyAlignment="1">
      <alignment vertical="center"/>
    </xf>
    <xf numFmtId="0" fontId="1" fillId="0" borderId="43" xfId="1512" applyFont="1" applyFill="1" applyBorder="1" applyAlignment="1">
      <alignment vertical="center"/>
    </xf>
    <xf numFmtId="0" fontId="25" fillId="0" borderId="43" xfId="1598" applyFont="1" applyFill="1" applyBorder="1" applyAlignment="1">
      <alignment vertical="center"/>
    </xf>
    <xf numFmtId="0" fontId="25" fillId="0" borderId="42" xfId="1839" applyFont="1" applyFill="1" applyBorder="1" applyAlignment="1">
      <alignment vertical="center"/>
    </xf>
    <xf numFmtId="38" fontId="25" fillId="0" borderId="42" xfId="1419" applyFont="1" applyFill="1" applyBorder="1">
      <alignment vertical="center"/>
    </xf>
    <xf numFmtId="0" fontId="25" fillId="0" borderId="42" xfId="1839" applyNumberFormat="1" applyFont="1" applyFill="1" applyBorder="1">
      <alignment vertical="center"/>
    </xf>
    <xf numFmtId="0" fontId="25" fillId="0" borderId="42" xfId="1598" applyFont="1" applyFill="1" applyBorder="1">
      <alignment vertical="center"/>
    </xf>
    <xf numFmtId="0" fontId="25" fillId="0" borderId="58" xfId="1839" applyFont="1" applyFill="1" applyBorder="1" applyAlignment="1">
      <alignment vertical="center"/>
    </xf>
    <xf numFmtId="38" fontId="25" fillId="0" borderId="3" xfId="1419" applyFont="1" applyFill="1" applyBorder="1">
      <alignment vertical="center"/>
    </xf>
    <xf numFmtId="0" fontId="25" fillId="0" borderId="49" xfId="1839" applyFont="1" applyFill="1" applyBorder="1" applyAlignment="1">
      <alignment vertical="center"/>
    </xf>
    <xf numFmtId="0" fontId="0" fillId="0" borderId="0" xfId="0" applyBorder="1" applyAlignment="1">
      <alignment horizontal="center" vertical="center"/>
    </xf>
    <xf numFmtId="38" fontId="25" fillId="0" borderId="0" xfId="1419" applyFont="1" applyFill="1" applyBorder="1">
      <alignment vertical="center"/>
    </xf>
    <xf numFmtId="0" fontId="25" fillId="0" borderId="43" xfId="1839" applyFont="1" applyFill="1" applyBorder="1" applyAlignment="1">
      <alignment vertical="center"/>
    </xf>
    <xf numFmtId="38" fontId="25" fillId="0" borderId="43" xfId="1419" applyFont="1" applyFill="1" applyBorder="1">
      <alignment vertical="center"/>
    </xf>
    <xf numFmtId="0" fontId="25" fillId="0" borderId="43" xfId="1839" applyNumberFormat="1" applyFont="1" applyFill="1" applyBorder="1">
      <alignment vertical="center"/>
    </xf>
    <xf numFmtId="0" fontId="25" fillId="0" borderId="43" xfId="1598" applyFont="1" applyFill="1" applyBorder="1">
      <alignment vertical="center"/>
    </xf>
    <xf numFmtId="0" fontId="25" fillId="0" borderId="50" xfId="1839" applyFont="1" applyFill="1" applyBorder="1" applyAlignment="1">
      <alignment vertical="center"/>
    </xf>
    <xf numFmtId="38" fontId="1" fillId="36" borderId="93" xfId="1419" applyFont="1" applyFill="1" applyBorder="1" applyAlignment="1">
      <alignment vertical="center"/>
    </xf>
    <xf numFmtId="0" fontId="244" fillId="0" borderId="49" xfId="1839" applyFont="1" applyFill="1" applyBorder="1" applyAlignment="1">
      <alignment vertical="center"/>
    </xf>
    <xf numFmtId="0" fontId="244" fillId="0" borderId="50" xfId="1839" applyFont="1" applyFill="1" applyBorder="1" applyAlignment="1">
      <alignment vertical="center"/>
    </xf>
    <xf numFmtId="234" fontId="25" fillId="0" borderId="3" xfId="1839" applyNumberFormat="1" applyFont="1" applyFill="1" applyBorder="1" applyAlignment="1">
      <alignment vertical="center"/>
    </xf>
    <xf numFmtId="38" fontId="1" fillId="36" borderId="94" xfId="1419" applyFont="1" applyFill="1" applyBorder="1" applyAlignment="1">
      <alignment vertical="center"/>
    </xf>
    <xf numFmtId="0" fontId="25" fillId="0" borderId="95" xfId="1839" applyFont="1" applyFill="1" applyBorder="1" applyAlignment="1">
      <alignment vertical="center"/>
    </xf>
    <xf numFmtId="234" fontId="25" fillId="0" borderId="43" xfId="1839" applyNumberFormat="1" applyFont="1" applyFill="1" applyBorder="1" applyAlignment="1">
      <alignment vertical="center"/>
    </xf>
    <xf numFmtId="0" fontId="25" fillId="0" borderId="42" xfId="1837" applyFont="1" applyFill="1" applyBorder="1" applyAlignment="1">
      <alignment horizontal="left" vertical="center"/>
    </xf>
    <xf numFmtId="38" fontId="1" fillId="0" borderId="42" xfId="1436" applyFont="1" applyFill="1" applyBorder="1" applyAlignment="1">
      <alignment vertical="center"/>
    </xf>
    <xf numFmtId="0" fontId="25" fillId="0" borderId="42" xfId="1837" applyFont="1" applyFill="1" applyBorder="1" applyAlignment="1">
      <alignment vertical="center"/>
    </xf>
    <xf numFmtId="0" fontId="115" fillId="0" borderId="42" xfId="1837" applyNumberFormat="1" applyFont="1" applyFill="1" applyBorder="1" applyAlignment="1">
      <alignment vertical="center"/>
    </xf>
    <xf numFmtId="0" fontId="25" fillId="0" borderId="46" xfId="1598" applyFill="1" applyBorder="1" applyAlignment="1">
      <alignment vertical="center" wrapText="1"/>
    </xf>
    <xf numFmtId="0" fontId="25" fillId="0" borderId="48" xfId="1598" applyFill="1" applyBorder="1" applyAlignment="1">
      <alignment vertical="center" wrapText="1"/>
    </xf>
    <xf numFmtId="0" fontId="25" fillId="0" borderId="48" xfId="1598" applyFill="1" applyBorder="1" applyAlignment="1">
      <alignment vertical="center" shrinkToFit="1"/>
    </xf>
    <xf numFmtId="0" fontId="25" fillId="0" borderId="41" xfId="1598" applyFill="1" applyBorder="1" applyAlignment="1">
      <alignment vertical="center" shrinkToFit="1"/>
    </xf>
    <xf numFmtId="38" fontId="1" fillId="36" borderId="53" xfId="1419" applyFont="1" applyFill="1" applyBorder="1" applyAlignment="1">
      <alignment vertical="center"/>
    </xf>
    <xf numFmtId="38" fontId="1" fillId="36" borderId="96" xfId="1419" applyFont="1" applyFill="1" applyBorder="1" applyAlignment="1">
      <alignment vertical="center"/>
    </xf>
    <xf numFmtId="38" fontId="1" fillId="36" borderId="47" xfId="1419" applyFont="1" applyFill="1" applyBorder="1" applyAlignment="1">
      <alignment vertical="center"/>
    </xf>
    <xf numFmtId="0" fontId="274" fillId="0" borderId="42" xfId="1598" applyFont="1" applyFill="1" applyBorder="1">
      <alignment vertical="center"/>
    </xf>
    <xf numFmtId="0" fontId="274" fillId="0" borderId="3" xfId="1598" applyFont="1" applyFill="1" applyBorder="1">
      <alignment vertical="center"/>
    </xf>
    <xf numFmtId="0" fontId="274" fillId="0" borderId="43" xfId="1598" applyFont="1" applyFill="1" applyBorder="1">
      <alignment vertical="center"/>
    </xf>
    <xf numFmtId="0" fontId="274" fillId="0" borderId="46" xfId="1839" applyFont="1" applyFill="1" applyBorder="1" applyAlignment="1">
      <alignment vertical="center"/>
    </xf>
    <xf numFmtId="0" fontId="274" fillId="0" borderId="48" xfId="1839" applyFont="1" applyFill="1" applyBorder="1" applyAlignment="1">
      <alignment vertical="center"/>
    </xf>
    <xf numFmtId="0" fontId="274" fillId="0" borderId="48" xfId="1839" applyFont="1" applyFill="1" applyBorder="1" applyAlignment="1">
      <alignment vertical="center" wrapText="1"/>
    </xf>
    <xf numFmtId="0" fontId="274" fillId="0" borderId="41" xfId="1839" applyFont="1" applyFill="1" applyBorder="1" applyAlignment="1">
      <alignment vertical="center"/>
    </xf>
    <xf numFmtId="0" fontId="0" fillId="0" borderId="0" xfId="0" applyFont="1" applyAlignment="1">
      <alignment horizontal="left" vertical="center" readingOrder="1"/>
    </xf>
    <xf numFmtId="0" fontId="1" fillId="0" borderId="0" xfId="0" applyFont="1" applyAlignment="1">
      <alignment vertical="center"/>
    </xf>
    <xf numFmtId="0" fontId="296" fillId="0" borderId="0" xfId="0" applyFont="1" applyAlignment="1">
      <alignment vertical="center"/>
    </xf>
    <xf numFmtId="2" fontId="0" fillId="0" borderId="0" xfId="0" applyNumberFormat="1" applyAlignment="1">
      <alignment vertical="center"/>
    </xf>
    <xf numFmtId="0" fontId="0" fillId="0" borderId="5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3" xfId="0" applyBorder="1" applyAlignment="1">
      <alignment vertical="center"/>
    </xf>
    <xf numFmtId="0" fontId="0" fillId="0" borderId="47" xfId="0" applyBorder="1" applyAlignment="1">
      <alignment vertical="center"/>
    </xf>
    <xf numFmtId="2" fontId="0" fillId="0" borderId="52" xfId="0" applyNumberFormat="1" applyBorder="1" applyAlignment="1">
      <alignment vertical="center"/>
    </xf>
    <xf numFmtId="0" fontId="296" fillId="0" borderId="53" xfId="0" applyFont="1" applyBorder="1" applyAlignment="1">
      <alignment vertical="center"/>
    </xf>
    <xf numFmtId="0" fontId="296" fillId="0" borderId="96" xfId="0" applyFont="1" applyBorder="1" applyAlignment="1">
      <alignment vertical="center"/>
    </xf>
    <xf numFmtId="0" fontId="296" fillId="0" borderId="47" xfId="0" applyFont="1" applyBorder="1" applyAlignment="1">
      <alignment vertical="center"/>
    </xf>
    <xf numFmtId="178" fontId="263" fillId="36" borderId="95" xfId="1335" applyNumberFormat="1" applyFont="1" applyFill="1" applyBorder="1" applyAlignment="1">
      <alignment vertical="center" wrapText="1"/>
    </xf>
    <xf numFmtId="178" fontId="263" fillId="36" borderId="97" xfId="1335" applyNumberFormat="1" applyFont="1" applyFill="1" applyBorder="1" applyAlignment="1">
      <alignment vertical="center" wrapText="1"/>
    </xf>
    <xf numFmtId="178" fontId="263" fillId="36" borderId="58" xfId="1335" applyNumberFormat="1" applyFont="1" applyFill="1" applyBorder="1" applyAlignment="1">
      <alignment vertical="center" wrapText="1"/>
    </xf>
    <xf numFmtId="178" fontId="263" fillId="36" borderId="98" xfId="1335" applyNumberFormat="1" applyFont="1" applyFill="1" applyBorder="1" applyAlignment="1">
      <alignment vertical="center" wrapText="1"/>
    </xf>
    <xf numFmtId="38" fontId="22" fillId="36" borderId="99" xfId="1411" applyFont="1" applyFill="1" applyBorder="1" applyAlignment="1">
      <alignment vertical="center" wrapText="1"/>
    </xf>
    <xf numFmtId="38" fontId="22" fillId="43" borderId="39" xfId="1411" applyFont="1" applyFill="1" applyBorder="1" applyAlignment="1">
      <alignment horizontal="center" vertical="center" wrapText="1"/>
    </xf>
    <xf numFmtId="38" fontId="253" fillId="36" borderId="80" xfId="1411" applyFont="1" applyFill="1" applyBorder="1" applyAlignment="1">
      <alignment vertical="center"/>
    </xf>
    <xf numFmtId="178" fontId="263" fillId="36" borderId="5" xfId="1335" applyNumberFormat="1" applyFont="1" applyFill="1" applyBorder="1" applyAlignment="1">
      <alignment vertical="center"/>
    </xf>
    <xf numFmtId="0" fontId="0" fillId="91" borderId="100" xfId="0" applyFill="1" applyBorder="1" applyAlignment="1">
      <alignment vertical="center"/>
    </xf>
    <xf numFmtId="0" fontId="0" fillId="91" borderId="40" xfId="0" applyFill="1" applyBorder="1" applyAlignment="1">
      <alignment vertical="center"/>
    </xf>
    <xf numFmtId="0" fontId="0" fillId="91" borderId="94" xfId="0" applyFill="1" applyBorder="1" applyAlignment="1">
      <alignment vertical="center"/>
    </xf>
    <xf numFmtId="38" fontId="22" fillId="84" borderId="44" xfId="1411" applyFont="1" applyFill="1" applyBorder="1" applyAlignment="1">
      <alignment vertical="center" wrapText="1"/>
    </xf>
    <xf numFmtId="38" fontId="22" fillId="43" borderId="42" xfId="1411" applyFont="1" applyFill="1" applyBorder="1" applyAlignment="1">
      <alignment horizontal="center" vertical="center" wrapText="1"/>
    </xf>
    <xf numFmtId="0" fontId="0" fillId="91" borderId="101" xfId="0" applyFill="1" applyBorder="1" applyAlignment="1">
      <alignment vertical="center"/>
    </xf>
    <xf numFmtId="0" fontId="0" fillId="91" borderId="65" xfId="0" applyFill="1" applyBorder="1" applyAlignment="1">
      <alignment vertical="center"/>
    </xf>
    <xf numFmtId="0" fontId="0" fillId="91" borderId="93" xfId="0" applyFill="1" applyBorder="1" applyAlignment="1">
      <alignment vertical="center"/>
    </xf>
    <xf numFmtId="38" fontId="22" fillId="84" borderId="66" xfId="1411" applyFont="1" applyFill="1" applyBorder="1" applyAlignment="1">
      <alignment vertical="center" wrapText="1"/>
    </xf>
    <xf numFmtId="38" fontId="22" fillId="43" borderId="43" xfId="1411" applyFont="1" applyFill="1" applyBorder="1" applyAlignment="1">
      <alignment horizontal="center" vertical="center" wrapText="1"/>
    </xf>
    <xf numFmtId="234" fontId="25" fillId="0" borderId="42" xfId="1839" applyNumberFormat="1" applyFont="1" applyFill="1" applyBorder="1" applyAlignment="1">
      <alignment vertical="center"/>
    </xf>
    <xf numFmtId="0" fontId="115" fillId="0" borderId="42" xfId="1598" applyFont="1" applyFill="1" applyBorder="1">
      <alignment vertical="center"/>
    </xf>
    <xf numFmtId="0" fontId="115" fillId="0" borderId="3" xfId="1598" applyFont="1" applyFill="1" applyBorder="1">
      <alignment vertical="center"/>
    </xf>
    <xf numFmtId="0" fontId="115" fillId="0" borderId="5" xfId="1598" applyFont="1" applyFill="1" applyBorder="1">
      <alignment vertical="center"/>
    </xf>
    <xf numFmtId="0" fontId="115" fillId="0" borderId="43" xfId="1598" applyFont="1" applyFill="1" applyBorder="1">
      <alignment vertical="center"/>
    </xf>
    <xf numFmtId="0" fontId="244" fillId="0" borderId="58" xfId="1839" applyFont="1" applyFill="1" applyBorder="1" applyAlignment="1">
      <alignment vertical="center"/>
    </xf>
    <xf numFmtId="0" fontId="244" fillId="52" borderId="41" xfId="1511" applyFont="1" applyFill="1" applyBorder="1" applyAlignment="1">
      <alignment horizontal="center" vertical="center" wrapText="1"/>
    </xf>
    <xf numFmtId="233" fontId="244" fillId="84" borderId="45" xfId="1511" applyNumberFormat="1" applyFont="1" applyFill="1" applyBorder="1" applyAlignment="1">
      <alignment vertical="center" shrinkToFit="1"/>
    </xf>
    <xf numFmtId="233" fontId="244" fillId="84" borderId="48" xfId="1511" applyNumberFormat="1" applyFont="1" applyFill="1" applyBorder="1" applyAlignment="1">
      <alignment vertical="center" shrinkToFit="1"/>
    </xf>
    <xf numFmtId="233" fontId="244" fillId="84" borderId="41" xfId="1511" applyNumberFormat="1" applyFont="1" applyFill="1" applyBorder="1" applyAlignment="1">
      <alignment vertical="center" shrinkToFit="1"/>
    </xf>
    <xf numFmtId="3" fontId="244" fillId="84" borderId="102" xfId="1511" applyNumberFormat="1" applyFont="1" applyFill="1" applyBorder="1" applyAlignment="1">
      <alignment vertical="center" shrinkToFit="1"/>
    </xf>
    <xf numFmtId="3" fontId="244" fillId="84" borderId="96" xfId="1511" applyNumberFormat="1" applyFont="1" applyFill="1" applyBorder="1" applyAlignment="1">
      <alignment vertical="center" shrinkToFit="1"/>
    </xf>
    <xf numFmtId="3" fontId="244" fillId="84" borderId="47" xfId="1511" applyNumberFormat="1" applyFont="1" applyFill="1" applyBorder="1" applyAlignment="1">
      <alignment vertical="center" shrinkToFit="1"/>
    </xf>
    <xf numFmtId="0" fontId="25" fillId="0" borderId="80" xfId="1837" applyFont="1" applyFill="1" applyBorder="1" applyAlignment="1">
      <alignment horizontal="left" vertical="center"/>
    </xf>
    <xf numFmtId="0" fontId="25" fillId="0" borderId="4" xfId="1837" applyFont="1" applyFill="1" applyBorder="1" applyAlignment="1">
      <alignment horizontal="left" vertical="center"/>
    </xf>
    <xf numFmtId="0" fontId="25" fillId="0" borderId="66" xfId="1837" applyFont="1" applyFill="1" applyBorder="1" applyAlignment="1">
      <alignment horizontal="left" vertical="center"/>
    </xf>
    <xf numFmtId="38" fontId="254" fillId="0" borderId="57" xfId="1435" applyFont="1" applyFill="1" applyBorder="1" applyAlignment="1">
      <alignment vertical="center"/>
    </xf>
    <xf numFmtId="0" fontId="115" fillId="0" borderId="0" xfId="1511" applyFont="1" applyFill="1">
      <alignment vertical="center"/>
    </xf>
    <xf numFmtId="0" fontId="115" fillId="0" borderId="94" xfId="1511" applyFont="1" applyBorder="1" applyAlignment="1">
      <alignment vertical="center" wrapText="1"/>
    </xf>
    <xf numFmtId="0" fontId="115" fillId="0" borderId="92" xfId="1511" applyFont="1" applyBorder="1" applyAlignment="1">
      <alignment vertical="center" wrapText="1"/>
    </xf>
    <xf numFmtId="0" fontId="115" fillId="0" borderId="92" xfId="1511" applyFont="1" applyBorder="1">
      <alignment vertical="center"/>
    </xf>
    <xf numFmtId="0" fontId="115" fillId="0" borderId="93" xfId="1511" applyFont="1" applyBorder="1">
      <alignment vertical="center"/>
    </xf>
    <xf numFmtId="0" fontId="115" fillId="0" borderId="44" xfId="1511" applyFont="1" applyBorder="1" applyAlignment="1">
      <alignment vertical="center" shrinkToFit="1"/>
    </xf>
    <xf numFmtId="0" fontId="115" fillId="0" borderId="42" xfId="1511" applyFont="1" applyBorder="1" applyAlignment="1">
      <alignment vertical="center"/>
    </xf>
    <xf numFmtId="0" fontId="115" fillId="0" borderId="4" xfId="1511" applyFont="1" applyBorder="1" applyAlignment="1">
      <alignment vertical="center" shrinkToFit="1"/>
    </xf>
    <xf numFmtId="0" fontId="115" fillId="0" borderId="3" xfId="1511" applyFont="1" applyBorder="1" applyAlignment="1">
      <alignment vertical="center"/>
    </xf>
    <xf numFmtId="0" fontId="115" fillId="0" borderId="66" xfId="1511" applyFont="1" applyBorder="1" applyAlignment="1">
      <alignment vertical="center" shrinkToFit="1"/>
    </xf>
    <xf numFmtId="0" fontId="115" fillId="0" borderId="43" xfId="1511" applyFont="1" applyBorder="1" applyAlignment="1">
      <alignment vertical="center"/>
    </xf>
    <xf numFmtId="0" fontId="297" fillId="0" borderId="0" xfId="0" applyFont="1" applyAlignment="1">
      <alignment vertical="center"/>
    </xf>
    <xf numFmtId="0" fontId="297" fillId="0" borderId="53" xfId="0" applyFont="1" applyBorder="1" applyAlignment="1">
      <alignment vertical="center"/>
    </xf>
    <xf numFmtId="0" fontId="297" fillId="0" borderId="96" xfId="0" applyFont="1" applyBorder="1" applyAlignment="1">
      <alignment vertical="center"/>
    </xf>
    <xf numFmtId="0" fontId="297" fillId="0" borderId="47" xfId="0" applyFont="1" applyBorder="1" applyAlignment="1">
      <alignment vertical="center"/>
    </xf>
    <xf numFmtId="38" fontId="0" fillId="84" borderId="5" xfId="0" applyNumberFormat="1" applyFill="1" applyBorder="1" applyAlignment="1">
      <alignment vertical="center"/>
    </xf>
    <xf numFmtId="0" fontId="115" fillId="0" borderId="45" xfId="1836" applyFont="1" applyFill="1" applyBorder="1" applyAlignment="1">
      <alignment horizontal="center" vertical="center"/>
    </xf>
    <xf numFmtId="0" fontId="115" fillId="0" borderId="48" xfId="1836" applyFont="1" applyFill="1" applyBorder="1" applyAlignment="1">
      <alignment horizontal="center" vertical="center"/>
    </xf>
    <xf numFmtId="0" fontId="115" fillId="0" borderId="41" xfId="1836" applyFont="1" applyFill="1" applyBorder="1" applyAlignment="1">
      <alignment horizontal="center" vertical="center"/>
    </xf>
    <xf numFmtId="38" fontId="242" fillId="36" borderId="102" xfId="1411" applyFont="1" applyFill="1" applyBorder="1" applyAlignment="1">
      <alignment vertical="center"/>
    </xf>
    <xf numFmtId="38" fontId="242" fillId="36" borderId="96" xfId="1411" applyFont="1" applyFill="1" applyBorder="1" applyAlignment="1">
      <alignment vertical="center"/>
    </xf>
    <xf numFmtId="38" fontId="242" fillId="36" borderId="47" xfId="1411" applyFont="1" applyFill="1" applyBorder="1" applyAlignment="1">
      <alignment vertical="center"/>
    </xf>
    <xf numFmtId="2" fontId="0" fillId="0" borderId="48" xfId="0" applyNumberFormat="1" applyBorder="1" applyAlignment="1">
      <alignment vertical="center"/>
    </xf>
    <xf numFmtId="2" fontId="0" fillId="0" borderId="41" xfId="0" applyNumberFormat="1" applyBorder="1" applyAlignment="1">
      <alignment vertical="center"/>
    </xf>
    <xf numFmtId="38" fontId="242" fillId="36" borderId="53" xfId="1411" applyFont="1" applyFill="1" applyBorder="1" applyAlignment="1">
      <alignment vertical="center"/>
    </xf>
    <xf numFmtId="0" fontId="26" fillId="0" borderId="48" xfId="1829" applyFont="1" applyFill="1" applyBorder="1">
      <alignment vertical="center"/>
    </xf>
    <xf numFmtId="0" fontId="257" fillId="0" borderId="48" xfId="0" applyFont="1" applyFill="1" applyBorder="1">
      <alignment vertical="center"/>
    </xf>
    <xf numFmtId="0" fontId="0" fillId="36" borderId="102" xfId="0" applyFill="1" applyBorder="1" applyAlignment="1">
      <alignment vertical="center"/>
    </xf>
    <xf numFmtId="0" fontId="0" fillId="36" borderId="96" xfId="0" applyFill="1" applyBorder="1" applyAlignment="1">
      <alignment vertical="center"/>
    </xf>
    <xf numFmtId="0" fontId="0" fillId="36" borderId="47" xfId="0" applyFill="1" applyBorder="1" applyAlignment="1">
      <alignment vertical="center"/>
    </xf>
    <xf numFmtId="38" fontId="1" fillId="0" borderId="43" xfId="1436" applyFont="1" applyFill="1" applyBorder="1" applyAlignment="1">
      <alignment vertical="center"/>
    </xf>
    <xf numFmtId="38" fontId="21" fillId="0" borderId="43" xfId="1411" applyFont="1" applyFill="1" applyBorder="1">
      <alignment vertical="center"/>
    </xf>
    <xf numFmtId="230" fontId="275" fillId="0" borderId="43" xfId="1512" applyNumberFormat="1" applyFill="1" applyBorder="1" applyAlignment="1">
      <alignment vertical="center" wrapText="1"/>
    </xf>
    <xf numFmtId="0" fontId="275" fillId="0" borderId="43" xfId="1512" applyFill="1" applyBorder="1" applyAlignment="1">
      <alignment vertical="center"/>
    </xf>
    <xf numFmtId="0" fontId="275" fillId="0" borderId="46" xfId="1512" applyFill="1" applyBorder="1" applyAlignment="1">
      <alignment vertical="center" wrapText="1"/>
    </xf>
    <xf numFmtId="0" fontId="275" fillId="0" borderId="48" xfId="1512" applyFill="1" applyBorder="1" applyAlignment="1">
      <alignment vertical="center" wrapText="1"/>
    </xf>
    <xf numFmtId="0" fontId="275" fillId="0" borderId="41" xfId="1512" applyFill="1" applyBorder="1" applyAlignment="1">
      <alignment vertical="center" wrapText="1"/>
    </xf>
    <xf numFmtId="38" fontId="275" fillId="0" borderId="46" xfId="1411" applyFont="1" applyBorder="1" applyAlignment="1">
      <alignment vertical="center"/>
    </xf>
    <xf numFmtId="38" fontId="275" fillId="0" borderId="48" xfId="1411" applyFont="1" applyBorder="1" applyAlignment="1">
      <alignment vertical="center"/>
    </xf>
    <xf numFmtId="0" fontId="0" fillId="36" borderId="53" xfId="0" applyFill="1" applyBorder="1" applyAlignment="1">
      <alignment vertical="center"/>
    </xf>
    <xf numFmtId="0" fontId="244" fillId="52" borderId="60" xfId="1511" applyFont="1" applyFill="1" applyBorder="1" applyAlignment="1">
      <alignment horizontal="center" vertical="center"/>
    </xf>
    <xf numFmtId="0" fontId="244" fillId="52" borderId="103" xfId="1511" applyFont="1" applyFill="1" applyBorder="1" applyAlignment="1">
      <alignment horizontal="center" vertical="center"/>
    </xf>
    <xf numFmtId="0" fontId="244" fillId="0" borderId="4" xfId="1511" applyFont="1" applyFill="1" applyBorder="1" applyAlignment="1">
      <alignment vertical="center" shrinkToFit="1"/>
    </xf>
    <xf numFmtId="0" fontId="244" fillId="52" borderId="103" xfId="1511" applyFont="1" applyFill="1" applyBorder="1" applyAlignment="1">
      <alignment horizontal="center" vertical="center" wrapText="1"/>
    </xf>
    <xf numFmtId="0" fontId="244" fillId="0" borderId="44" xfId="1511" applyFont="1" applyFill="1" applyBorder="1" applyAlignment="1">
      <alignment vertical="center" shrinkToFit="1"/>
    </xf>
    <xf numFmtId="0" fontId="244" fillId="0" borderId="42" xfId="1511" applyFont="1" applyFill="1" applyBorder="1" applyAlignment="1">
      <alignment horizontal="center" vertical="center" shrinkToFit="1"/>
    </xf>
    <xf numFmtId="38" fontId="244" fillId="84" borderId="42" xfId="1411" applyNumberFormat="1" applyFont="1" applyFill="1" applyBorder="1" applyAlignment="1">
      <alignment vertical="center" shrinkToFit="1"/>
    </xf>
    <xf numFmtId="0" fontId="244" fillId="52" borderId="25" xfId="1511" applyFont="1" applyFill="1" applyBorder="1" applyAlignment="1">
      <alignment horizontal="center" vertical="center" wrapText="1"/>
    </xf>
    <xf numFmtId="38" fontId="244" fillId="84" borderId="46" xfId="1411" applyNumberFormat="1" applyFont="1" applyFill="1" applyBorder="1" applyAlignment="1">
      <alignment vertical="center" shrinkToFit="1"/>
    </xf>
    <xf numFmtId="38" fontId="244" fillId="84" borderId="48" xfId="1411" applyNumberFormat="1" applyFont="1" applyFill="1" applyBorder="1" applyAlignment="1">
      <alignment vertical="center" shrinkToFit="1"/>
    </xf>
    <xf numFmtId="0" fontId="244" fillId="52" borderId="62" xfId="1511" applyFont="1" applyFill="1" applyBorder="1" applyAlignment="1">
      <alignment horizontal="center" vertical="center" wrapText="1"/>
    </xf>
    <xf numFmtId="3" fontId="244" fillId="84" borderId="53" xfId="1511" applyNumberFormat="1" applyFont="1" applyFill="1" applyBorder="1" applyAlignment="1">
      <alignment vertical="center" shrinkToFit="1"/>
    </xf>
    <xf numFmtId="0" fontId="244" fillId="0" borderId="89" xfId="1511" applyFont="1" applyFill="1" applyBorder="1" applyAlignment="1">
      <alignment vertical="center" shrinkToFit="1"/>
    </xf>
    <xf numFmtId="38" fontId="244" fillId="84" borderId="9" xfId="1411" applyNumberFormat="1" applyFont="1" applyFill="1" applyBorder="1" applyAlignment="1">
      <alignment vertical="center" shrinkToFit="1"/>
    </xf>
    <xf numFmtId="38" fontId="244" fillId="84" borderId="56" xfId="1411" applyNumberFormat="1" applyFont="1" applyFill="1" applyBorder="1" applyAlignment="1">
      <alignment vertical="center" shrinkToFit="1"/>
    </xf>
    <xf numFmtId="3" fontId="244" fillId="84" borderId="104" xfId="1511" applyNumberFormat="1" applyFont="1" applyFill="1" applyBorder="1" applyAlignment="1">
      <alignment vertical="center" shrinkToFit="1"/>
    </xf>
    <xf numFmtId="0" fontId="0" fillId="0" borderId="78" xfId="0" applyFill="1" applyBorder="1" applyAlignment="1">
      <alignment vertical="center"/>
    </xf>
    <xf numFmtId="0" fontId="0" fillId="0" borderId="74" xfId="0" applyFill="1" applyBorder="1" applyAlignment="1">
      <alignment vertical="center"/>
    </xf>
    <xf numFmtId="3" fontId="0" fillId="84" borderId="74" xfId="0" applyNumberFormat="1" applyFill="1" applyBorder="1" applyAlignment="1">
      <alignment vertical="center"/>
    </xf>
    <xf numFmtId="3" fontId="0" fillId="84" borderId="105" xfId="0" applyNumberFormat="1" applyFill="1" applyBorder="1" applyAlignment="1">
      <alignment vertical="center"/>
    </xf>
    <xf numFmtId="3" fontId="0" fillId="84" borderId="68" xfId="0" applyNumberFormat="1" applyFill="1" applyBorder="1" applyAlignment="1">
      <alignment vertical="center"/>
    </xf>
    <xf numFmtId="0" fontId="244" fillId="0" borderId="57" xfId="1511" applyFont="1" applyFill="1" applyBorder="1" applyAlignment="1">
      <alignment horizontal="center" vertical="center" shrinkToFit="1"/>
    </xf>
    <xf numFmtId="0" fontId="244" fillId="26" borderId="9" xfId="1511" applyFont="1" applyFill="1" applyBorder="1" applyAlignment="1">
      <alignment horizontal="center" vertical="center" wrapText="1"/>
    </xf>
    <xf numFmtId="0" fontId="244" fillId="0" borderId="42" xfId="1511" applyFont="1" applyFill="1" applyBorder="1" applyAlignment="1">
      <alignment vertical="center" shrinkToFit="1"/>
    </xf>
    <xf numFmtId="3" fontId="244" fillId="0" borderId="42" xfId="1511" applyNumberFormat="1" applyFont="1" applyFill="1" applyBorder="1" applyAlignment="1">
      <alignment vertical="center" shrinkToFit="1"/>
    </xf>
    <xf numFmtId="0" fontId="244" fillId="0" borderId="89" xfId="1511" applyFont="1" applyBorder="1" applyAlignment="1">
      <alignment vertical="center"/>
    </xf>
    <xf numFmtId="0" fontId="244" fillId="0" borderId="74" xfId="1511" applyFont="1" applyFill="1" applyBorder="1" applyAlignment="1">
      <alignment horizontal="center" vertical="center" shrinkToFit="1"/>
    </xf>
    <xf numFmtId="3" fontId="244" fillId="0" borderId="74" xfId="1511" applyNumberFormat="1" applyFont="1" applyFill="1" applyBorder="1" applyAlignment="1">
      <alignment vertical="center" shrinkToFit="1"/>
    </xf>
    <xf numFmtId="3" fontId="244" fillId="0" borderId="105" xfId="1511" applyNumberFormat="1" applyFont="1" applyFill="1" applyBorder="1" applyAlignment="1">
      <alignment vertical="center" shrinkToFit="1"/>
    </xf>
    <xf numFmtId="0" fontId="244" fillId="26" borderId="56" xfId="1511" applyFont="1" applyFill="1" applyBorder="1" applyAlignment="1">
      <alignment horizontal="center" vertical="center" wrapText="1"/>
    </xf>
    <xf numFmtId="3" fontId="244" fillId="0" borderId="46" xfId="1511" applyNumberFormat="1" applyFont="1" applyFill="1" applyBorder="1" applyAlignment="1">
      <alignment vertical="center" shrinkToFit="1"/>
    </xf>
    <xf numFmtId="3" fontId="244" fillId="0" borderId="48" xfId="1511" applyNumberFormat="1" applyFont="1" applyFill="1" applyBorder="1" applyAlignment="1">
      <alignment vertical="center" shrinkToFit="1"/>
    </xf>
    <xf numFmtId="179" fontId="244" fillId="0" borderId="48" xfId="1511" applyNumberFormat="1" applyFont="1" applyFill="1" applyBorder="1" applyAlignment="1">
      <alignment vertical="center" shrinkToFit="1"/>
    </xf>
    <xf numFmtId="179" fontId="244" fillId="0" borderId="56" xfId="1511" applyNumberFormat="1" applyFont="1" applyFill="1" applyBorder="1" applyAlignment="1">
      <alignment vertical="center" shrinkToFit="1"/>
    </xf>
    <xf numFmtId="179" fontId="244" fillId="0" borderId="53" xfId="1511" applyNumberFormat="1" applyFont="1" applyFill="1" applyBorder="1" applyAlignment="1">
      <alignment vertical="center" shrinkToFit="1"/>
    </xf>
    <xf numFmtId="179" fontId="244" fillId="0" borderId="96" xfId="1511" applyNumberFormat="1" applyFont="1" applyFill="1" applyBorder="1" applyAlignment="1">
      <alignment vertical="center" shrinkToFit="1"/>
    </xf>
    <xf numFmtId="179" fontId="244" fillId="0" borderId="104" xfId="1511" applyNumberFormat="1" applyFont="1" applyFill="1" applyBorder="1" applyAlignment="1">
      <alignment vertical="center" shrinkToFit="1"/>
    </xf>
    <xf numFmtId="3" fontId="244" fillId="0" borderId="68" xfId="1511" applyNumberFormat="1" applyFont="1" applyFill="1" applyBorder="1" applyAlignment="1">
      <alignment vertical="center" shrinkToFit="1"/>
    </xf>
    <xf numFmtId="0" fontId="0" fillId="36" borderId="106" xfId="0" applyFill="1" applyBorder="1" applyAlignment="1">
      <alignment vertical="center"/>
    </xf>
    <xf numFmtId="0" fontId="275" fillId="0" borderId="41" xfId="1827" quotePrefix="1" applyFill="1" applyBorder="1" applyAlignment="1">
      <alignment vertical="center"/>
    </xf>
    <xf numFmtId="0" fontId="261" fillId="0" borderId="43" xfId="0" applyFont="1" applyBorder="1" applyAlignment="1">
      <alignment vertical="center"/>
    </xf>
    <xf numFmtId="0" fontId="261" fillId="0" borderId="41" xfId="0" applyFont="1" applyBorder="1" applyAlignment="1">
      <alignment vertical="center"/>
    </xf>
    <xf numFmtId="0" fontId="244" fillId="26" borderId="60" xfId="1511" applyFont="1" applyFill="1" applyBorder="1" applyAlignment="1">
      <alignment horizontal="center" vertical="center"/>
    </xf>
    <xf numFmtId="0" fontId="244" fillId="26" borderId="103" xfId="1511" applyFont="1" applyFill="1" applyBorder="1" applyAlignment="1">
      <alignment horizontal="center" vertical="center"/>
    </xf>
    <xf numFmtId="0" fontId="244" fillId="26" borderId="82" xfId="1511" applyFont="1" applyFill="1" applyBorder="1" applyAlignment="1">
      <alignment horizontal="center" vertical="center" wrapText="1"/>
    </xf>
    <xf numFmtId="3" fontId="244" fillId="0" borderId="49" xfId="1511" applyNumberFormat="1" applyFont="1" applyFill="1" applyBorder="1" applyAlignment="1">
      <alignment vertical="center" shrinkToFit="1"/>
    </xf>
    <xf numFmtId="3" fontId="244" fillId="0" borderId="81" xfId="1511" applyNumberFormat="1" applyFont="1" applyFill="1" applyBorder="1" applyAlignment="1">
      <alignment vertical="center" shrinkToFit="1"/>
    </xf>
    <xf numFmtId="0" fontId="244" fillId="0" borderId="66" xfId="1511" applyFont="1" applyFill="1" applyBorder="1" applyAlignment="1">
      <alignment vertical="center" shrinkToFit="1"/>
    </xf>
    <xf numFmtId="0" fontId="244" fillId="0" borderId="43" xfId="1511" applyFont="1" applyFill="1" applyBorder="1" applyAlignment="1">
      <alignment horizontal="center" vertical="center" shrinkToFit="1"/>
    </xf>
    <xf numFmtId="3" fontId="244" fillId="0" borderId="43" xfId="1511" applyNumberFormat="1" applyFont="1" applyFill="1" applyBorder="1" applyAlignment="1">
      <alignment vertical="center" shrinkToFit="1"/>
    </xf>
    <xf numFmtId="3" fontId="244" fillId="0" borderId="50" xfId="1511" applyNumberFormat="1" applyFont="1" applyFill="1" applyBorder="1" applyAlignment="1">
      <alignment vertical="center" shrinkToFit="1"/>
    </xf>
    <xf numFmtId="0" fontId="244" fillId="26" borderId="103" xfId="1511" applyFont="1" applyFill="1" applyBorder="1" applyAlignment="1">
      <alignment horizontal="center" vertical="center" wrapText="1"/>
    </xf>
    <xf numFmtId="3" fontId="244" fillId="0" borderId="58" xfId="1511" applyNumberFormat="1" applyFont="1" applyFill="1" applyBorder="1" applyAlignment="1">
      <alignment vertical="center" shrinkToFit="1"/>
    </xf>
    <xf numFmtId="229" fontId="244" fillId="0" borderId="92" xfId="1511" applyNumberFormat="1" applyFont="1" applyFill="1" applyBorder="1" applyAlignment="1">
      <alignment vertical="center" shrinkToFit="1"/>
    </xf>
    <xf numFmtId="229" fontId="244" fillId="0" borderId="107" xfId="1511" applyNumberFormat="1" applyFont="1" applyFill="1" applyBorder="1" applyAlignment="1">
      <alignment vertical="center" shrinkToFit="1"/>
    </xf>
    <xf numFmtId="229" fontId="244" fillId="0" borderId="43" xfId="1511" applyNumberFormat="1" applyFont="1" applyFill="1" applyBorder="1" applyAlignment="1">
      <alignment vertical="center" shrinkToFit="1"/>
    </xf>
    <xf numFmtId="229" fontId="244" fillId="0" borderId="93" xfId="1511" applyNumberFormat="1" applyFont="1" applyFill="1" applyBorder="1" applyAlignment="1">
      <alignment vertical="center" shrinkToFit="1"/>
    </xf>
    <xf numFmtId="229" fontId="244" fillId="0" borderId="42" xfId="1511" applyNumberFormat="1" applyFont="1" applyFill="1" applyBorder="1" applyAlignment="1">
      <alignment vertical="center" shrinkToFit="1"/>
    </xf>
    <xf numFmtId="229" fontId="244" fillId="0" borderId="94" xfId="1511" applyNumberFormat="1" applyFont="1" applyFill="1" applyBorder="1" applyAlignment="1">
      <alignment vertical="center" shrinkToFit="1"/>
    </xf>
    <xf numFmtId="0" fontId="244" fillId="0" borderId="108" xfId="1511" applyFont="1" applyBorder="1" applyAlignment="1">
      <alignment vertical="center" shrinkToFit="1"/>
    </xf>
    <xf numFmtId="4" fontId="244" fillId="0" borderId="63" xfId="1511" applyNumberFormat="1" applyFont="1" applyFill="1" applyBorder="1" applyAlignment="1">
      <alignment vertical="center" shrinkToFit="1"/>
    </xf>
    <xf numFmtId="0" fontId="244" fillId="0" borderId="109" xfId="1511" applyFont="1" applyFill="1" applyBorder="1" applyAlignment="1">
      <alignment vertical="center" shrinkToFit="1"/>
    </xf>
    <xf numFmtId="232" fontId="244" fillId="0" borderId="63" xfId="1511" applyNumberFormat="1" applyFont="1" applyFill="1" applyBorder="1" applyAlignment="1">
      <alignment vertical="center" shrinkToFit="1"/>
    </xf>
    <xf numFmtId="0" fontId="244" fillId="0" borderId="65" xfId="1511" applyFont="1" applyFill="1" applyBorder="1" applyAlignment="1">
      <alignment vertical="center" shrinkToFit="1"/>
    </xf>
    <xf numFmtId="0" fontId="244" fillId="0" borderId="110" xfId="1511" applyFont="1" applyBorder="1" applyAlignment="1">
      <alignment vertical="center" shrinkToFit="1"/>
    </xf>
    <xf numFmtId="0" fontId="244" fillId="26" borderId="9" xfId="1511" applyFont="1" applyFill="1" applyBorder="1" applyAlignment="1">
      <alignment horizontal="center" vertical="center" shrinkToFit="1"/>
    </xf>
    <xf numFmtId="0" fontId="0" fillId="26" borderId="9" xfId="0" applyFill="1" applyBorder="1" applyAlignment="1">
      <alignment horizontal="center" vertical="center"/>
    </xf>
    <xf numFmtId="229" fontId="244" fillId="0" borderId="91" xfId="1511" applyNumberFormat="1" applyFont="1" applyFill="1" applyBorder="1" applyAlignment="1">
      <alignment vertical="center" shrinkToFit="1"/>
    </xf>
    <xf numFmtId="0" fontId="244" fillId="0" borderId="111" xfId="1511" applyFont="1" applyFill="1" applyBorder="1" applyAlignment="1">
      <alignment vertical="center" shrinkToFit="1"/>
    </xf>
    <xf numFmtId="4" fontId="244" fillId="0" borderId="91" xfId="1511" applyNumberFormat="1" applyFont="1" applyFill="1" applyBorder="1" applyAlignment="1">
      <alignment vertical="center" shrinkToFit="1"/>
    </xf>
    <xf numFmtId="0" fontId="244" fillId="0" borderId="40" xfId="1511" applyFont="1" applyFill="1" applyBorder="1" applyAlignment="1">
      <alignment vertical="center" shrinkToFit="1"/>
    </xf>
    <xf numFmtId="0" fontId="244" fillId="0" borderId="112" xfId="1511" applyFont="1" applyBorder="1" applyAlignment="1">
      <alignment vertical="center" shrinkToFit="1"/>
    </xf>
    <xf numFmtId="0" fontId="0" fillId="26" borderId="56" xfId="0" applyFill="1" applyBorder="1" applyAlignment="1">
      <alignment horizontal="center" vertical="center"/>
    </xf>
    <xf numFmtId="231" fontId="244" fillId="84" borderId="113" xfId="1511" applyNumberFormat="1" applyFont="1" applyFill="1" applyBorder="1" applyAlignment="1">
      <alignment vertical="center" shrinkToFit="1"/>
    </xf>
    <xf numFmtId="231" fontId="244" fillId="84" borderId="114" xfId="1511" applyNumberFormat="1" applyFont="1" applyFill="1" applyBorder="1" applyAlignment="1">
      <alignment vertical="center" shrinkToFit="1"/>
    </xf>
    <xf numFmtId="231" fontId="244" fillId="84" borderId="115" xfId="1511" applyNumberFormat="1" applyFont="1" applyFill="1" applyBorder="1" applyAlignment="1">
      <alignment vertical="center" shrinkToFit="1"/>
    </xf>
    <xf numFmtId="231" fontId="244" fillId="84" borderId="116" xfId="1511" applyNumberFormat="1" applyFont="1" applyFill="1" applyBorder="1" applyAlignment="1">
      <alignment vertical="center" shrinkToFit="1"/>
    </xf>
    <xf numFmtId="0" fontId="244" fillId="0" borderId="117" xfId="1511" applyFont="1" applyBorder="1" applyAlignment="1">
      <alignment vertical="center" shrinkToFit="1"/>
    </xf>
    <xf numFmtId="40" fontId="275" fillId="84" borderId="91" xfId="1411" applyNumberFormat="1" applyFont="1" applyFill="1" applyBorder="1" applyAlignment="1">
      <alignment vertical="center"/>
    </xf>
    <xf numFmtId="38" fontId="275" fillId="36" borderId="53" xfId="1411" applyFont="1" applyFill="1" applyBorder="1" applyAlignment="1">
      <alignment vertical="center"/>
    </xf>
    <xf numFmtId="38" fontId="275" fillId="36" borderId="102" xfId="1411" applyFont="1" applyFill="1" applyBorder="1" applyAlignment="1">
      <alignment vertical="center"/>
    </xf>
    <xf numFmtId="0" fontId="244" fillId="0" borderId="92" xfId="1511" applyFont="1" applyBorder="1" applyAlignment="1">
      <alignment vertical="center" shrinkToFit="1"/>
    </xf>
    <xf numFmtId="38" fontId="244" fillId="0" borderId="63" xfId="1411" applyFont="1" applyFill="1" applyBorder="1" applyAlignment="1">
      <alignment vertical="center" shrinkToFit="1"/>
    </xf>
    <xf numFmtId="0" fontId="244" fillId="0" borderId="52" xfId="1511" applyFont="1" applyFill="1" applyBorder="1" applyAlignment="1">
      <alignment vertical="center" shrinkToFit="1"/>
    </xf>
    <xf numFmtId="179" fontId="244" fillId="0" borderId="63" xfId="1511" applyNumberFormat="1" applyFont="1" applyFill="1" applyBorder="1" applyAlignment="1">
      <alignment vertical="center" shrinkToFit="1"/>
    </xf>
    <xf numFmtId="0" fontId="244" fillId="0" borderId="93" xfId="1511" applyFont="1" applyBorder="1" applyAlignment="1">
      <alignment vertical="center" shrinkToFit="1"/>
    </xf>
    <xf numFmtId="0" fontId="244" fillId="0" borderId="48" xfId="1511" applyFont="1" applyFill="1" applyBorder="1" applyAlignment="1">
      <alignment vertical="center" shrinkToFit="1"/>
    </xf>
    <xf numFmtId="0" fontId="244" fillId="0" borderId="41" xfId="1511" applyFont="1" applyFill="1" applyBorder="1" applyAlignment="1">
      <alignment vertical="center" shrinkToFit="1"/>
    </xf>
    <xf numFmtId="40" fontId="244" fillId="84" borderId="114" xfId="1411" applyNumberFormat="1" applyFont="1" applyFill="1" applyBorder="1" applyAlignment="1">
      <alignment vertical="center" shrinkToFit="1"/>
    </xf>
    <xf numFmtId="40" fontId="244" fillId="84" borderId="115" xfId="1411" applyNumberFormat="1" applyFont="1" applyFill="1" applyBorder="1" applyAlignment="1">
      <alignment vertical="center" shrinkToFit="1"/>
    </xf>
    <xf numFmtId="0" fontId="244" fillId="26" borderId="90" xfId="1511" applyFont="1" applyFill="1" applyBorder="1" applyAlignment="1">
      <alignment horizontal="center" vertical="center" shrinkToFit="1"/>
    </xf>
    <xf numFmtId="0" fontId="0" fillId="26" borderId="118" xfId="0" applyFill="1" applyBorder="1" applyAlignment="1">
      <alignment horizontal="center" vertical="center"/>
    </xf>
    <xf numFmtId="38" fontId="244" fillId="0" borderId="91" xfId="1411" applyFont="1" applyFill="1" applyBorder="1" applyAlignment="1">
      <alignment vertical="center" shrinkToFit="1"/>
    </xf>
    <xf numFmtId="0" fontId="244" fillId="0" borderId="76" xfId="1511" applyFont="1" applyFill="1" applyBorder="1" applyAlignment="1">
      <alignment vertical="center" shrinkToFit="1"/>
    </xf>
    <xf numFmtId="179" fontId="244" fillId="0" borderId="91" xfId="1511" applyNumberFormat="1" applyFont="1" applyFill="1" applyBorder="1" applyAlignment="1">
      <alignment vertical="center" shrinkToFit="1"/>
    </xf>
    <xf numFmtId="0" fontId="244" fillId="0" borderId="46" xfId="1511" applyFont="1" applyFill="1" applyBorder="1" applyAlignment="1">
      <alignment vertical="center" shrinkToFit="1"/>
    </xf>
    <xf numFmtId="40" fontId="244" fillId="84" borderId="113" xfId="1411" applyNumberFormat="1" applyFont="1" applyFill="1" applyBorder="1" applyAlignment="1">
      <alignment vertical="center" shrinkToFit="1"/>
    </xf>
    <xf numFmtId="0" fontId="244" fillId="0" borderId="94" xfId="1511" applyFont="1" applyBorder="1" applyAlignment="1">
      <alignment vertical="center" shrinkToFit="1"/>
    </xf>
    <xf numFmtId="40" fontId="244" fillId="0" borderId="63" xfId="1411" applyNumberFormat="1" applyFont="1" applyFill="1" applyBorder="1" applyAlignment="1">
      <alignment vertical="center" shrinkToFit="1"/>
    </xf>
    <xf numFmtId="0" fontId="0" fillId="26" borderId="90" xfId="0" applyFill="1" applyBorder="1" applyAlignment="1">
      <alignment horizontal="center" vertical="center"/>
    </xf>
    <xf numFmtId="0" fontId="0" fillId="26" borderId="79" xfId="0" applyFill="1" applyBorder="1" applyAlignment="1">
      <alignment horizontal="center" vertical="center"/>
    </xf>
    <xf numFmtId="40" fontId="244" fillId="0" borderId="91" xfId="1411" applyNumberFormat="1" applyFont="1" applyFill="1" applyBorder="1" applyAlignment="1">
      <alignment vertical="center" shrinkToFit="1"/>
    </xf>
    <xf numFmtId="0" fontId="244" fillId="0" borderId="78" xfId="1511" applyFont="1" applyBorder="1" applyAlignment="1">
      <alignment vertical="center" shrinkToFit="1"/>
    </xf>
    <xf numFmtId="38" fontId="244" fillId="0" borderId="119" xfId="1411" applyFont="1" applyFill="1" applyBorder="1" applyAlignment="1">
      <alignment vertical="center" shrinkToFit="1"/>
    </xf>
    <xf numFmtId="0" fontId="244" fillId="0" borderId="75" xfId="1511" applyFont="1" applyFill="1" applyBorder="1" applyAlignment="1">
      <alignment vertical="center" shrinkToFit="1"/>
    </xf>
    <xf numFmtId="179" fontId="244" fillId="0" borderId="119" xfId="1511" applyNumberFormat="1" applyFont="1" applyFill="1" applyBorder="1" applyAlignment="1">
      <alignment vertical="center" shrinkToFit="1"/>
    </xf>
    <xf numFmtId="40" fontId="244" fillId="84" borderId="119" xfId="1411" applyNumberFormat="1" applyFont="1" applyFill="1" applyBorder="1" applyAlignment="1">
      <alignment vertical="center" shrinkToFit="1"/>
    </xf>
    <xf numFmtId="0" fontId="244" fillId="0" borderId="120" xfId="1511" applyFont="1" applyBorder="1" applyAlignment="1">
      <alignment vertical="center" shrinkToFit="1"/>
    </xf>
    <xf numFmtId="0" fontId="244" fillId="0" borderId="105" xfId="1511" applyFont="1" applyFill="1" applyBorder="1" applyAlignment="1">
      <alignment vertical="center" shrinkToFit="1"/>
    </xf>
    <xf numFmtId="40" fontId="244" fillId="84" borderId="121" xfId="1411" applyNumberFormat="1" applyFont="1" applyFill="1" applyBorder="1" applyAlignment="1">
      <alignment vertical="center" shrinkToFit="1"/>
    </xf>
    <xf numFmtId="4" fontId="244" fillId="0" borderId="119" xfId="1511" applyNumberFormat="1" applyFont="1" applyFill="1" applyBorder="1" applyAlignment="1">
      <alignment vertical="center" shrinkToFit="1"/>
    </xf>
    <xf numFmtId="4" fontId="244" fillId="84" borderId="119" xfId="1511" applyNumberFormat="1" applyFont="1" applyFill="1" applyBorder="1" applyAlignment="1">
      <alignment vertical="center" shrinkToFit="1"/>
    </xf>
    <xf numFmtId="180" fontId="0" fillId="0" borderId="50" xfId="0" applyNumberFormat="1" applyBorder="1" applyAlignment="1">
      <alignment vertical="center"/>
    </xf>
    <xf numFmtId="0" fontId="0" fillId="26" borderId="60" xfId="0" applyFill="1" applyBorder="1" applyAlignment="1">
      <alignment vertical="center"/>
    </xf>
    <xf numFmtId="0" fontId="0" fillId="26" borderId="61" xfId="0" applyFill="1" applyBorder="1" applyAlignment="1">
      <alignment vertical="center"/>
    </xf>
    <xf numFmtId="180" fontId="0" fillId="0" borderId="58" xfId="0" applyNumberFormat="1" applyBorder="1" applyAlignment="1">
      <alignment vertical="center"/>
    </xf>
    <xf numFmtId="0" fontId="244" fillId="0" borderId="67" xfId="1511" applyFont="1" applyFill="1" applyBorder="1" applyAlignment="1">
      <alignment vertical="center" shrinkToFit="1"/>
    </xf>
    <xf numFmtId="3" fontId="244" fillId="84" borderId="57" xfId="1511" applyNumberFormat="1" applyFont="1" applyFill="1" applyBorder="1" applyAlignment="1">
      <alignment vertical="center" shrinkToFit="1"/>
    </xf>
    <xf numFmtId="3" fontId="244" fillId="84" borderId="122" xfId="1511" applyNumberFormat="1" applyFont="1" applyFill="1" applyBorder="1" applyAlignment="1">
      <alignment vertical="center" shrinkToFit="1"/>
    </xf>
    <xf numFmtId="3" fontId="244" fillId="84" borderId="106" xfId="1511" applyNumberFormat="1" applyFont="1" applyFill="1" applyBorder="1" applyAlignment="1">
      <alignment vertical="center" shrinkToFit="1"/>
    </xf>
    <xf numFmtId="3" fontId="244" fillId="84" borderId="42" xfId="1511" applyNumberFormat="1" applyFont="1" applyFill="1" applyBorder="1" applyAlignment="1">
      <alignment vertical="center" shrinkToFit="1"/>
    </xf>
    <xf numFmtId="3" fontId="244" fillId="84" borderId="46" xfId="1511" applyNumberFormat="1" applyFont="1" applyFill="1" applyBorder="1" applyAlignment="1">
      <alignment vertical="center" shrinkToFit="1"/>
    </xf>
    <xf numFmtId="3" fontId="244" fillId="84" borderId="43" xfId="1511" applyNumberFormat="1" applyFont="1" applyFill="1" applyBorder="1" applyAlignment="1">
      <alignment vertical="center" shrinkToFit="1"/>
    </xf>
    <xf numFmtId="3" fontId="244" fillId="84" borderId="41" xfId="1511" applyNumberFormat="1" applyFont="1" applyFill="1" applyBorder="1" applyAlignment="1">
      <alignment vertical="center" shrinkToFit="1"/>
    </xf>
    <xf numFmtId="0" fontId="244" fillId="26" borderId="61" xfId="1511" applyFont="1" applyFill="1" applyBorder="1" applyAlignment="1">
      <alignment horizontal="center" vertical="center" wrapText="1"/>
    </xf>
    <xf numFmtId="0" fontId="244" fillId="0" borderId="78" xfId="1511" applyFont="1" applyFill="1" applyBorder="1" applyAlignment="1">
      <alignment vertical="center" shrinkToFit="1"/>
    </xf>
    <xf numFmtId="229" fontId="244" fillId="0" borderId="74" xfId="1511" applyNumberFormat="1" applyFont="1" applyFill="1" applyBorder="1" applyAlignment="1">
      <alignment vertical="center" shrinkToFit="1"/>
    </xf>
    <xf numFmtId="229" fontId="244" fillId="0" borderId="59" xfId="1511" applyNumberFormat="1" applyFont="1" applyFill="1" applyBorder="1" applyAlignment="1">
      <alignment vertical="center" shrinkToFit="1"/>
    </xf>
    <xf numFmtId="3" fontId="244" fillId="84" borderId="74" xfId="1511" applyNumberFormat="1" applyFont="1" applyFill="1" applyBorder="1" applyAlignment="1">
      <alignment vertical="center" shrinkToFit="1"/>
    </xf>
    <xf numFmtId="0" fontId="244" fillId="52" borderId="123" xfId="1511" applyFont="1" applyFill="1" applyBorder="1" applyAlignment="1">
      <alignment horizontal="center" vertical="center" wrapText="1"/>
    </xf>
    <xf numFmtId="3" fontId="244" fillId="84" borderId="105" xfId="1511" applyNumberFormat="1" applyFont="1" applyFill="1" applyBorder="1" applyAlignment="1">
      <alignment vertical="center" shrinkToFit="1"/>
    </xf>
    <xf numFmtId="3" fontId="244" fillId="84" borderId="68" xfId="1511" applyNumberFormat="1" applyFont="1" applyFill="1" applyBorder="1" applyAlignment="1">
      <alignment vertical="center" shrinkToFit="1"/>
    </xf>
    <xf numFmtId="180" fontId="242" fillId="0" borderId="45" xfId="1411" applyNumberFormat="1" applyFont="1" applyBorder="1" applyAlignment="1">
      <alignment vertical="center"/>
    </xf>
    <xf numFmtId="38" fontId="275" fillId="27" borderId="47" xfId="1411" applyFont="1" applyFill="1" applyBorder="1" applyAlignment="1">
      <alignment vertical="center"/>
    </xf>
    <xf numFmtId="38" fontId="275" fillId="36" borderId="102" xfId="1411" applyFont="1" applyFill="1" applyBorder="1" applyAlignment="1">
      <alignment vertical="center"/>
    </xf>
    <xf numFmtId="0" fontId="297" fillId="0" borderId="5" xfId="0" applyFont="1" applyBorder="1" applyAlignment="1">
      <alignment vertical="center" wrapText="1"/>
    </xf>
    <xf numFmtId="0" fontId="0" fillId="0" borderId="0" xfId="0" applyAlignment="1">
      <alignment vertical="top"/>
    </xf>
    <xf numFmtId="0" fontId="298" fillId="0" borderId="0" xfId="0" applyFont="1" applyAlignment="1">
      <alignment vertical="center"/>
    </xf>
    <xf numFmtId="0" fontId="115" fillId="0" borderId="42" xfId="1598" applyFont="1" applyFill="1" applyBorder="1" applyAlignment="1">
      <alignment vertical="center"/>
    </xf>
    <xf numFmtId="2" fontId="297" fillId="0" borderId="3" xfId="0" applyNumberFormat="1" applyFont="1" applyBorder="1" applyAlignment="1">
      <alignment vertical="center"/>
    </xf>
    <xf numFmtId="2" fontId="297" fillId="0" borderId="43" xfId="0" applyNumberFormat="1" applyFont="1" applyBorder="1" applyAlignment="1">
      <alignment vertical="center"/>
    </xf>
    <xf numFmtId="38" fontId="275" fillId="36" borderId="102" xfId="1411" applyFont="1" applyFill="1" applyBorder="1" applyAlignment="1">
      <alignment vertical="center"/>
    </xf>
    <xf numFmtId="38" fontId="275" fillId="36" borderId="96" xfId="1411" applyFont="1" applyFill="1" applyBorder="1" applyAlignment="1">
      <alignment vertical="center"/>
    </xf>
    <xf numFmtId="38" fontId="275" fillId="36" borderId="53" xfId="1411" applyFont="1" applyFill="1" applyBorder="1" applyAlignment="1">
      <alignment vertical="center"/>
    </xf>
    <xf numFmtId="38" fontId="275" fillId="36" borderId="47" xfId="1411" applyFont="1" applyFill="1" applyBorder="1" applyAlignment="1">
      <alignment vertical="center"/>
    </xf>
    <xf numFmtId="0" fontId="0" fillId="27" borderId="68" xfId="0" applyFill="1" applyBorder="1" applyAlignment="1">
      <alignment vertical="center"/>
    </xf>
    <xf numFmtId="0" fontId="0" fillId="92" borderId="46" xfId="0" applyFill="1" applyBorder="1" applyAlignment="1">
      <alignment horizontal="center" vertical="center"/>
    </xf>
    <xf numFmtId="0" fontId="244" fillId="92" borderId="9" xfId="1511" applyFont="1" applyFill="1" applyBorder="1" applyAlignment="1">
      <alignment horizontal="center" vertical="center" wrapText="1"/>
    </xf>
    <xf numFmtId="0" fontId="244" fillId="92" borderId="56" xfId="1511" applyFont="1" applyFill="1" applyBorder="1" applyAlignment="1">
      <alignment horizontal="center" vertical="center" wrapText="1"/>
    </xf>
    <xf numFmtId="38" fontId="275" fillId="0" borderId="3" xfId="1411" applyFont="1" applyBorder="1" applyAlignment="1">
      <alignment vertical="center"/>
    </xf>
    <xf numFmtId="38" fontId="275" fillId="0" borderId="43" xfId="1411" applyFont="1" applyBorder="1" applyAlignment="1">
      <alignment vertical="center"/>
    </xf>
    <xf numFmtId="0" fontId="252" fillId="0" borderId="56" xfId="0" applyFont="1" applyBorder="1" applyAlignment="1">
      <alignment vertical="center"/>
    </xf>
    <xf numFmtId="0" fontId="252" fillId="0" borderId="43" xfId="0" applyFont="1" applyBorder="1" applyAlignment="1">
      <alignment vertical="center"/>
    </xf>
    <xf numFmtId="177" fontId="261" fillId="0" borderId="43" xfId="1411" applyNumberFormat="1" applyFont="1" applyBorder="1" applyAlignment="1">
      <alignment vertical="center"/>
    </xf>
    <xf numFmtId="38" fontId="263" fillId="36" borderId="102" xfId="1411" applyFont="1" applyFill="1" applyBorder="1" applyAlignment="1">
      <alignment vertical="center"/>
    </xf>
    <xf numFmtId="38" fontId="263" fillId="36" borderId="106" xfId="1411" applyFont="1" applyFill="1" applyBorder="1" applyAlignment="1">
      <alignment vertical="center"/>
    </xf>
    <xf numFmtId="0" fontId="297" fillId="0" borderId="5" xfId="0" applyFont="1" applyBorder="1" applyAlignment="1">
      <alignment vertical="center"/>
    </xf>
    <xf numFmtId="0" fontId="299" fillId="0" borderId="46" xfId="0" applyFont="1" applyBorder="1" applyAlignment="1">
      <alignment vertical="center"/>
    </xf>
    <xf numFmtId="38" fontId="297" fillId="0" borderId="51" xfId="1411" applyFont="1" applyBorder="1" applyAlignment="1">
      <alignment vertical="center"/>
    </xf>
    <xf numFmtId="0" fontId="297" fillId="0" borderId="49" xfId="0" applyFont="1" applyBorder="1" applyAlignment="1">
      <alignment vertical="center"/>
    </xf>
    <xf numFmtId="0" fontId="297" fillId="0" borderId="51" xfId="0" applyFont="1" applyBorder="1" applyAlignment="1">
      <alignment vertical="center"/>
    </xf>
    <xf numFmtId="38" fontId="297" fillId="84" borderId="52" xfId="1411" applyFont="1" applyFill="1" applyBorder="1" applyAlignment="1">
      <alignment vertical="center"/>
    </xf>
    <xf numFmtId="0" fontId="297" fillId="0" borderId="50" xfId="0" applyFont="1" applyBorder="1" applyAlignment="1">
      <alignment vertical="center"/>
    </xf>
    <xf numFmtId="235" fontId="297" fillId="0" borderId="76" xfId="1411" applyNumberFormat="1" applyFont="1" applyBorder="1" applyAlignment="1">
      <alignment vertical="center"/>
    </xf>
    <xf numFmtId="0" fontId="297" fillId="0" borderId="58" xfId="0" applyFont="1" applyBorder="1" applyAlignment="1">
      <alignment vertical="center"/>
    </xf>
    <xf numFmtId="0" fontId="297" fillId="0" borderId="76" xfId="0" applyFont="1" applyBorder="1" applyAlignment="1">
      <alignment vertical="center"/>
    </xf>
    <xf numFmtId="229" fontId="244" fillId="0" borderId="63" xfId="1511" applyNumberFormat="1" applyFont="1" applyFill="1" applyBorder="1" applyAlignment="1">
      <alignment vertical="center" shrinkToFit="1"/>
    </xf>
    <xf numFmtId="231" fontId="244" fillId="0" borderId="91" xfId="1511" applyNumberFormat="1" applyFont="1" applyFill="1" applyBorder="1" applyAlignment="1">
      <alignment vertical="center" shrinkToFit="1"/>
    </xf>
    <xf numFmtId="0" fontId="244" fillId="92" borderId="60" xfId="1511" applyFont="1" applyFill="1" applyBorder="1" applyAlignment="1">
      <alignment vertical="center" shrinkToFit="1"/>
    </xf>
    <xf numFmtId="0" fontId="244" fillId="92" borderId="123" xfId="1511" applyFont="1" applyFill="1" applyBorder="1" applyAlignment="1">
      <alignment horizontal="centerContinuous" vertical="center" shrinkToFit="1"/>
    </xf>
    <xf numFmtId="0" fontId="244" fillId="92" borderId="124" xfId="1511" applyFont="1" applyFill="1" applyBorder="1" applyAlignment="1">
      <alignment horizontal="centerContinuous" vertical="center" shrinkToFit="1"/>
    </xf>
    <xf numFmtId="0" fontId="244" fillId="0" borderId="125" xfId="1511" applyFont="1" applyFill="1" applyBorder="1" applyAlignment="1">
      <alignment vertical="center" shrinkToFit="1"/>
    </xf>
    <xf numFmtId="0" fontId="244" fillId="0" borderId="126" xfId="1511" applyFont="1" applyFill="1" applyBorder="1" applyAlignment="1">
      <alignment vertical="center" shrinkToFit="1"/>
    </xf>
    <xf numFmtId="0" fontId="244" fillId="0" borderId="127" xfId="1511" applyFont="1" applyFill="1" applyBorder="1" applyAlignment="1">
      <alignment vertical="center" shrinkToFit="1"/>
    </xf>
    <xf numFmtId="0" fontId="300" fillId="0" borderId="0" xfId="0" applyFont="1" applyAlignment="1">
      <alignment vertical="top" wrapText="1"/>
    </xf>
    <xf numFmtId="0" fontId="300" fillId="0" borderId="0" xfId="0" applyFont="1" applyAlignment="1">
      <alignment vertical="top"/>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244" fillId="0" borderId="9" xfId="1511" applyFont="1" applyFill="1" applyBorder="1" applyAlignment="1">
      <alignment vertical="center"/>
    </xf>
    <xf numFmtId="0" fontId="244" fillId="0" borderId="5" xfId="1511" applyFont="1" applyFill="1" applyBorder="1" applyAlignment="1">
      <alignment vertical="center"/>
    </xf>
    <xf numFmtId="0" fontId="244" fillId="42" borderId="3" xfId="1511" applyFont="1" applyFill="1" applyBorder="1" applyAlignment="1">
      <alignment horizontal="center" vertical="center"/>
    </xf>
    <xf numFmtId="0" fontId="244" fillId="0" borderId="9" xfId="1511" applyFont="1" applyFill="1" applyBorder="1" applyAlignment="1">
      <alignment vertical="center" wrapText="1"/>
    </xf>
    <xf numFmtId="0" fontId="244" fillId="0" borderId="39" xfId="1511" applyFont="1" applyFill="1" applyBorder="1" applyAlignment="1">
      <alignment vertical="center" wrapText="1"/>
    </xf>
    <xf numFmtId="0" fontId="244" fillId="0" borderId="5" xfId="1511" applyFont="1" applyFill="1" applyBorder="1" applyAlignment="1">
      <alignment vertical="center" wrapText="1"/>
    </xf>
    <xf numFmtId="0" fontId="244" fillId="0" borderId="39" xfId="1511" applyFont="1" applyFill="1" applyBorder="1" applyAlignment="1">
      <alignment vertical="center"/>
    </xf>
    <xf numFmtId="0" fontId="0" fillId="0" borderId="39" xfId="0" applyFill="1" applyBorder="1" applyAlignment="1">
      <alignment horizontal="center" vertical="center"/>
    </xf>
    <xf numFmtId="0" fontId="244" fillId="42" borderId="60" xfId="1511" applyFont="1" applyFill="1" applyBorder="1" applyAlignment="1">
      <alignment horizontal="center" vertical="center" shrinkToFit="1"/>
    </xf>
    <xf numFmtId="0" fontId="244" fillId="42" borderId="99" xfId="1511" applyFont="1" applyFill="1" applyBorder="1" applyAlignment="1">
      <alignment horizontal="center" vertical="center" shrinkToFit="1"/>
    </xf>
    <xf numFmtId="0" fontId="244" fillId="42" borderId="103" xfId="1511" applyFont="1" applyFill="1" applyBorder="1" applyAlignment="1">
      <alignment horizontal="center" vertical="center" shrinkToFit="1"/>
    </xf>
    <xf numFmtId="0" fontId="244" fillId="42" borderId="39" xfId="1511" applyFont="1" applyFill="1" applyBorder="1" applyAlignment="1">
      <alignment horizontal="center" vertical="center" shrinkToFit="1"/>
    </xf>
    <xf numFmtId="0" fontId="244" fillId="42" borderId="82" xfId="1511" applyFont="1" applyFill="1" applyBorder="1" applyAlignment="1">
      <alignment horizontal="center" vertical="center"/>
    </xf>
    <xf numFmtId="0" fontId="244" fillId="42" borderId="84" xfId="1511" applyFont="1" applyFill="1" applyBorder="1" applyAlignment="1">
      <alignment horizontal="center" vertical="center"/>
    </xf>
    <xf numFmtId="0" fontId="244" fillId="42" borderId="128" xfId="1511" applyFont="1" applyFill="1" applyBorder="1" applyAlignment="1">
      <alignment horizontal="center" vertical="center" textRotation="255"/>
    </xf>
    <xf numFmtId="0" fontId="244" fillId="42" borderId="129" xfId="1511" applyFont="1" applyFill="1" applyBorder="1" applyAlignment="1">
      <alignment horizontal="center" vertical="center" textRotation="255"/>
    </xf>
    <xf numFmtId="0" fontId="244" fillId="42" borderId="124" xfId="1511" applyFont="1" applyFill="1" applyBorder="1" applyAlignment="1">
      <alignment horizontal="center" vertical="center" textRotation="255"/>
    </xf>
    <xf numFmtId="0" fontId="244" fillId="42" borderId="77" xfId="1511" applyFont="1" applyFill="1" applyBorder="1" applyAlignment="1">
      <alignment horizontal="center" vertical="center" textRotation="255"/>
    </xf>
    <xf numFmtId="0" fontId="244" fillId="42" borderId="130" xfId="1511" applyFont="1" applyFill="1" applyBorder="1" applyAlignment="1">
      <alignment horizontal="center" vertical="center" textRotation="255"/>
    </xf>
    <xf numFmtId="0" fontId="244" fillId="42" borderId="131" xfId="1511" applyFont="1" applyFill="1" applyBorder="1" applyAlignment="1">
      <alignment horizontal="center" vertical="center" textRotation="255"/>
    </xf>
    <xf numFmtId="0" fontId="0" fillId="2" borderId="46" xfId="0" applyFill="1" applyBorder="1" applyAlignment="1">
      <alignment horizontal="center" vertical="center" wrapText="1"/>
    </xf>
    <xf numFmtId="0" fontId="0" fillId="2" borderId="94" xfId="0" applyFill="1" applyBorder="1" applyAlignment="1">
      <alignment horizontal="center" vertical="center" wrapText="1"/>
    </xf>
    <xf numFmtId="0" fontId="0" fillId="2" borderId="12" xfId="0" applyFill="1" applyBorder="1" applyAlignment="1">
      <alignment horizontal="center" vertical="center"/>
    </xf>
    <xf numFmtId="0" fontId="0" fillId="2" borderId="25" xfId="0" applyFill="1" applyBorder="1" applyAlignment="1">
      <alignment horizontal="center" vertical="center"/>
    </xf>
    <xf numFmtId="0" fontId="0" fillId="2" borderId="85" xfId="0" applyFill="1" applyBorder="1" applyAlignment="1">
      <alignment horizontal="center" vertical="center"/>
    </xf>
    <xf numFmtId="0" fontId="0" fillId="2" borderId="20" xfId="0" applyFill="1" applyBorder="1" applyAlignment="1">
      <alignment horizontal="center" vertical="center"/>
    </xf>
    <xf numFmtId="0" fontId="0" fillId="0" borderId="80" xfId="0" applyBorder="1" applyAlignment="1">
      <alignment horizontal="center" vertical="center"/>
    </xf>
    <xf numFmtId="0" fontId="0" fillId="0" borderId="4" xfId="0" applyBorder="1" applyAlignment="1">
      <alignment horizontal="center" vertical="center"/>
    </xf>
    <xf numFmtId="0" fontId="0" fillId="0" borderId="89" xfId="0" applyBorder="1" applyAlignment="1">
      <alignment horizontal="center" vertical="center"/>
    </xf>
    <xf numFmtId="0" fontId="0" fillId="0" borderId="78" xfId="0" applyBorder="1" applyAlignment="1">
      <alignment vertical="center"/>
    </xf>
    <xf numFmtId="0" fontId="0" fillId="0" borderId="74" xfId="0" applyBorder="1" applyAlignment="1">
      <alignment vertical="center"/>
    </xf>
    <xf numFmtId="0" fontId="0" fillId="0" borderId="59" xfId="0" applyBorder="1" applyAlignment="1">
      <alignment vertical="center"/>
    </xf>
    <xf numFmtId="0" fontId="22" fillId="2" borderId="44" xfId="0" applyFont="1" applyFill="1" applyBorder="1" applyAlignment="1">
      <alignment horizontal="center" vertical="center" wrapText="1"/>
    </xf>
    <xf numFmtId="0" fontId="22" fillId="2" borderId="66" xfId="0" applyFont="1" applyFill="1" applyBorder="1" applyAlignment="1">
      <alignment horizontal="center" vertical="center" wrapText="1"/>
    </xf>
    <xf numFmtId="0" fontId="0" fillId="0" borderId="83" xfId="0" applyFill="1" applyBorder="1" applyAlignment="1">
      <alignment horizontal="center" vertical="center"/>
    </xf>
    <xf numFmtId="0" fontId="0" fillId="0" borderId="0" xfId="0" applyFill="1" applyBorder="1" applyAlignment="1">
      <alignment horizontal="center" vertical="center"/>
    </xf>
    <xf numFmtId="0" fontId="0" fillId="0" borderId="67"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244" fillId="0" borderId="89" xfId="1511" applyFont="1" applyBorder="1" applyAlignment="1">
      <alignment vertical="center" shrinkToFit="1"/>
    </xf>
    <xf numFmtId="0" fontId="244" fillId="0" borderId="99" xfId="1511" applyFont="1" applyBorder="1" applyAlignment="1">
      <alignment vertical="center" shrinkToFit="1"/>
    </xf>
    <xf numFmtId="0" fontId="244" fillId="0" borderId="80" xfId="1511" applyFont="1" applyBorder="1" applyAlignment="1">
      <alignment vertical="center" shrinkToFit="1"/>
    </xf>
    <xf numFmtId="0" fontId="244" fillId="0" borderId="9" xfId="1511" applyFont="1" applyBorder="1" applyAlignment="1">
      <alignment vertical="center"/>
    </xf>
    <xf numFmtId="0" fontId="244" fillId="0" borderId="39" xfId="1511" applyFont="1" applyBorder="1" applyAlignment="1">
      <alignment vertical="center"/>
    </xf>
    <xf numFmtId="0" fontId="244" fillId="0" borderId="5" xfId="1511" applyFont="1" applyBorder="1" applyAlignment="1">
      <alignment vertical="center"/>
    </xf>
    <xf numFmtId="0" fontId="244" fillId="0" borderId="67" xfId="1511" applyFont="1" applyBorder="1" applyAlignment="1">
      <alignment vertical="center" shrinkToFit="1"/>
    </xf>
    <xf numFmtId="0" fontId="244" fillId="0" borderId="57" xfId="1511" applyFont="1" applyBorder="1" applyAlignment="1">
      <alignment vertical="center"/>
    </xf>
    <xf numFmtId="0" fontId="0" fillId="42" borderId="46" xfId="0" applyFill="1" applyBorder="1" applyAlignment="1">
      <alignment horizontal="center" vertical="center" wrapText="1"/>
    </xf>
    <xf numFmtId="0" fontId="0" fillId="42" borderId="76" xfId="0" applyFill="1" applyBorder="1" applyAlignment="1">
      <alignment horizontal="center" vertical="center" wrapText="1"/>
    </xf>
    <xf numFmtId="0" fontId="0" fillId="42" borderId="40" xfId="0" applyFill="1" applyBorder="1" applyAlignment="1">
      <alignment horizontal="center" vertical="center" wrapText="1"/>
    </xf>
    <xf numFmtId="0" fontId="0" fillId="42" borderId="94" xfId="0" applyFill="1" applyBorder="1" applyAlignment="1">
      <alignment horizontal="center" vertical="center" wrapText="1"/>
    </xf>
    <xf numFmtId="0" fontId="0" fillId="42" borderId="62" xfId="0" applyFill="1" applyBorder="1" applyAlignment="1">
      <alignment horizontal="center" vertical="center" wrapText="1"/>
    </xf>
    <xf numFmtId="0" fontId="0" fillId="42" borderId="132" xfId="0" applyFill="1" applyBorder="1" applyAlignment="1">
      <alignment horizontal="center" vertical="center" wrapText="1"/>
    </xf>
    <xf numFmtId="0" fontId="0" fillId="42" borderId="53" xfId="0" applyFill="1" applyBorder="1" applyAlignment="1">
      <alignment horizontal="center" vertical="center" wrapText="1"/>
    </xf>
    <xf numFmtId="0" fontId="0" fillId="42" borderId="96" xfId="0" applyFill="1" applyBorder="1" applyAlignment="1">
      <alignment horizontal="center" vertical="center"/>
    </xf>
    <xf numFmtId="0" fontId="244" fillId="0" borderId="60" xfId="1511" applyFont="1" applyBorder="1" applyAlignment="1">
      <alignment vertical="center" shrinkToFit="1"/>
    </xf>
    <xf numFmtId="0" fontId="244" fillId="0" borderId="103" xfId="1511" applyFont="1" applyBorder="1" applyAlignment="1">
      <alignment vertical="center"/>
    </xf>
    <xf numFmtId="0" fontId="244" fillId="42" borderId="44" xfId="1511" applyFont="1" applyFill="1" applyBorder="1" applyAlignment="1">
      <alignment horizontal="center" vertical="center" shrinkToFit="1"/>
    </xf>
    <xf numFmtId="0" fontId="244" fillId="42" borderId="89" xfId="1511" applyFont="1" applyFill="1" applyBorder="1" applyAlignment="1">
      <alignment horizontal="center" vertical="center" shrinkToFit="1"/>
    </xf>
    <xf numFmtId="0" fontId="244" fillId="42" borderId="42" xfId="1511" applyFont="1" applyFill="1" applyBorder="1" applyAlignment="1">
      <alignment horizontal="center" vertical="center" shrinkToFit="1"/>
    </xf>
    <xf numFmtId="0" fontId="244" fillId="42" borderId="9" xfId="1511" applyFont="1" applyFill="1" applyBorder="1" applyAlignment="1">
      <alignment horizontal="center" vertical="center" shrinkToFit="1"/>
    </xf>
    <xf numFmtId="0" fontId="0" fillId="42" borderId="42" xfId="0" applyFill="1" applyBorder="1" applyAlignment="1">
      <alignment horizontal="center" vertical="center" wrapText="1"/>
    </xf>
    <xf numFmtId="0" fontId="0" fillId="42" borderId="107" xfId="0" applyFill="1" applyBorder="1" applyAlignment="1">
      <alignment horizontal="center" vertical="center"/>
    </xf>
    <xf numFmtId="0" fontId="244" fillId="0" borderId="4" xfId="1511" applyFont="1" applyBorder="1" applyAlignment="1">
      <alignment vertical="center" shrinkToFit="1"/>
    </xf>
    <xf numFmtId="0" fontId="244" fillId="0" borderId="66" xfId="1511" applyFont="1" applyBorder="1" applyAlignment="1">
      <alignment vertical="center" shrinkToFit="1"/>
    </xf>
    <xf numFmtId="0" fontId="244" fillId="0" borderId="3" xfId="1511" applyFont="1" applyBorder="1" applyAlignment="1">
      <alignment vertical="center"/>
    </xf>
    <xf numFmtId="0" fontId="244" fillId="0" borderId="43" xfId="1511" applyFont="1" applyBorder="1" applyAlignment="1">
      <alignment vertical="center"/>
    </xf>
    <xf numFmtId="0" fontId="0" fillId="42" borderId="42" xfId="0" applyFill="1" applyBorder="1" applyAlignment="1">
      <alignment horizontal="center" vertical="center"/>
    </xf>
    <xf numFmtId="0" fontId="0" fillId="42" borderId="9" xfId="0" applyFill="1" applyBorder="1" applyAlignment="1">
      <alignment horizontal="center" vertical="center"/>
    </xf>
    <xf numFmtId="0" fontId="244" fillId="0" borderId="44" xfId="1511" applyFont="1" applyBorder="1" applyAlignment="1">
      <alignment vertical="center" shrinkToFit="1"/>
    </xf>
    <xf numFmtId="0" fontId="244" fillId="0" borderId="42" xfId="1511" applyFont="1" applyBorder="1" applyAlignment="1">
      <alignment vertical="center"/>
    </xf>
    <xf numFmtId="0" fontId="0" fillId="42" borderId="104" xfId="0" applyFill="1" applyBorder="1" applyAlignment="1">
      <alignment horizontal="center" vertical="center" wrapText="1"/>
    </xf>
    <xf numFmtId="0" fontId="0" fillId="42" borderId="102" xfId="0" applyFill="1" applyBorder="1" applyAlignment="1">
      <alignment horizontal="center" vertical="center" wrapText="1"/>
    </xf>
    <xf numFmtId="0" fontId="244" fillId="92" borderId="123" xfId="1511" applyFont="1" applyFill="1" applyBorder="1" applyAlignment="1">
      <alignment horizontal="center" vertical="center" shrinkToFit="1"/>
    </xf>
    <xf numFmtId="0" fontId="244" fillId="92" borderId="124" xfId="1511" applyFont="1" applyFill="1" applyBorder="1" applyAlignment="1">
      <alignment horizontal="center" vertical="center" shrinkToFit="1"/>
    </xf>
    <xf numFmtId="0" fontId="244" fillId="92" borderId="25" xfId="1511" applyFont="1" applyFill="1" applyBorder="1" applyAlignment="1">
      <alignment horizontal="center" vertical="center" shrinkToFit="1"/>
    </xf>
    <xf numFmtId="0" fontId="0" fillId="42" borderId="60" xfId="0" applyFill="1" applyBorder="1" applyAlignment="1">
      <alignment horizontal="center" vertical="center"/>
    </xf>
    <xf numFmtId="0" fontId="0" fillId="42" borderId="67" xfId="0" applyFill="1" applyBorder="1" applyAlignment="1">
      <alignment horizontal="center" vertical="center"/>
    </xf>
    <xf numFmtId="0" fontId="0" fillId="42" borderId="124" xfId="0" applyFill="1" applyBorder="1" applyAlignment="1">
      <alignment horizontal="center" vertical="center" wrapText="1"/>
    </xf>
    <xf numFmtId="0" fontId="0" fillId="42" borderId="133" xfId="0" applyFill="1" applyBorder="1" applyAlignment="1">
      <alignment horizontal="center" vertical="center"/>
    </xf>
    <xf numFmtId="0" fontId="0" fillId="42" borderId="106" xfId="0" applyFill="1" applyBorder="1" applyAlignment="1">
      <alignment horizontal="center" vertical="center" wrapText="1"/>
    </xf>
    <xf numFmtId="0" fontId="244" fillId="92" borderId="134" xfId="1511" applyFont="1" applyFill="1" applyBorder="1" applyAlignment="1">
      <alignment horizontal="center" vertical="center" shrinkToFit="1"/>
    </xf>
    <xf numFmtId="0" fontId="244" fillId="92" borderId="120" xfId="1511" applyFont="1" applyFill="1" applyBorder="1" applyAlignment="1">
      <alignment horizontal="center" vertical="center" shrinkToFit="1"/>
    </xf>
    <xf numFmtId="0" fontId="0" fillId="42" borderId="76" xfId="0" applyFill="1" applyBorder="1" applyAlignment="1">
      <alignment horizontal="center" vertical="center"/>
    </xf>
    <xf numFmtId="0" fontId="0" fillId="42" borderId="79" xfId="0" applyFill="1" applyBorder="1" applyAlignment="1">
      <alignment horizontal="center" vertical="center"/>
    </xf>
    <xf numFmtId="0" fontId="0" fillId="42" borderId="47" xfId="0" applyFill="1" applyBorder="1" applyAlignment="1">
      <alignment horizontal="center" vertical="center"/>
    </xf>
    <xf numFmtId="0" fontId="0" fillId="42" borderId="103" xfId="0" applyFill="1" applyBorder="1" applyAlignment="1">
      <alignment horizontal="center" vertical="center"/>
    </xf>
    <xf numFmtId="0" fontId="0" fillId="42" borderId="57" xfId="0" applyFill="1" applyBorder="1" applyAlignment="1">
      <alignment horizontal="center" vertical="center"/>
    </xf>
    <xf numFmtId="0" fontId="0" fillId="42" borderId="104" xfId="0" applyFill="1" applyBorder="1" applyAlignment="1">
      <alignment horizontal="center" vertical="center"/>
    </xf>
    <xf numFmtId="0" fontId="0" fillId="42" borderId="103" xfId="0" applyFill="1" applyBorder="1" applyAlignment="1">
      <alignment horizontal="center" vertical="center" wrapText="1"/>
    </xf>
    <xf numFmtId="0" fontId="0" fillId="42" borderId="57" xfId="0" applyFill="1" applyBorder="1" applyAlignment="1">
      <alignment horizontal="center" vertical="center" wrapText="1"/>
    </xf>
    <xf numFmtId="0" fontId="297" fillId="42" borderId="42" xfId="0" applyFont="1" applyFill="1" applyBorder="1" applyAlignment="1">
      <alignment horizontal="center" vertical="center" wrapText="1"/>
    </xf>
    <xf numFmtId="0" fontId="297" fillId="42" borderId="9" xfId="0" applyFont="1" applyFill="1" applyBorder="1" applyAlignment="1">
      <alignment horizontal="center" vertical="center" wrapText="1"/>
    </xf>
    <xf numFmtId="0" fontId="297" fillId="42" borderId="46" xfId="0" applyFont="1" applyFill="1" applyBorder="1" applyAlignment="1">
      <alignment horizontal="center" vertical="center" wrapText="1"/>
    </xf>
    <xf numFmtId="0" fontId="297" fillId="42" borderId="56" xfId="0" applyFont="1" applyFill="1" applyBorder="1" applyAlignment="1">
      <alignment horizontal="center" vertical="center" wrapText="1"/>
    </xf>
    <xf numFmtId="0" fontId="25" fillId="0" borderId="44" xfId="1511" applyFont="1" applyBorder="1" applyAlignment="1">
      <alignment vertical="center"/>
    </xf>
    <xf numFmtId="0" fontId="25" fillId="0" borderId="4" xfId="1511" applyFont="1" applyBorder="1" applyAlignment="1">
      <alignment vertical="center"/>
    </xf>
    <xf numFmtId="0" fontId="297" fillId="42" borderId="103" xfId="0" applyFont="1" applyFill="1" applyBorder="1" applyAlignment="1">
      <alignment horizontal="center" vertical="center" wrapText="1"/>
    </xf>
    <xf numFmtId="0" fontId="297" fillId="42" borderId="57" xfId="0" applyFont="1" applyFill="1" applyBorder="1" applyAlignment="1">
      <alignment horizontal="center" vertical="center" wrapText="1"/>
    </xf>
    <xf numFmtId="0" fontId="0" fillId="0" borderId="42" xfId="0" applyBorder="1" applyAlignment="1">
      <alignment vertical="center"/>
    </xf>
    <xf numFmtId="0" fontId="0" fillId="0" borderId="3" xfId="0" applyBorder="1" applyAlignment="1">
      <alignment vertical="center"/>
    </xf>
    <xf numFmtId="0" fontId="0" fillId="0" borderId="134" xfId="0" applyFill="1" applyBorder="1" applyAlignment="1">
      <alignment horizontal="center" vertical="center"/>
    </xf>
    <xf numFmtId="0" fontId="0" fillId="0" borderId="75" xfId="0" applyFill="1" applyBorder="1" applyAlignment="1">
      <alignment horizontal="center" vertical="center"/>
    </xf>
    <xf numFmtId="0" fontId="0" fillId="92" borderId="60" xfId="0" applyFill="1" applyBorder="1" applyAlignment="1">
      <alignment horizontal="center" vertical="center"/>
    </xf>
    <xf numFmtId="0" fontId="0" fillId="92" borderId="99" xfId="0" applyFill="1" applyBorder="1" applyAlignment="1">
      <alignment horizontal="center" vertical="center"/>
    </xf>
    <xf numFmtId="0" fontId="244" fillId="92" borderId="53" xfId="1511" applyFont="1" applyFill="1" applyBorder="1" applyAlignment="1">
      <alignment horizontal="center" vertical="center" wrapText="1"/>
    </xf>
    <xf numFmtId="0" fontId="244" fillId="92" borderId="104" xfId="1511" applyFont="1" applyFill="1" applyBorder="1" applyAlignment="1">
      <alignment horizontal="center" vertical="center" wrapText="1"/>
    </xf>
    <xf numFmtId="0" fontId="244" fillId="92" borderId="42" xfId="1511" applyFont="1" applyFill="1" applyBorder="1" applyAlignment="1">
      <alignment horizontal="center" vertical="center"/>
    </xf>
    <xf numFmtId="0" fontId="244" fillId="92" borderId="9" xfId="1511" applyFont="1" applyFill="1" applyBorder="1" applyAlignment="1">
      <alignment horizontal="center" vertical="center"/>
    </xf>
    <xf numFmtId="0" fontId="0" fillId="92" borderId="42" xfId="0" applyFill="1" applyBorder="1" applyAlignment="1">
      <alignment horizontal="center" vertical="center"/>
    </xf>
    <xf numFmtId="0" fontId="244" fillId="0" borderId="3" xfId="1511" applyFont="1" applyFill="1" applyBorder="1" applyAlignment="1">
      <alignment vertical="center" shrinkToFit="1"/>
    </xf>
    <xf numFmtId="0" fontId="244" fillId="0" borderId="9" xfId="1511" applyFont="1" applyFill="1" applyBorder="1" applyAlignment="1">
      <alignment vertical="center" shrinkToFit="1"/>
    </xf>
    <xf numFmtId="0" fontId="244" fillId="0" borderId="89" xfId="1511" applyFont="1" applyBorder="1" applyAlignment="1">
      <alignment horizontal="center" vertical="center" shrinkToFit="1"/>
    </xf>
    <xf numFmtId="0" fontId="244" fillId="0" borderId="99" xfId="1511" applyFont="1" applyBorder="1" applyAlignment="1">
      <alignment horizontal="center" vertical="center" shrinkToFit="1"/>
    </xf>
    <xf numFmtId="0" fontId="244" fillId="0" borderId="80" xfId="1511" applyFont="1" applyBorder="1" applyAlignment="1">
      <alignment horizontal="center" vertical="center" shrinkToFit="1"/>
    </xf>
    <xf numFmtId="0" fontId="244" fillId="0" borderId="9" xfId="1511" applyFont="1" applyBorder="1" applyAlignment="1">
      <alignment horizontal="center" vertical="center"/>
    </xf>
    <xf numFmtId="0" fontId="244" fillId="0" borderId="39" xfId="1511" applyFont="1" applyBorder="1" applyAlignment="1">
      <alignment horizontal="center" vertical="center"/>
    </xf>
    <xf numFmtId="0" fontId="244" fillId="0" borderId="5" xfId="1511" applyFont="1" applyBorder="1" applyAlignment="1">
      <alignment horizontal="center" vertical="center"/>
    </xf>
    <xf numFmtId="0" fontId="244" fillId="0" borderId="57" xfId="1511" applyFont="1" applyBorder="1" applyAlignment="1">
      <alignment horizontal="center" vertical="center"/>
    </xf>
    <xf numFmtId="0" fontId="244" fillId="0" borderId="67" xfId="1511" applyFont="1" applyBorder="1" applyAlignment="1">
      <alignment horizontal="center" vertical="center" shrinkToFit="1"/>
    </xf>
    <xf numFmtId="0" fontId="244" fillId="42" borderId="66" xfId="1511" applyFont="1" applyFill="1" applyBorder="1" applyAlignment="1">
      <alignment horizontal="center" vertical="center" shrinkToFit="1"/>
    </xf>
    <xf numFmtId="0" fontId="244" fillId="42" borderId="43" xfId="1511" applyFont="1" applyFill="1" applyBorder="1" applyAlignment="1">
      <alignment horizontal="center" vertical="center" shrinkToFit="1"/>
    </xf>
    <xf numFmtId="0" fontId="244" fillId="42" borderId="57" xfId="1511" applyFont="1" applyFill="1" applyBorder="1" applyAlignment="1">
      <alignment horizontal="center" vertical="center" shrinkToFit="1"/>
    </xf>
    <xf numFmtId="0" fontId="0" fillId="42" borderId="43" xfId="0" applyFill="1" applyBorder="1" applyAlignment="1">
      <alignment horizontal="center" vertical="center"/>
    </xf>
    <xf numFmtId="0" fontId="0" fillId="42" borderId="44" xfId="0" applyFill="1" applyBorder="1" applyAlignment="1">
      <alignment horizontal="center" vertical="center"/>
    </xf>
    <xf numFmtId="0" fontId="0" fillId="42" borderId="66" xfId="0" applyFill="1" applyBorder="1" applyAlignment="1">
      <alignment horizontal="center" vertical="center"/>
    </xf>
    <xf numFmtId="0" fontId="244" fillId="26" borderId="42" xfId="1511" applyFont="1" applyFill="1" applyBorder="1" applyAlignment="1">
      <alignment horizontal="center" vertical="center" shrinkToFit="1"/>
    </xf>
    <xf numFmtId="0" fontId="244" fillId="26" borderId="46" xfId="1511" applyFont="1" applyFill="1" applyBorder="1" applyAlignment="1">
      <alignment horizontal="center" vertical="center" shrinkToFit="1"/>
    </xf>
    <xf numFmtId="0" fontId="244" fillId="26" borderId="44" xfId="1511" applyFont="1" applyFill="1" applyBorder="1" applyAlignment="1">
      <alignment horizontal="center" vertical="center" shrinkToFit="1"/>
    </xf>
    <xf numFmtId="0" fontId="244" fillId="26" borderId="89" xfId="1511" applyFont="1" applyFill="1" applyBorder="1" applyAlignment="1">
      <alignment horizontal="center" vertical="center" shrinkToFit="1"/>
    </xf>
    <xf numFmtId="0" fontId="244" fillId="26" borderId="12" xfId="1511" applyFont="1" applyFill="1" applyBorder="1" applyAlignment="1">
      <alignment horizontal="center" vertical="center" shrinkToFit="1"/>
    </xf>
    <xf numFmtId="0" fontId="244" fillId="26" borderId="82" xfId="1511" applyFont="1" applyFill="1" applyBorder="1" applyAlignment="1">
      <alignment horizontal="center" vertical="center" shrinkToFit="1"/>
    </xf>
    <xf numFmtId="0" fontId="244" fillId="26" borderId="85" xfId="1511" applyFont="1" applyFill="1" applyBorder="1" applyAlignment="1">
      <alignment horizontal="center" vertical="center" shrinkToFit="1"/>
    </xf>
    <xf numFmtId="0" fontId="244" fillId="26" borderId="86" xfId="1511" applyFont="1" applyFill="1" applyBorder="1" applyAlignment="1">
      <alignment horizontal="center" vertical="center" shrinkToFit="1"/>
    </xf>
    <xf numFmtId="0" fontId="244" fillId="26" borderId="83" xfId="1511" applyFont="1" applyFill="1" applyBorder="1" applyAlignment="1">
      <alignment horizontal="center" vertical="center" shrinkToFit="1"/>
    </xf>
    <xf numFmtId="0" fontId="244" fillId="26" borderId="84" xfId="1511" applyFont="1" applyFill="1" applyBorder="1" applyAlignment="1">
      <alignment horizontal="center" vertical="center" shrinkToFit="1"/>
    </xf>
    <xf numFmtId="0" fontId="0" fillId="0" borderId="123" xfId="0" applyBorder="1" applyAlignment="1">
      <alignment horizontal="center" vertical="center" wrapText="1"/>
    </xf>
    <xf numFmtId="0" fontId="0" fillId="0" borderId="2" xfId="0" applyBorder="1" applyAlignment="1">
      <alignment horizontal="center" vertical="center" wrapText="1"/>
    </xf>
    <xf numFmtId="0" fontId="0" fillId="0" borderId="45" xfId="0" applyBorder="1" applyAlignment="1">
      <alignment horizontal="center" vertical="center" wrapText="1"/>
    </xf>
    <xf numFmtId="0" fontId="266" fillId="0" borderId="43" xfId="0" applyFont="1" applyFill="1" applyBorder="1" applyAlignment="1">
      <alignment vertical="center"/>
    </xf>
    <xf numFmtId="0" fontId="266" fillId="0" borderId="50" xfId="0" applyFont="1" applyFill="1" applyBorder="1" applyAlignment="1">
      <alignment vertical="center"/>
    </xf>
    <xf numFmtId="0" fontId="266" fillId="0" borderId="3" xfId="0" applyFont="1" applyFill="1" applyBorder="1" applyAlignment="1">
      <alignment vertical="center"/>
    </xf>
    <xf numFmtId="0" fontId="266" fillId="0" borderId="49" xfId="0" applyFont="1" applyFill="1" applyBorder="1" applyAlignment="1">
      <alignment vertical="center"/>
    </xf>
    <xf numFmtId="0" fontId="266" fillId="0" borderId="5" xfId="0" applyFont="1" applyFill="1" applyBorder="1" applyAlignment="1">
      <alignment vertical="center"/>
    </xf>
    <xf numFmtId="0" fontId="266" fillId="0" borderId="95" xfId="0" applyFont="1" applyFill="1" applyBorder="1" applyAlignment="1">
      <alignment vertical="center"/>
    </xf>
    <xf numFmtId="0" fontId="244" fillId="26" borderId="44" xfId="1511" applyFont="1" applyFill="1" applyBorder="1" applyAlignment="1">
      <alignment horizontal="center" vertical="center"/>
    </xf>
    <xf numFmtId="0" fontId="244" fillId="26" borderId="89" xfId="1511" applyFont="1" applyFill="1" applyBorder="1" applyAlignment="1">
      <alignment horizontal="center" vertical="center"/>
    </xf>
    <xf numFmtId="0" fontId="244" fillId="26" borderId="42" xfId="1511" applyFont="1" applyFill="1" applyBorder="1" applyAlignment="1">
      <alignment horizontal="center" vertical="center"/>
    </xf>
    <xf numFmtId="0" fontId="244" fillId="26" borderId="9" xfId="1511" applyFont="1" applyFill="1" applyBorder="1" applyAlignment="1">
      <alignment horizontal="center" vertical="center"/>
    </xf>
    <xf numFmtId="0" fontId="0" fillId="26" borderId="42" xfId="0" applyFill="1" applyBorder="1" applyAlignment="1">
      <alignment horizontal="center" vertical="center"/>
    </xf>
    <xf numFmtId="0" fontId="0" fillId="26" borderId="46" xfId="0" applyFill="1" applyBorder="1" applyAlignment="1">
      <alignment horizontal="center" vertical="center"/>
    </xf>
    <xf numFmtId="0" fontId="244" fillId="26" borderId="62" xfId="1511" applyFont="1" applyFill="1" applyBorder="1" applyAlignment="1">
      <alignment horizontal="center" vertical="center" wrapText="1"/>
    </xf>
    <xf numFmtId="0" fontId="244" fillId="26" borderId="132" xfId="1511" applyFont="1" applyFill="1" applyBorder="1" applyAlignment="1">
      <alignment horizontal="center" vertical="center" wrapText="1"/>
    </xf>
    <xf numFmtId="0" fontId="0" fillId="2" borderId="44" xfId="0" applyFill="1" applyBorder="1" applyAlignment="1">
      <alignment horizontal="center" vertical="center"/>
    </xf>
    <xf numFmtId="0" fontId="0" fillId="2" borderId="66" xfId="0" applyFill="1" applyBorder="1" applyAlignment="1">
      <alignment horizontal="center" vertical="center"/>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2" xfId="0" applyFill="1" applyBorder="1" applyAlignment="1">
      <alignment horizontal="center" vertical="center"/>
    </xf>
    <xf numFmtId="0" fontId="0" fillId="2" borderId="58" xfId="0" applyFill="1" applyBorder="1" applyAlignment="1">
      <alignment horizontal="center" vertical="center"/>
    </xf>
    <xf numFmtId="0" fontId="0" fillId="2" borderId="43" xfId="0" applyFill="1" applyBorder="1" applyAlignment="1">
      <alignment horizontal="center" vertical="center"/>
    </xf>
    <xf numFmtId="0" fontId="0" fillId="2" borderId="50" xfId="0" applyFill="1" applyBorder="1" applyAlignment="1">
      <alignment horizontal="center" vertical="center"/>
    </xf>
    <xf numFmtId="0" fontId="244" fillId="52" borderId="53" xfId="1511" applyFont="1" applyFill="1" applyBorder="1" applyAlignment="1">
      <alignment horizontal="center" vertical="center" wrapText="1"/>
    </xf>
    <xf numFmtId="0" fontId="244" fillId="52" borderId="47" xfId="1511" applyFont="1" applyFill="1" applyBorder="1" applyAlignment="1">
      <alignment horizontal="center" vertical="center" wrapText="1"/>
    </xf>
    <xf numFmtId="0" fontId="244" fillId="52" borderId="42" xfId="1511" applyFont="1" applyFill="1" applyBorder="1" applyAlignment="1">
      <alignment horizontal="center" vertical="center"/>
    </xf>
    <xf numFmtId="0" fontId="244" fillId="52" borderId="46" xfId="1511" applyFont="1" applyFill="1" applyBorder="1" applyAlignment="1">
      <alignment horizontal="center" vertical="center"/>
    </xf>
    <xf numFmtId="0" fontId="244" fillId="52" borderId="43" xfId="1511" applyFont="1" applyFill="1" applyBorder="1" applyAlignment="1">
      <alignment horizontal="center" vertical="center"/>
    </xf>
    <xf numFmtId="0" fontId="244" fillId="52" borderId="42" xfId="1511" applyFont="1" applyFill="1" applyBorder="1" applyAlignment="1">
      <alignment horizontal="center" vertical="center" wrapText="1"/>
    </xf>
    <xf numFmtId="0" fontId="264" fillId="52" borderId="44" xfId="0" applyFont="1" applyFill="1" applyBorder="1" applyAlignment="1">
      <alignment horizontal="center" vertical="center"/>
    </xf>
    <xf numFmtId="0" fontId="264" fillId="52" borderId="42" xfId="0" applyFont="1" applyFill="1" applyBorder="1" applyAlignment="1">
      <alignment horizontal="center" vertical="center"/>
    </xf>
    <xf numFmtId="0" fontId="0" fillId="42" borderId="123" xfId="0" applyFill="1" applyBorder="1" applyAlignment="1">
      <alignment horizontal="center" vertical="center" wrapText="1"/>
    </xf>
    <xf numFmtId="0" fontId="0" fillId="42" borderId="122" xfId="0" applyFill="1" applyBorder="1" applyAlignment="1">
      <alignment horizontal="center" vertical="center" wrapText="1"/>
    </xf>
    <xf numFmtId="38" fontId="297" fillId="0" borderId="100" xfId="1411" applyFont="1" applyBorder="1" applyAlignment="1">
      <alignment horizontal="center" vertical="center"/>
    </xf>
    <xf numFmtId="38" fontId="297" fillId="0" borderId="94" xfId="1411" applyFont="1" applyBorder="1" applyAlignment="1">
      <alignment horizontal="center" vertical="center"/>
    </xf>
    <xf numFmtId="0" fontId="0" fillId="42" borderId="58" xfId="0" applyFill="1" applyBorder="1" applyAlignment="1">
      <alignment horizontal="center" vertical="center" wrapText="1"/>
    </xf>
    <xf numFmtId="0" fontId="0" fillId="42" borderId="81" xfId="0" applyFill="1" applyBorder="1" applyAlignment="1">
      <alignment horizontal="center" vertical="center"/>
    </xf>
    <xf numFmtId="0" fontId="244" fillId="42" borderId="67" xfId="1511" applyFont="1" applyFill="1" applyBorder="1" applyAlignment="1">
      <alignment horizontal="center" vertical="center" shrinkToFit="1"/>
    </xf>
  </cellXfs>
  <cellStyles count="1880">
    <cellStyle name="_x0001_" xfId="1"/>
    <cellStyle name=" 1" xfId="2"/>
    <cellStyle name=" 2" xfId="3"/>
    <cellStyle name=" 3" xfId="4"/>
    <cellStyle name=" 4" xfId="5"/>
    <cellStyle name=" 5" xfId="6"/>
    <cellStyle name=" 6" xfId="7"/>
    <cellStyle name="_x000a_mouse.drv=lm" xfId="8"/>
    <cellStyle name="､@ｯ・880330" xfId="9"/>
    <cellStyle name="､@ｯ・Book1" xfId="10"/>
    <cellStyle name="､@ｯ・E18639" xfId="11"/>
    <cellStyle name="､@ｯ・P186_001213EUR" xfId="12"/>
    <cellStyle name="､@ｯ・P4TR1_1219carunit" xfId="13"/>
    <cellStyle name="､@ｯ・S2SOPODR" xfId="14"/>
    <cellStyle name="､@ｯ・tZR_39_KV1010219" xfId="15"/>
    <cellStyle name="､d､ﾀｦ・0]_anems_block_list186" xfId="16"/>
    <cellStyle name="､d､ﾀｦ・anems_block_list186" xfId="17"/>
    <cellStyle name="､d､ﾀｦ・Book1" xfId="18"/>
    <cellStyle name="､d､ﾀｦ・E18639" xfId="19"/>
    <cellStyle name="､d､ﾀｦ・P186_001213EUR" xfId="20"/>
    <cellStyle name="､d､ﾀｦ・P4TR1_1219carunit" xfId="21"/>
    <cellStyle name="､d､ﾀｦ・tZR_39_KV1010219" xfId="22"/>
    <cellStyle name=".0." xfId="23"/>
    <cellStyle name="??" xfId="24"/>
    <cellStyle name="?? [0.00]_????(?) " xfId="25"/>
    <cellStyle name="?? [0]_RESULTS" xfId="26"/>
    <cellStyle name="??? [0]_????????aro" xfId="27"/>
    <cellStyle name="???? [0.00]_??4-3 ???????Format?" xfId="28"/>
    <cellStyle name="???? [0]_???" xfId="29"/>
    <cellStyle name="???????" xfId="30"/>
    <cellStyle name="???????_x0003_" xfId="31"/>
    <cellStyle name="???????_x0004_" xfId="32"/>
    <cellStyle name="????????" xfId="33"/>
    <cellStyle name="????????????" xfId="34"/>
    <cellStyle name="???????????? Change1.5.1" xfId="35"/>
    <cellStyle name="????????????_1 (4)" xfId="36"/>
    <cellStyle name="????????????-21-2002 fro" xfId="37"/>
    <cellStyle name="????????????erlinkNNOTEW" xfId="38"/>
    <cellStyle name="????????????esolume 02A3" xfId="39"/>
    <cellStyle name="????????????ge Details1c" xfId="40"/>
    <cellStyle name="????????????le" xfId="41"/>
    <cellStyle name="????????????n_Report for" xfId="42"/>
    <cellStyle name="????????????nalysission " xfId="43"/>
    <cellStyle name="????????????NOTEWINNOTET" xfId="44"/>
    <cellStyle name="????????????NOTEWINNOTEW" xfId="45"/>
    <cellStyle name="????????????VC (2))VC (2" xfId="46"/>
    <cellStyle name="?????????WINNO" xfId="47"/>
    <cellStyle name="????????È" xfId="48"/>
    <cellStyle name="????????ﾀWINNO" xfId="49"/>
    <cellStyle name="???????_~0034010deasisr" xfId="50"/>
    <cellStyle name="???????IT COST" xfId="51"/>
    <cellStyle name="???????nkHyper" xfId="52"/>
    <cellStyle name="???????ructure" xfId="53"/>
    <cellStyle name="???????uscodes" xfId="54"/>
    <cellStyle name="???????usmixes" xfId="55"/>
    <cellStyle name="???????XX vs a" xfId="56"/>
    <cellStyle name="?????_?? " xfId="57"/>
    <cellStyle name="????_???" xfId="58"/>
    <cellStyle name="???[0]_RESULTS" xfId="59"/>
    <cellStyle name="???_???" xfId="60"/>
    <cellStyle name="???F [0.00]_~0034010_ana" xfId="61"/>
    <cellStyle name="???F_~0034010_ana" xfId="62"/>
    <cellStyle name="???ｷｷ???????nalysission " xfId="63"/>
    <cellStyle name="??_ Variance Costel" xfId="64"/>
    <cellStyle name="??a??e [0.00]_?K?,T?I?xlsTE" xfId="65"/>
    <cellStyle name="??a??e_?K?,T?I?xlsytionssTE" xfId="66"/>
    <cellStyle name="?@??Book1" xfId="67"/>
    <cellStyle name="?@??E18639" xfId="68"/>
    <cellStyle name="?@??P186_001213EUR" xfId="69"/>
    <cellStyle name="?@??P4TR1_1219carunit" xfId="70"/>
    <cellStyle name="?@??tZR_39_KV1010219" xfId="71"/>
    <cellStyle name="?]Y [0.00]_Book1liG" xfId="72"/>
    <cellStyle name="?]Y_Book1]_s" xfId="73"/>
    <cellStyle name="?\??・?????n?C?pー???“?N" xfId="74"/>
    <cellStyle name="?・a??e [0.00]_Book1ys" xfId="75"/>
    <cellStyle name="?・a??e_Book1]_" xfId="76"/>
    <cellStyle name="?d????0]_anems_block_list186" xfId="77"/>
    <cellStyle name="?d????anems_block_list186" xfId="78"/>
    <cellStyle name="?d????Book1" xfId="79"/>
    <cellStyle name="?d????E18639" xfId="80"/>
    <cellStyle name="?d????P186_001213EUR" xfId="81"/>
    <cellStyle name="?d????P4TR1_1219carunit" xfId="82"/>
    <cellStyle name="?d????tZR_39_KV1010219" xfId="83"/>
    <cellStyle name="?EûW?" xfId="84"/>
    <cellStyle name="?E茁啗" xfId="85"/>
    <cellStyle name="?f??[0]_anems_block_list186" xfId="86"/>
    <cellStyle name="?f??anems_block_list186" xfId="87"/>
    <cellStyle name="?f??Book1" xfId="88"/>
    <cellStyle name="?f??E18639" xfId="89"/>
    <cellStyle name="?f??P186_001213EUR" xfId="90"/>
    <cellStyle name="?f??P4TR1_1219carunit" xfId="91"/>
    <cellStyle name="?f??tZR_39_KV1010219" xfId="92"/>
    <cellStyle name="?n?C?p????・N" xfId="93"/>
    <cellStyle name="?n?C?pー???“?N" xfId="94"/>
    <cellStyle name="?W?_?\?Z" xfId="95"/>
    <cellStyle name="?W·_??·?????°?" xfId="96"/>
    <cellStyle name="?W・_??”??o”?" xfId="97"/>
    <cellStyle name="?WE_BP01 P&amp;L Forms for NSCs" xfId="98"/>
    <cellStyle name="?Wｷ_??・?o・" xfId="99"/>
    <cellStyle name="?ｷ? [0]_????????aro" xfId="100"/>
    <cellStyle name="?ｷ?_????????aro" xfId="101"/>
    <cellStyle name="?ｷa??e [0.00]_?K?,T?I?xlsTE" xfId="102"/>
    <cellStyle name="?ｷa??e_?K?,T?I?xlsytionssTE" xfId="103"/>
    <cellStyle name="? [0.00]_Attachment 2 (2)" xfId="104"/>
    <cellStyle name="?_Attachment 2 (2)" xfId="105"/>
    <cellStyle name="?浦 [0.00]_Attachment 2 (2)" xfId="106"/>
    <cellStyle name="?浦_Attachment 2 (2)" xfId="107"/>
    <cellStyle name="?癵_#1鷎鸍?BEO?鼜襩???" xfId="108"/>
    <cellStyle name="?籉??????????" xfId="109"/>
    <cellStyle name="___INP DAILY REPORT" xfId="110"/>
    <cellStyle name="___INP DAILY REPORT_51. Volume To MISI" xfId="111"/>
    <cellStyle name="___INP DAILY REPORT_51. Volume To MISI_rev1" xfId="112"/>
    <cellStyle name="___INP DAILY REPORT_Forecast Volume FY08 (Apr'08-Mar'09)-SUPPLIERS X11J-KD &amp; IPO" xfId="113"/>
    <cellStyle name="___INP DAILY REPORT_NCIC FORMAL PARTS LIST(20070822)" xfId="114"/>
    <cellStyle name="___INP DAILY REPORT_NCIC FORMAL PARTS LIST(20070910)" xfId="115"/>
    <cellStyle name="___INP DAILY REPORT_NCIC FORMAL PARTS LIST(200710)" xfId="116"/>
    <cellStyle name="___INP DAILY REPORT_NCIC FORMAL PARTS LIST(200711)" xfId="117"/>
    <cellStyle name="___INP DAILY REPORT_NCIC FORMAL PARTS LIST(200801)" xfId="118"/>
    <cellStyle name="___INP DAILY REPORT_NCIC FORMAL PARTS LIST(200803027)" xfId="119"/>
    <cellStyle name="___INP DAILY REPORT_NCIC FORMAL PARTS LIST-IPO(20080401)" xfId="120"/>
    <cellStyle name="___INP DAILY REPORT_NCIC FORMAL PARTS LIST-IPO(20080505)Master" xfId="121"/>
    <cellStyle name="___INP DAILY REPORT_PARTS LIST7-30" xfId="122"/>
    <cellStyle name="___INP DAILY REPORT_X11C ET Pack Order List to SNA" xfId="123"/>
    <cellStyle name="___INP DAILY REPORT_X11C ET Pack Order List to SNA_Forecast Volume FY08 (Apr'08-Mar'09)-SUPPLIERS X11J-KD &amp; IPO" xfId="124"/>
    <cellStyle name="___INP DAILY REPORT_X11C PPEC050712 (stamp content revised)" xfId="125"/>
    <cellStyle name="___INP DAILY REPORT_X11C PPEC050712 (stamp content revised)_Forecast Volume FY08 (Apr'08-Mar'09)-SUPPLIERS X11J-KD &amp; IPO" xfId="126"/>
    <cellStyle name="___INP DAILY REPORT_X11J PARTS LIST-070822" xfId="127"/>
    <cellStyle name="___INP DAILY REPORT_X12B tekiyo list" xfId="128"/>
    <cellStyle name="_【容積込み091203】PCC Budget BP10#1 rev 07_19Oct09" xfId="129"/>
    <cellStyle name="_0仕様書ｓｐｌｉｎｅ(表紙_仕様変更)" xfId="130"/>
    <cellStyle name="_10  Master List X11J Export SEP'07 (2007-10-01)" xfId="131"/>
    <cellStyle name="_110912受領データ_物流CO2（日産）" xfId="132"/>
    <cellStyle name="_2005MTP投资计划表格表(新2)20050512" xfId="133"/>
    <cellStyle name="_20110128_NGP2015検討用CO2_進捗確認表" xfId="134"/>
    <cellStyle name="_anotace" xfId="135"/>
    <cellStyle name="_anotace_Btaikai_after.xls グラフ 2453" xfId="136"/>
    <cellStyle name="_anotace_JPN システムアップ工事管理表050218" xfId="137"/>
    <cellStyle name="_anotace_JPN システムアップ工事管理表050218_C1" xfId="138"/>
    <cellStyle name="_anotace_JPN システムアップ工事管理表050218_改訂 【ホンダ入力】Scope3算定ファイル20120604(最終版）" xfId="139"/>
    <cellStyle name="_AS06-10人员计划050603" xfId="140"/>
    <cellStyle name="_BGT Dept FY-07-final" xfId="141"/>
    <cellStyle name="_BK draft INN X11J SAF_TWN 22-6-07" xfId="142"/>
    <cellStyle name="_Book2" xfId="143"/>
    <cellStyle name="_Book2_改訂 【ホンダ入力】Scope3算定ファイル20120604(最終版）" xfId="144"/>
    <cellStyle name="_CALCULATION 3M FORECAST WK51" xfId="145"/>
    <cellStyle name="_CKD NCIC Aug 10" xfId="146"/>
    <cellStyle name="_DFL" xfId="147"/>
    <cellStyle name="_ESS#1輸送キョリVERSION2 (2)" xfId="148"/>
    <cellStyle name="_Even Monthly Rack Requirement (22-6-07)REV" xfId="149"/>
    <cellStyle name="_E企報告Bzone" xfId="150"/>
    <cellStyle name="_ＦＲ ＤＯＯＲ 打点ＬＡＹ ＯＵＴ " xfId="151"/>
    <cellStyle name="_FY08 Monthly RR Requirement" xfId="152"/>
    <cellStyle name="_FY10 PCC Volume # 1 (Orgn)_100509 (1)" xfId="153"/>
    <cellStyle name="_FY10～13 主要ＰＣＣ出荷容積 08MTP((09.11.11) PW b1x" xfId="154"/>
    <cellStyle name="_GA1" xfId="155"/>
    <cellStyle name="_GA1_改訂 【ホンダ入力】Scope3算定ファイル20120604(最終版）" xfId="156"/>
    <cellStyle name="_GW mezz" xfId="157"/>
    <cellStyle name="_GW_LINE_SPEC" xfId="158"/>
    <cellStyle name="_HUM NEP GW LINE SPEC." xfId="159"/>
    <cellStyle name="_HUM NEP SP LINE SPEC." xfId="160"/>
    <cellStyle name="_Inbound-Milk Run" xfId="161"/>
    <cellStyle name="_INN PCC Part Cost (160107)" xfId="162"/>
    <cellStyle name="_INN PCC Part Cost (as 160107)" xfId="163"/>
    <cellStyle name="_manufacture cost" xfId="164"/>
    <cellStyle name="_MRD and SOP as (030407)" xfId="165"/>
    <cellStyle name="_MRD and SOP as (030407)_Forecast Volume FY08 (Apr'08-Mar'09)-SUPPLIERS X11J-KD &amp; IPO" xfId="166"/>
    <cellStyle name="_MRD as (110607)" xfId="167"/>
    <cellStyle name="_MRD as (291206)" xfId="168"/>
    <cellStyle name="_MTP 04vs03final" xfId="169"/>
    <cellStyle name="_MTP 04vs03final_改訂 【ホンダ入力】Scope3算定ファイル20120604(最終版）" xfId="170"/>
    <cellStyle name="_MTP Activity List Environmental Impact 101017" xfId="171"/>
    <cellStyle name="_MTP SM Assumption" xfId="172"/>
    <cellStyle name="_New_Vehicle_X11J_PHI" xfId="173"/>
    <cellStyle name="_NSA Buffer Stock-To Supplier (3)" xfId="174"/>
    <cellStyle name="_NSA Buffer Stock-To Supplier (3)_Forecast Volume FY08 (Apr'08-Mar'09)-SUPPLIERS X11J-KD &amp; IPO" xfId="175"/>
    <cellStyle name="_NSA Status PO (Martha)-1" xfId="176"/>
    <cellStyle name="_NSA Status PO (Martha)-1_Forecast Volume FY08 (Apr'08-Mar'09)-SUPPLIERS X11J-KD &amp; IPO" xfId="177"/>
    <cellStyle name="_odrážky" xfId="178"/>
    <cellStyle name="_odrážky_Btaikai_after.xls グラフ 2453" xfId="179"/>
    <cellStyle name="_odrážky_JPN システムアップ工事管理表050218" xfId="180"/>
    <cellStyle name="_odrážky_JPN システムアップ工事管理表050218_C1" xfId="181"/>
    <cellStyle name="_odrážky_JPN システムアップ工事管理表050218_改訂 【ホンダ入力】Scope3算定ファイル20120604(最終版）" xfId="182"/>
    <cellStyle name="_Offline Apr - Sept 2007" xfId="183"/>
    <cellStyle name="_PCC P&amp;L FY09 BP Reply #3_Final" xfId="184"/>
    <cellStyle name="_PCC P&amp;L FY09 BP Reply #3_Final with Break Down" xfId="185"/>
    <cellStyle name="_PL Checking" xfId="186"/>
    <cellStyle name="_plz - Jkt november" xfId="187"/>
    <cellStyle name="_Product Plan 5月8日会议" xfId="188"/>
    <cellStyle name="_Round Use PCC Schedule" xfId="189"/>
    <cellStyle name="_S5S D_ZONE部品表" xfId="190"/>
    <cellStyle name="_S6A D_ZONE部品表" xfId="191"/>
    <cellStyle name="_SCM" xfId="192"/>
    <cellStyle name="_SCM_改訂 【ホンダ入力】Scope3算定ファイル20120604(最終版）" xfId="193"/>
    <cellStyle name="_Sheet1" xfId="194"/>
    <cellStyle name="_Sheet1_Sheet3" xfId="195"/>
    <cellStyle name="_Sheet1_月度分解" xfId="196"/>
    <cellStyle name="_Sheet1_月度分解_改訂 【ホンダ入力】Scope3算定ファイル20120604(最終版）" xfId="197"/>
    <cellStyle name="_Sheet1_实际完成" xfId="198"/>
    <cellStyle name="_Sheet1_实际完成_改訂 【ホンダ入力】Scope3算定ファイル20120604(最終版）" xfId="199"/>
    <cellStyle name="_Sheet10" xfId="200"/>
    <cellStyle name="_Sheet2" xfId="201"/>
    <cellStyle name="_Sheet2_ESS#1輸送キョリVERSION2 (2)" xfId="202"/>
    <cellStyle name="_Sheet2_ESS#1輸送キョリVERSION2 (2)_改訂 【ホンダ入力】Scope3算定ファイル20120604(最終版）" xfId="203"/>
    <cellStyle name="_Sheet3" xfId="204"/>
    <cellStyle name="_Shipping Volumn" xfId="205"/>
    <cellStyle name="_SOP(全部）-PRICE(SOP)" xfId="206"/>
    <cellStyle name="_SP_LINE_SPEC" xfId="207"/>
    <cellStyle name="_Sub Component_230507" xfId="208"/>
    <cellStyle name="_SUMMARY QTY IPO" xfId="209"/>
    <cellStyle name="_TDC trial" xfId="210"/>
    <cellStyle name="_TDC trial_改訂 【ホンダ入力】Scope3算定ファイル20120604(最終版）" xfId="211"/>
    <cellStyle name="_Travel Expenses  Labour Cost Jul-Sept 2007 (Rev#1) (3)" xfId="212"/>
    <cellStyle name="_TWN Min Order Qty (RAN) (2)" xfId="213"/>
    <cellStyle name="_TWN&amp;INN HS 编码及中文" xfId="214"/>
    <cellStyle name="_VA_FY10" xfId="215"/>
    <cellStyle name="_VTT YNM JAN-JUN 2009 (080408)_MARTHA" xfId="216"/>
    <cellStyle name="_VTT(SHGZ-IN)-20061103" xfId="217"/>
    <cellStyle name="_VTT(SHGZ-IN)-20061103_NCIC FORMAL PARTS LIST(20070822)" xfId="218"/>
    <cellStyle name="_VTT(SHGZ-IN)-20061103_NCIC FORMAL PARTS LIST(20070910)" xfId="219"/>
    <cellStyle name="_VTT(SHGZ-IN)-20061103_NCIC FORMAL PARTS LIST(200710)" xfId="220"/>
    <cellStyle name="_VTT(SHGZ-IN)-20061103_NCIC FORMAL PARTS LIST(200711)" xfId="221"/>
    <cellStyle name="_VTT(SHGZ-IN)-20061103_NCIC FORMAL PARTS LIST(200801)" xfId="222"/>
    <cellStyle name="_VTT(SHGZ-IN)-20061103_NCIC FORMAL PARTS LIST(200803027)" xfId="223"/>
    <cellStyle name="_VTT(SHGZ-IN)-20061103_NCIC FORMAL PARTS LIST-IPO(20080401)" xfId="224"/>
    <cellStyle name="_VTT(SHGZ-IN)-20061103_NCIC FORMAL PARTS LIST-IPO(20080505)Master" xfId="225"/>
    <cellStyle name="_VTT(SHGZ-IN)-20061103_PARTS LIST7-30" xfId="226"/>
    <cellStyle name="_VTT(SHGZ-IN)-20061103_X11J PARTS LIST-070822" xfId="227"/>
    <cellStyle name="_VTT(SHGZ-IN)-20061103_X12B tekiyo list" xfId="228"/>
    <cellStyle name="_Weekly FC WK36 1AZ3" xfId="229"/>
    <cellStyle name="_Weekly FC WK36 1AZ4" xfId="230"/>
    <cellStyle name="_X11J GSP OrderingSOP2" xfId="231"/>
    <cellStyle name="_X11J GSP OrderingSOP2_Forecast Volume FY08 (Apr'08-Mar'09)-SUPPLIERS X11J-KD &amp; IPO" xfId="232"/>
    <cellStyle name="_X11J NSA Case Calculation (22-5-07)" xfId="233"/>
    <cellStyle name="_xf05年工厂损益预算表格3-1215" xfId="234"/>
    <cellStyle name="_xf05年工厂损益预算表格3-1215 2" xfId="235"/>
    <cellStyle name="_xf05年工厂损益预算表格3-1215_DFL FY05　Budget" xfId="236"/>
    <cellStyle name="_xf05年工厂损益预算表格3-1215_DFL FY05　Budget 2" xfId="237"/>
    <cellStyle name="_xf05年工厂损益预算表格3-1215_DFL FY05　Budget_FY11-13 commercial outlook-Global" xfId="238"/>
    <cellStyle name="_xf05年工厂损益预算表格3-1215_DFL FY05　Budget_FY11-13 commercial outlook-Global 2" xfId="239"/>
    <cellStyle name="_xf05年工厂损益预算表格3-1215_DFL FY05　Budget_FY11-13 commercial outlook-Global_改訂 【ホンダ入力】Scope3算定ファイル20120604(最終版）" xfId="240"/>
    <cellStyle name="_xf05年工厂损益预算表格3-1215_DFL FY05　Budget_FY11-13 commercial outlook-Global_改訂 【ホンダ入力】Scope3算定ファイル20120604(最終版） 2" xfId="241"/>
    <cellStyle name="_xf05年工厂损益预算表格3-1215_DFL FY05　Budget_NMI Commercial Outlook FY11-13" xfId="242"/>
    <cellStyle name="_xf05年工厂损益预算表格3-1215_DFL FY05　Budget_NMI Commercial Outlook FY11-13 2" xfId="243"/>
    <cellStyle name="_xf05年工厂损益预算表格3-1215_DFL FY05　Budget_NMI Commercial Outlook FY11-13_改訂 【ホンダ入力】Scope3算定ファイル20120604(最終版）" xfId="244"/>
    <cellStyle name="_xf05年工厂损益预算表格3-1215_DFL FY05　Budget_NMI Commercial Outlook FY11-13_改訂 【ホンダ入力】Scope3算定ファイル20120604(最終版） 2" xfId="245"/>
    <cellStyle name="_xf05年工厂损益预算表格3-1215_DFL FY05　Budget_NMI EVP Letter Guide" xfId="246"/>
    <cellStyle name="_xf05年工厂损益预算表格3-1215_DFL FY05　Budget_NMI EVP Letter Guide 2" xfId="247"/>
    <cellStyle name="_xf05年工厂损益预算表格3-1215_DFL FY05　Budget_NMI EVP Letter Guide_改訂 【ホンダ入力】Scope3算定ファイル20120604(最終版）" xfId="248"/>
    <cellStyle name="_xf05年工厂损益预算表格3-1215_DFL FY05　Budget_NMI EVP Letter Guide_改訂 【ホンダ入力】Scope3算定ファイル20120604(最終版） 2" xfId="249"/>
    <cellStyle name="_xf05年工厂损益预算表格3-1215_DFL FY05　Budget_NMI FY07 Core cost #1 Reply format" xfId="250"/>
    <cellStyle name="_xf05年工厂损益预算表格3-1215_DFL FY05　Budget_NMI FY07 Core cost #1 Reply format 2" xfId="251"/>
    <cellStyle name="_xf05年工厂损益预算表格3-1215_DFL FY05　Budget_NMI FY07 Core cost #1 Reply format_改訂 【ホンダ入力】Scope3算定ファイル20120604(最終版）" xfId="252"/>
    <cellStyle name="_xf05年工厂损益预算表格3-1215_DFL FY05　Budget_NMI FY07 Core cost #1 Reply format_改訂 【ホンダ入力】Scope3算定ファイル20120604(最終版） 2" xfId="253"/>
    <cellStyle name="_xf05年工厂损益预算表格3-1215_DFL FY05　Budget_X1 GOM 4 Comp" xfId="254"/>
    <cellStyle name="_xf05年工厂损益预算表格3-1215_DFL FY05　Budget_X1 GOM 4 Comp 2" xfId="255"/>
    <cellStyle name="_xf05年工厂损益预算表格3-1215_DFL FY05　Budget_X1 GOM 4 Comp_NMI EVP Letter Guide" xfId="256"/>
    <cellStyle name="_xf05年工厂损益预算表格3-1215_DFL FY05　Budget_X1 GOM 4 Comp_NMI EVP Letter Guide 2" xfId="257"/>
    <cellStyle name="_xf05年工厂损益预算表格3-1215_DFL FY05　Budget_X1 GOM 4 Comp_NMI EVP Letter Guide_改訂 【ホンダ入力】Scope3算定ファイル20120604(最終版）" xfId="258"/>
    <cellStyle name="_xf05年工厂损益预算表格3-1215_DFL FY05　Budget_X1 GOM 4 Comp_NMI EVP Letter Guide_改訂 【ホンダ入力】Scope3算定ファイル20120604(最終版） 2" xfId="259"/>
    <cellStyle name="_xf05年工厂损益预算表格3-1215_DFL FY05　Budget_X1 GOM 4 Comp_改訂 【ホンダ入力】Scope3算定ファイル20120604(最終版）" xfId="260"/>
    <cellStyle name="_xf05年工厂损益预算表格3-1215_DFL FY05　Budget_X1 GOM 4 Comp_改訂 【ホンダ入力】Scope3算定ファイル20120604(最終版） 2" xfId="261"/>
    <cellStyle name="_xf05年工厂损益预算表格3-1215_DFL FY05　Budget_改訂 【ホンダ入力】Scope3算定ファイル20120604(最終版）" xfId="262"/>
    <cellStyle name="_xf05年工厂损益预算表格3-1215_DFL FY05　Budget_改訂 【ホンダ入力】Scope3算定ファイル20120604(最終版） 2" xfId="263"/>
    <cellStyle name="_xf05年工厂损益预算表格3-1215_DFL FY05 MFG Budget Monthly" xfId="264"/>
    <cellStyle name="_xf05年工厂损益预算表格3-1215_DFL FY05 MFG Budget Monthly 2" xfId="265"/>
    <cellStyle name="_xf05年工厂损益预算表格3-1215_DFL FY05 MFG Budget Monthly_FY11-13 commercial outlook-Global" xfId="266"/>
    <cellStyle name="_xf05年工厂损益预算表格3-1215_DFL FY05 MFG Budget Monthly_FY11-13 commercial outlook-Global 2" xfId="267"/>
    <cellStyle name="_xf05年工厂损益预算表格3-1215_DFL FY05 MFG Budget Monthly_FY11-13 commercial outlook-Global_改訂 【ホンダ入力】Scope3算定ファイル20120604(最終版）" xfId="268"/>
    <cellStyle name="_xf05年工厂损益预算表格3-1215_DFL FY05 MFG Budget Monthly_FY11-13 commercial outlook-Global_改訂 【ホンダ入力】Scope3算定ファイル20120604(最終版） 2" xfId="269"/>
    <cellStyle name="_xf05年工厂损益预算表格3-1215_DFL FY05 MFG Budget Monthly_NMI Commercial Outlook FY11-13" xfId="270"/>
    <cellStyle name="_xf05年工厂损益预算表格3-1215_DFL FY05 MFG Budget Monthly_NMI Commercial Outlook FY11-13 2" xfId="271"/>
    <cellStyle name="_xf05年工厂损益预算表格3-1215_DFL FY05 MFG Budget Monthly_NMI Commercial Outlook FY11-13_改訂 【ホンダ入力】Scope3算定ファイル20120604(最終版）" xfId="272"/>
    <cellStyle name="_xf05年工厂损益预算表格3-1215_DFL FY05 MFG Budget Monthly_NMI Commercial Outlook FY11-13_改訂 【ホンダ入力】Scope3算定ファイル20120604(最終版） 2" xfId="273"/>
    <cellStyle name="_xf05年工厂损益预算表格3-1215_DFL FY05 MFG Budget Monthly_NMI EVP Letter Guide" xfId="274"/>
    <cellStyle name="_xf05年工厂损益预算表格3-1215_DFL FY05 MFG Budget Monthly_NMI EVP Letter Guide 2" xfId="275"/>
    <cellStyle name="_xf05年工厂损益预算表格3-1215_DFL FY05 MFG Budget Monthly_NMI EVP Letter Guide_改訂 【ホンダ入力】Scope3算定ファイル20120604(最終版）" xfId="276"/>
    <cellStyle name="_xf05年工厂损益预算表格3-1215_DFL FY05 MFG Budget Monthly_NMI EVP Letter Guide_改訂 【ホンダ入力】Scope3算定ファイル20120604(最終版） 2" xfId="277"/>
    <cellStyle name="_xf05年工厂损益预算表格3-1215_DFL FY05 MFG Budget Monthly_NMI FY07 Core cost #1 Reply format" xfId="278"/>
    <cellStyle name="_xf05年工厂损益预算表格3-1215_DFL FY05 MFG Budget Monthly_NMI FY07 Core cost #1 Reply format 2" xfId="279"/>
    <cellStyle name="_xf05年工厂损益预算表格3-1215_DFL FY05 MFG Budget Monthly_NMI FY07 Core cost #1 Reply format_改訂 【ホンダ入力】Scope3算定ファイル20120604(最終版）" xfId="280"/>
    <cellStyle name="_xf05年工厂损益预算表格3-1215_DFL FY05 MFG Budget Monthly_NMI FY07 Core cost #1 Reply format_改訂 【ホンダ入力】Scope3算定ファイル20120604(最終版） 2" xfId="281"/>
    <cellStyle name="_xf05年工厂损益预算表格3-1215_DFL FY05 MFG Budget Monthly_X1 GOM 4 Comp" xfId="282"/>
    <cellStyle name="_xf05年工厂损益预算表格3-1215_DFL FY05 MFG Budget Monthly_X1 GOM 4 Comp 2" xfId="283"/>
    <cellStyle name="_xf05年工厂损益预算表格3-1215_DFL FY05 MFG Budget Monthly_X1 GOM 4 Comp_NMI EVP Letter Guide" xfId="284"/>
    <cellStyle name="_xf05年工厂损益预算表格3-1215_DFL FY05 MFG Budget Monthly_X1 GOM 4 Comp_NMI EVP Letter Guide 2" xfId="285"/>
    <cellStyle name="_xf05年工厂损益预算表格3-1215_DFL FY05 MFG Budget Monthly_X1 GOM 4 Comp_NMI EVP Letter Guide_改訂 【ホンダ入力】Scope3算定ファイル20120604(最終版）" xfId="286"/>
    <cellStyle name="_xf05年工厂损益预算表格3-1215_DFL FY05 MFG Budget Monthly_X1 GOM 4 Comp_NMI EVP Letter Guide_改訂 【ホンダ入力】Scope3算定ファイル20120604(最終版） 2" xfId="287"/>
    <cellStyle name="_xf05年工厂损益预算表格3-1215_DFL FY05 MFG Budget Monthly_X1 GOM 4 Comp_改訂 【ホンダ入力】Scope3算定ファイル20120604(最終版）" xfId="288"/>
    <cellStyle name="_xf05年工厂损益预算表格3-1215_DFL FY05 MFG Budget Monthly_X1 GOM 4 Comp_改訂 【ホンダ入力】Scope3算定ファイル20120604(最終版） 2" xfId="289"/>
    <cellStyle name="_xf05年工厂损益预算表格3-1215_DFL FY05 MFG Budget Monthly_改訂 【ホンダ入力】Scope3算定ファイル20120604(最終版）" xfId="290"/>
    <cellStyle name="_xf05年工厂损益预算表格3-1215_DFL FY05 MFG Budget Monthly_改訂 【ホンダ入力】Scope3算定ファイル20120604(最終版） 2" xfId="291"/>
    <cellStyle name="_xf05年工厂损益预算表格3-1215_FY11-13 commercial outlook-Global" xfId="292"/>
    <cellStyle name="_xf05年工厂损益预算表格3-1215_FY11-13 commercial outlook-Global 2" xfId="293"/>
    <cellStyle name="_xf05年工厂损益预算表格3-1215_FY11-13 commercial outlook-Global_改訂 【ホンダ入力】Scope3算定ファイル20120604(最終版）" xfId="294"/>
    <cellStyle name="_xf05年工厂损益预算表格3-1215_FY11-13 commercial outlook-Global_改訂 【ホンダ入力】Scope3算定ファイル20120604(最終版） 2" xfId="295"/>
    <cellStyle name="_xf05年工厂损益预算表格3-1215_NMI Commercial Outlook FY11-13" xfId="296"/>
    <cellStyle name="_xf05年工厂损益预算表格3-1215_NMI Commercial Outlook FY11-13 2" xfId="297"/>
    <cellStyle name="_xf05年工厂损益预算表格3-1215_NMI Commercial Outlook FY11-13_改訂 【ホンダ入力】Scope3算定ファイル20120604(最終版）" xfId="298"/>
    <cellStyle name="_xf05年工厂损益预算表格3-1215_NMI Commercial Outlook FY11-13_改訂 【ホンダ入力】Scope3算定ファイル20120604(最終版） 2" xfId="299"/>
    <cellStyle name="_xf05年工厂损益预算表格3-1215_NMI EVP Letter Guide" xfId="300"/>
    <cellStyle name="_xf05年工厂损益预算表格3-1215_NMI EVP Letter Guide 2" xfId="301"/>
    <cellStyle name="_xf05年工厂损益预算表格3-1215_NMI EVP Letter Guide_改訂 【ホンダ入力】Scope3算定ファイル20120604(最終版）" xfId="302"/>
    <cellStyle name="_xf05年工厂损益预算表格3-1215_NMI EVP Letter Guide_改訂 【ホンダ入力】Scope3算定ファイル20120604(最終版） 2" xfId="303"/>
    <cellStyle name="_xf05年工厂损益预算表格3-1215_NMI FY05 Budget " xfId="304"/>
    <cellStyle name="_xf05年工厂损益预算表格3-1215_NMI FY05 Budget  2" xfId="305"/>
    <cellStyle name="_xf05年工厂损益预算表格3-1215_NMI FY05 Budget _FY11-13 commercial outlook-Global" xfId="306"/>
    <cellStyle name="_xf05年工厂损益预算表格3-1215_NMI FY05 Budget _FY11-13 commercial outlook-Global 2" xfId="307"/>
    <cellStyle name="_xf05年工厂损益预算表格3-1215_NMI FY05 Budget _FY11-13 commercial outlook-Global_改訂 【ホンダ入力】Scope3算定ファイル20120604(最終版）" xfId="308"/>
    <cellStyle name="_xf05年工厂损益预算表格3-1215_NMI FY05 Budget _FY11-13 commercial outlook-Global_改訂 【ホンダ入力】Scope3算定ファイル20120604(最終版） 2" xfId="309"/>
    <cellStyle name="_xf05年工厂损益预算表格3-1215_NMI FY05 Budget _NMI Commercial Outlook FY11-13" xfId="310"/>
    <cellStyle name="_xf05年工厂损益预算表格3-1215_NMI FY05 Budget _NMI Commercial Outlook FY11-13 2" xfId="311"/>
    <cellStyle name="_xf05年工厂损益预算表格3-1215_NMI FY05 Budget _NMI Commercial Outlook FY11-13_改訂 【ホンダ入力】Scope3算定ファイル20120604(最終版）" xfId="312"/>
    <cellStyle name="_xf05年工厂损益预算表格3-1215_NMI FY05 Budget _NMI Commercial Outlook FY11-13_改訂 【ホンダ入力】Scope3算定ファイル20120604(最終版） 2" xfId="313"/>
    <cellStyle name="_xf05年工厂损益预算表格3-1215_NMI FY05 Budget _NMI EVP Letter Guide" xfId="314"/>
    <cellStyle name="_xf05年工厂损益预算表格3-1215_NMI FY05 Budget _NMI EVP Letter Guide 2" xfId="315"/>
    <cellStyle name="_xf05年工厂损益预算表格3-1215_NMI FY05 Budget _NMI EVP Letter Guide_改訂 【ホンダ入力】Scope3算定ファイル20120604(最終版）" xfId="316"/>
    <cellStyle name="_xf05年工厂损益预算表格3-1215_NMI FY05 Budget _NMI EVP Letter Guide_改訂 【ホンダ入力】Scope3算定ファイル20120604(最終版） 2" xfId="317"/>
    <cellStyle name="_xf05年工厂损益预算表格3-1215_NMI FY05 Budget _NMI FY07 Core cost #1 Reply format" xfId="318"/>
    <cellStyle name="_xf05年工厂损益预算表格3-1215_NMI FY05 Budget _NMI FY07 Core cost #1 Reply format 2" xfId="319"/>
    <cellStyle name="_xf05年工厂损益预算表格3-1215_NMI FY05 Budget _NMI FY07 Core cost #1 Reply format_改訂 【ホンダ入力】Scope3算定ファイル20120604(最終版）" xfId="320"/>
    <cellStyle name="_xf05年工厂损益预算表格3-1215_NMI FY05 Budget _NMI FY07 Core cost #1 Reply format_改訂 【ホンダ入力】Scope3算定ファイル20120604(最終版） 2" xfId="321"/>
    <cellStyle name="_xf05年工厂损益预算表格3-1215_NMI FY05 Budget _X1 GOM 4 Comp" xfId="322"/>
    <cellStyle name="_xf05年工厂损益预算表格3-1215_NMI FY05 Budget _X1 GOM 4 Comp 2" xfId="323"/>
    <cellStyle name="_xf05年工厂损益预算表格3-1215_NMI FY05 Budget _X1 GOM 4 Comp_NMI EVP Letter Guide" xfId="324"/>
    <cellStyle name="_xf05年工厂损益预算表格3-1215_NMI FY05 Budget _X1 GOM 4 Comp_NMI EVP Letter Guide 2" xfId="325"/>
    <cellStyle name="_xf05年工厂损益预算表格3-1215_NMI FY05 Budget _X1 GOM 4 Comp_NMI EVP Letter Guide_改訂 【ホンダ入力】Scope3算定ファイル20120604(最終版）" xfId="326"/>
    <cellStyle name="_xf05年工厂损益预算表格3-1215_NMI FY05 Budget _X1 GOM 4 Comp_NMI EVP Letter Guide_改訂 【ホンダ入力】Scope3算定ファイル20120604(最終版） 2" xfId="327"/>
    <cellStyle name="_xf05年工厂损益预算表格3-1215_NMI FY05 Budget _X1 GOM 4 Comp_改訂 【ホンダ入力】Scope3算定ファイル20120604(最終版）" xfId="328"/>
    <cellStyle name="_xf05年工厂损益预算表格3-1215_NMI FY05 Budget _X1 GOM 4 Comp_改訂 【ホンダ入力】Scope3算定ファイル20120604(最終版） 2" xfId="329"/>
    <cellStyle name="_xf05年工厂损益预算表格3-1215_NMI FY05 Budget _改訂 【ホンダ入力】Scope3算定ファイル20120604(最終版）" xfId="330"/>
    <cellStyle name="_xf05年工厂损益预算表格3-1215_NMI FY05 Budget _改訂 【ホンダ入力】Scope3算定ファイル20120604(最終版） 2" xfId="331"/>
    <cellStyle name="_xf05年工厂损益预算表格3-1215_NMI FY07 Core cost #1 Reply format" xfId="332"/>
    <cellStyle name="_xf05年工厂损益预算表格3-1215_NMI FY07 Core cost #1 Reply format 2" xfId="333"/>
    <cellStyle name="_xf05年工厂损益预算表格3-1215_NMI FY07 Core cost #1 Reply format_改訂 【ホンダ入力】Scope3算定ファイル20120604(最終版）" xfId="334"/>
    <cellStyle name="_xf05年工厂损益预算表格3-1215_NMI FY07 Core cost #1 Reply format_改訂 【ホンダ入力】Scope3算定ファイル20120604(最終版） 2" xfId="335"/>
    <cellStyle name="_xf05年工厂损益预算表格3-1215_X1 GOM 4 Comp" xfId="336"/>
    <cellStyle name="_xf05年工厂损益预算表格3-1215_X1 GOM 4 Comp 2" xfId="337"/>
    <cellStyle name="_xf05年工厂损益预算表格3-1215_X1 GOM 4 Comp_NMI EVP Letter Guide" xfId="338"/>
    <cellStyle name="_xf05年工厂损益预算表格3-1215_X1 GOM 4 Comp_NMI EVP Letter Guide 2" xfId="339"/>
    <cellStyle name="_xf05年工厂损益预算表格3-1215_X1 GOM 4 Comp_NMI EVP Letter Guide_改訂 【ホンダ入力】Scope3算定ファイル20120604(最終版）" xfId="340"/>
    <cellStyle name="_xf05年工厂损益预算表格3-1215_X1 GOM 4 Comp_NMI EVP Letter Guide_改訂 【ホンダ入力】Scope3算定ファイル20120604(最終版） 2" xfId="341"/>
    <cellStyle name="_xf05年工厂损益预算表格3-1215_X1 GOM 4 Comp_改訂 【ホンダ入力】Scope3算定ファイル20120604(最終版）" xfId="342"/>
    <cellStyle name="_xf05年工厂损益预算表格3-1215_X1 GOM 4 Comp_改訂 【ホンダ入力】Scope3算定ファイル20120604(最終版） 2" xfId="343"/>
    <cellStyle name="_xf05年工厂损益预算表格3-1215_改訂 【ホンダ入力】Scope3算定ファイル20120604(最終版）" xfId="344"/>
    <cellStyle name="_xf05年工厂损益预算表格3-1215_改訂 【ホンダ入力】Scope3算定ファイル20120604(最終版） 2" xfId="345"/>
    <cellStyle name="_月度分解" xfId="346"/>
    <cellStyle name="_見積仕様書原紙95" xfId="347"/>
    <cellStyle name="_原料二次データリスト" xfId="348"/>
    <cellStyle name="_工资" xfId="349"/>
    <cellStyle name="_人员计划明细表" xfId="350"/>
    <cellStyle name="_切片経歴" xfId="351"/>
    <cellStyle name="_二次データDB_最新版" xfId="352"/>
    <cellStyle name="_派驻" xfId="353"/>
    <cellStyle name="_標準見積仕様書（原紙）" xfId="354"/>
    <cellStyle name="_服务开发部" xfId="355"/>
    <cellStyle name="_零件表（NISSAN PCC）" xfId="356"/>
    <cellStyle name="_零件表11" xfId="357"/>
    <cellStyle name="_零件表8" xfId="358"/>
    <cellStyle name="_实际完成" xfId="359"/>
    <cellStyle name="_宱旓宯俀" xfId="360"/>
    <cellStyle name="_宱旓宯俀_改訂 【ホンダ入力】Scope3算定ファイル20120604(最終版）" xfId="361"/>
    <cellStyle name="_宱旓宯俁" xfId="362"/>
    <cellStyle name="_宱旓宯俁_改訂 【ホンダ入力】Scope3算定ファイル20120604(最終版）" xfId="363"/>
    <cellStyle name="_总零件表(0)" xfId="364"/>
    <cellStyle name="||" xfId="365"/>
    <cellStyle name="’?‰? [0.00]_”???‘???" xfId="366"/>
    <cellStyle name="’?‰?_”???‘???" xfId="367"/>
    <cellStyle name="’E]Y [0.00]_Book1li" xfId="368"/>
    <cellStyle name="’E]Y_Book1]_" xfId="369"/>
    <cellStyle name="’E‰Y [0.00]_Feuil1 (2)" xfId="370"/>
    <cellStyle name="’E‰Y_Feuil1 (2)" xfId="371"/>
    <cellStyle name="’Ê‰Ý_laroux" xfId="372"/>
    <cellStyle name="=E:\WINNT\SYSTEM32\COMMAND.COM" xfId="373"/>
    <cellStyle name="・・ [0.00]_・??・??" xfId="374"/>
    <cellStyle name="・・_・??・??" xfId="375"/>
    <cellStyle name="•\??®?®?™n™C™p©[™™“™N" xfId="376"/>
    <cellStyle name="•\????nCp[“N" xfId="377"/>
    <cellStyle name="•\|I©E©E™n™C™p©[™™“™N" xfId="378"/>
    <cellStyle name="•\Ž¦Ï‚Ý‚ÌƒnƒCƒp[ƒŠƒ“ƒN" xfId="379"/>
    <cellStyle name="•W€_ Kaku N 0810" xfId="380"/>
    <cellStyle name="•W_02Feb_Quick_NMISA(revised)" xfId="381"/>
    <cellStyle name="¢è`" xfId="382"/>
    <cellStyle name="\|IEEnCp[N" xfId="383"/>
    <cellStyle name="\¦ÏÝÌnCp[N" xfId="384"/>
    <cellStyle name="?J_Yäyå«?" xfId="385"/>
    <cellStyle name="aOe [0.00]_Attachment 2 (2)" xfId="386"/>
    <cellStyle name="aOe_Attachment 2 (2)" xfId="387"/>
    <cellStyle name="æØè [0.00]_(Prod parts)" xfId="388"/>
    <cellStyle name="æØè_(Prod parts)" xfId="389"/>
    <cellStyle name="EEE_NMPI VFOBEi" xfId="390"/>
    <cellStyle name="êÊ_0225Ôso·ñ" xfId="391"/>
    <cellStyle name="ÊÝ [0.00]_(Prod parts)" xfId="392"/>
    <cellStyle name="EY [0.00]_U-4" xfId="393"/>
    <cellStyle name="ÊÝ [0.00]_Sheet1" xfId="394"/>
    <cellStyle name="ÊÝ_(Prod parts)" xfId="395"/>
    <cellStyle name="EY_U-4" xfId="396"/>
    <cellStyle name="ÊÝ_laroux" xfId="397"/>
    <cellStyle name="f?E_P-Master" xfId="398"/>
    <cellStyle name="fEñY [0.00]_öU-4" xfId="399"/>
    <cellStyle name="fEnY [0.00]_DIE-1" xfId="400"/>
    <cellStyle name="fEñY_öU-4" xfId="401"/>
    <cellStyle name="fEnY_DIE-1" xfId="402"/>
    <cellStyle name="nCp[“N" xfId="403"/>
    <cellStyle name="nCp[N" xfId="404"/>
    <cellStyle name="ÙäÜ [0]_W?" xfId="405"/>
    <cellStyle name="ÙäÜ_W?" xfId="406"/>
    <cellStyle name="W_" xfId="407"/>
    <cellStyle name="Ý¼[0]" xfId="408"/>
    <cellStyle name="0" xfId="409"/>
    <cellStyle name="0,0_x000d__x000a_NA_x000d__x000a_" xfId="410"/>
    <cellStyle name="0,0_x000d__x000a_NA_x000d__x000a_ 2" xfId="411"/>
    <cellStyle name="0.0" xfId="412"/>
    <cellStyle name="0.00" xfId="413"/>
    <cellStyle name="0_!!!GO" xfId="414"/>
    <cellStyle name="0_!!!GO_FY11-13 commercial outlook-Global" xfId="415"/>
    <cellStyle name="0_【C6】" xfId="416"/>
    <cellStyle name="0_110912受領データ_物流CO2（日産）" xfId="417"/>
    <cellStyle name="0_C4_輸送" xfId="418"/>
    <cellStyle name="0_C4_輸送_C3_上流" xfId="419"/>
    <cellStyle name="0_NMI Commercial Outlook FY11-13" xfId="420"/>
    <cellStyle name="0_SGV" xfId="421"/>
    <cellStyle name="0_SGV_FY11-13 commercial outlook-Global" xfId="422"/>
    <cellStyle name="0_改訂 【ホンダ入力】Scope3算定ファイル20120604(最終版）" xfId="423"/>
    <cellStyle name="0_改訂 【ホンダ入力】Scope3算定ファイル20120604(最終版）_C4_輸送" xfId="424"/>
    <cellStyle name="0_改訂 【ホンダ入力】Scope3算定ファイル20120604(最終版）_C4_輸送_C3_上流" xfId="425"/>
    <cellStyle name="00000" xfId="426"/>
    <cellStyle name="0付き数字" xfId="427"/>
    <cellStyle name="1 000 Kč_97_APVNIS_servery_jednotlive" xfId="428"/>
    <cellStyle name="１０" xfId="429"/>
    <cellStyle name="１１" xfId="430"/>
    <cellStyle name="¹éºÐÀ²_°æ¿µÁöÇ¥" xfId="431"/>
    <cellStyle name="20% - Accent1" xfId="432"/>
    <cellStyle name="20% - Accent2" xfId="433"/>
    <cellStyle name="20% - Accent3" xfId="434"/>
    <cellStyle name="20% - Accent4" xfId="435"/>
    <cellStyle name="20% - Accent5" xfId="436"/>
    <cellStyle name="20% - Accent6" xfId="437"/>
    <cellStyle name="20% - アクセント 1" xfId="438" builtinId="30" customBuiltin="1"/>
    <cellStyle name="20% - アクセント 1 10" xfId="439"/>
    <cellStyle name="20% - アクセント 1 2" xfId="440"/>
    <cellStyle name="20% - アクセント 1 2 2" xfId="441"/>
    <cellStyle name="20% - アクセント 1 2_【C1】たばこ" xfId="442"/>
    <cellStyle name="20% - アクセント 1 3" xfId="443"/>
    <cellStyle name="20% - アクセント 1 4" xfId="444"/>
    <cellStyle name="20% - アクセント 1 5" xfId="445"/>
    <cellStyle name="20% - アクセント 1 6" xfId="446"/>
    <cellStyle name="20% - アクセント 1 7" xfId="447"/>
    <cellStyle name="20% - アクセント 1 8" xfId="448"/>
    <cellStyle name="20% - アクセント 1 9" xfId="449"/>
    <cellStyle name="20% - アクセント 2" xfId="450" builtinId="34" customBuiltin="1"/>
    <cellStyle name="20% - アクセント 2 10" xfId="451"/>
    <cellStyle name="20% - アクセント 2 2" xfId="452"/>
    <cellStyle name="20% - アクセント 2 2 2" xfId="453"/>
    <cellStyle name="20% - アクセント 2 2_【C1】たばこ" xfId="454"/>
    <cellStyle name="20% - アクセント 2 3" xfId="455"/>
    <cellStyle name="20% - アクセント 2 4" xfId="456"/>
    <cellStyle name="20% - アクセント 2 5" xfId="457"/>
    <cellStyle name="20% - アクセント 2 6" xfId="458"/>
    <cellStyle name="20% - アクセント 2 7" xfId="459"/>
    <cellStyle name="20% - アクセント 2 8" xfId="460"/>
    <cellStyle name="20% - アクセント 2 9" xfId="461"/>
    <cellStyle name="20% - アクセント 3" xfId="462" builtinId="38" customBuiltin="1"/>
    <cellStyle name="20% - アクセント 3 10" xfId="463"/>
    <cellStyle name="20% - アクセント 3 2" xfId="464"/>
    <cellStyle name="20% - アクセント 3 2 2" xfId="465"/>
    <cellStyle name="20% - アクセント 3 2_【C1】たばこ" xfId="466"/>
    <cellStyle name="20% - アクセント 3 3" xfId="467"/>
    <cellStyle name="20% - アクセント 3 4" xfId="468"/>
    <cellStyle name="20% - アクセント 3 5" xfId="469"/>
    <cellStyle name="20% - アクセント 3 6" xfId="470"/>
    <cellStyle name="20% - アクセント 3 7" xfId="471"/>
    <cellStyle name="20% - アクセント 3 8" xfId="472"/>
    <cellStyle name="20% - アクセント 3 9" xfId="473"/>
    <cellStyle name="20% - アクセント 4" xfId="474" builtinId="42" customBuiltin="1"/>
    <cellStyle name="20% - アクセント 4 10" xfId="475"/>
    <cellStyle name="20% - アクセント 4 2" xfId="476"/>
    <cellStyle name="20% - アクセント 4 2 2" xfId="477"/>
    <cellStyle name="20% - アクセント 4 2_【C1】たばこ" xfId="478"/>
    <cellStyle name="20% - アクセント 4 3" xfId="479"/>
    <cellStyle name="20% - アクセント 4 4" xfId="480"/>
    <cellStyle name="20% - アクセント 4 5" xfId="481"/>
    <cellStyle name="20% - アクセント 4 6" xfId="482"/>
    <cellStyle name="20% - アクセント 4 7" xfId="483"/>
    <cellStyle name="20% - アクセント 4 8" xfId="484"/>
    <cellStyle name="20% - アクセント 4 9" xfId="485"/>
    <cellStyle name="20% - アクセント 5" xfId="486" builtinId="46" customBuiltin="1"/>
    <cellStyle name="20% - アクセント 5 10" xfId="487"/>
    <cellStyle name="20% - アクセント 5 2" xfId="488"/>
    <cellStyle name="20% - アクセント 5 2 2" xfId="489"/>
    <cellStyle name="20% - アクセント 5 2_【C1】たばこ" xfId="490"/>
    <cellStyle name="20% - アクセント 5 3" xfId="491"/>
    <cellStyle name="20% - アクセント 5 4" xfId="492"/>
    <cellStyle name="20% - アクセント 5 5" xfId="493"/>
    <cellStyle name="20% - アクセント 5 6" xfId="494"/>
    <cellStyle name="20% - アクセント 5 7" xfId="495"/>
    <cellStyle name="20% - アクセント 5 8" xfId="496"/>
    <cellStyle name="20% - アクセント 5 9" xfId="497"/>
    <cellStyle name="20% - アクセント 6" xfId="498" builtinId="50" customBuiltin="1"/>
    <cellStyle name="20% - アクセント 6 10" xfId="499"/>
    <cellStyle name="20% - アクセント 6 2" xfId="500"/>
    <cellStyle name="20% - アクセント 6 2 2" xfId="501"/>
    <cellStyle name="20% - アクセント 6 2_【C1】たばこ" xfId="502"/>
    <cellStyle name="20% - アクセント 6 3" xfId="503"/>
    <cellStyle name="20% - アクセント 6 4" xfId="504"/>
    <cellStyle name="20% - アクセント 6 5" xfId="505"/>
    <cellStyle name="20% - アクセント 6 6" xfId="506"/>
    <cellStyle name="20% - アクセント 6 7" xfId="507"/>
    <cellStyle name="20% - アクセント 6 8" xfId="508"/>
    <cellStyle name="20% - アクセント 6 9" xfId="509"/>
    <cellStyle name="2x indented GHG Textfiels" xfId="510"/>
    <cellStyle name="40% - Accent1" xfId="511"/>
    <cellStyle name="40% - Accent2" xfId="512"/>
    <cellStyle name="40% - Accent3" xfId="513"/>
    <cellStyle name="40% - Accent4" xfId="514"/>
    <cellStyle name="40% - Accent5" xfId="515"/>
    <cellStyle name="40% - Accent6" xfId="516"/>
    <cellStyle name="40% - アクセント 1" xfId="517" builtinId="31" customBuiltin="1"/>
    <cellStyle name="40% - アクセント 1 10" xfId="518"/>
    <cellStyle name="40% - アクセント 1 2" xfId="519"/>
    <cellStyle name="40% - アクセント 1 2 2" xfId="520"/>
    <cellStyle name="40% - アクセント 1 2_【C1】たばこ" xfId="521"/>
    <cellStyle name="40% - アクセント 1 3" xfId="522"/>
    <cellStyle name="40% - アクセント 1 4" xfId="523"/>
    <cellStyle name="40% - アクセント 1 5" xfId="524"/>
    <cellStyle name="40% - アクセント 1 6" xfId="525"/>
    <cellStyle name="40% - アクセント 1 7" xfId="526"/>
    <cellStyle name="40% - アクセント 1 8" xfId="527"/>
    <cellStyle name="40% - アクセント 1 9" xfId="528"/>
    <cellStyle name="40% - アクセント 2" xfId="529" builtinId="35" customBuiltin="1"/>
    <cellStyle name="40% - アクセント 2 10" xfId="530"/>
    <cellStyle name="40% - アクセント 2 2" xfId="531"/>
    <cellStyle name="40% - アクセント 2 2 2" xfId="532"/>
    <cellStyle name="40% - アクセント 2 2_【C1】たばこ" xfId="533"/>
    <cellStyle name="40% - アクセント 2 3" xfId="534"/>
    <cellStyle name="40% - アクセント 2 4" xfId="535"/>
    <cellStyle name="40% - アクセント 2 5" xfId="536"/>
    <cellStyle name="40% - アクセント 2 6" xfId="537"/>
    <cellStyle name="40% - アクセント 2 7" xfId="538"/>
    <cellStyle name="40% - アクセント 2 8" xfId="539"/>
    <cellStyle name="40% - アクセント 2 9" xfId="540"/>
    <cellStyle name="40% - アクセント 3" xfId="541" builtinId="39" customBuiltin="1"/>
    <cellStyle name="40% - アクセント 3 10" xfId="542"/>
    <cellStyle name="40% - アクセント 3 2" xfId="543"/>
    <cellStyle name="40% - アクセント 3 2 2" xfId="544"/>
    <cellStyle name="40% - アクセント 3 2_【C1】たばこ" xfId="545"/>
    <cellStyle name="40% - アクセント 3 3" xfId="546"/>
    <cellStyle name="40% - アクセント 3 4" xfId="547"/>
    <cellStyle name="40% - アクセント 3 5" xfId="548"/>
    <cellStyle name="40% - アクセント 3 6" xfId="549"/>
    <cellStyle name="40% - アクセント 3 7" xfId="550"/>
    <cellStyle name="40% - アクセント 3 8" xfId="551"/>
    <cellStyle name="40% - アクセント 3 9" xfId="552"/>
    <cellStyle name="40% - アクセント 4" xfId="553" builtinId="43" customBuiltin="1"/>
    <cellStyle name="40% - アクセント 4 10" xfId="554"/>
    <cellStyle name="40% - アクセント 4 2" xfId="555"/>
    <cellStyle name="40% - アクセント 4 2 2" xfId="556"/>
    <cellStyle name="40% - アクセント 4 2_【C1】たばこ" xfId="557"/>
    <cellStyle name="40% - アクセント 4 3" xfId="558"/>
    <cellStyle name="40% - アクセント 4 4" xfId="559"/>
    <cellStyle name="40% - アクセント 4 5" xfId="560"/>
    <cellStyle name="40% - アクセント 4 6" xfId="561"/>
    <cellStyle name="40% - アクセント 4 7" xfId="562"/>
    <cellStyle name="40% - アクセント 4 8" xfId="563"/>
    <cellStyle name="40% - アクセント 4 9" xfId="564"/>
    <cellStyle name="40% - アクセント 5" xfId="565" builtinId="47" customBuiltin="1"/>
    <cellStyle name="40% - アクセント 5 10" xfId="566"/>
    <cellStyle name="40% - アクセント 5 2" xfId="567"/>
    <cellStyle name="40% - アクセント 5 2 2" xfId="568"/>
    <cellStyle name="40% - アクセント 5 2_【C1】たばこ" xfId="569"/>
    <cellStyle name="40% - アクセント 5 3" xfId="570"/>
    <cellStyle name="40% - アクセント 5 4" xfId="571"/>
    <cellStyle name="40% - アクセント 5 5" xfId="572"/>
    <cellStyle name="40% - アクセント 5 6" xfId="573"/>
    <cellStyle name="40% - アクセント 5 7" xfId="574"/>
    <cellStyle name="40% - アクセント 5 8" xfId="575"/>
    <cellStyle name="40% - アクセント 5 9" xfId="576"/>
    <cellStyle name="40% - アクセント 6" xfId="577" builtinId="51" customBuiltin="1"/>
    <cellStyle name="40% - アクセント 6 10" xfId="578"/>
    <cellStyle name="40% - アクセント 6 2" xfId="579"/>
    <cellStyle name="40% - アクセント 6 2 2" xfId="580"/>
    <cellStyle name="40% - アクセント 6 2_【C1】たばこ" xfId="581"/>
    <cellStyle name="40% - アクセント 6 3" xfId="582"/>
    <cellStyle name="40% - アクセント 6 4" xfId="583"/>
    <cellStyle name="40% - アクセント 6 5" xfId="584"/>
    <cellStyle name="40% - アクセント 6 6" xfId="585"/>
    <cellStyle name="40% - アクセント 6 7" xfId="586"/>
    <cellStyle name="40% - アクセント 6 8" xfId="587"/>
    <cellStyle name="40% - アクセント 6 9" xfId="588"/>
    <cellStyle name="5x indented GHG Textfiels" xfId="589"/>
    <cellStyle name="60% - Accent1" xfId="590"/>
    <cellStyle name="60% - Accent2" xfId="591"/>
    <cellStyle name="60% - Accent3" xfId="592"/>
    <cellStyle name="60% - Accent4" xfId="593"/>
    <cellStyle name="60% - Accent5" xfId="594"/>
    <cellStyle name="60% - Accent6" xfId="595"/>
    <cellStyle name="60% - アクセント 1" xfId="596" builtinId="32" customBuiltin="1"/>
    <cellStyle name="60% - アクセント 1 2" xfId="597"/>
    <cellStyle name="60% - アクセント 1 3" xfId="598"/>
    <cellStyle name="60% - アクセント 1 4" xfId="599"/>
    <cellStyle name="60% - アクセント 2" xfId="600" builtinId="36" customBuiltin="1"/>
    <cellStyle name="60% - アクセント 2 2" xfId="601"/>
    <cellStyle name="60% - アクセント 2 3" xfId="602"/>
    <cellStyle name="60% - アクセント 2 4" xfId="603"/>
    <cellStyle name="60% - アクセント 3" xfId="604" builtinId="40" customBuiltin="1"/>
    <cellStyle name="60% - アクセント 3 2" xfId="605"/>
    <cellStyle name="60% - アクセント 3 3" xfId="606"/>
    <cellStyle name="60% - アクセント 3 4" xfId="607"/>
    <cellStyle name="60% - アクセント 4" xfId="608" builtinId="44" customBuiltin="1"/>
    <cellStyle name="60% - アクセント 4 2" xfId="609"/>
    <cellStyle name="60% - アクセント 4 3" xfId="610"/>
    <cellStyle name="60% - アクセント 4 4" xfId="611"/>
    <cellStyle name="60% - アクセント 5" xfId="612" builtinId="48" customBuiltin="1"/>
    <cellStyle name="60% - アクセント 5 2" xfId="613"/>
    <cellStyle name="60% - アクセント 5 3" xfId="614"/>
    <cellStyle name="60% - アクセント 5 4" xfId="615"/>
    <cellStyle name="60% - アクセント 6" xfId="616" builtinId="52" customBuiltin="1"/>
    <cellStyle name="60% - アクセント 6 2" xfId="617"/>
    <cellStyle name="60% - アクセント 6 3" xfId="618"/>
    <cellStyle name="60% - アクセント 6 4" xfId="619"/>
    <cellStyle name="A" xfId="620"/>
    <cellStyle name="A_~0245981" xfId="621"/>
    <cellStyle name="A_~0245981_C1" xfId="622"/>
    <cellStyle name="A_~0245981_改訂 【ホンダ入力】Scope3算定ファイル20120604(最終版）" xfId="623"/>
    <cellStyle name="A_9. Master List X11J Export AUG'07 (2007-09-05)" xfId="624"/>
    <cellStyle name="A_9. Master List X11J Export AUG'07 (2007-09-05)_FY11-13 commercial outlook-Global" xfId="625"/>
    <cellStyle name="A_9. Master List X11J Export AUG'07 (2007-09-05)_NMI Commercial Outlook FY11-13" xfId="626"/>
    <cellStyle name="A_Backup of X11J GSP OrderingSOP" xfId="627"/>
    <cellStyle name="A_CE製造費用20050126" xfId="628"/>
    <cellStyle name="A_Complete INN Suppliers H61B X11C X11J (09-10-2006)" xfId="629"/>
    <cellStyle name="A_Complete INN Suppliers H61B X11C X11J (09-10-2006)_CALCULATION 3M FORECAST WK51" xfId="630"/>
    <cellStyle name="A_Complete INN Suppliers H61B X11C X11J (09-10-2006)_Forecast Volume FY08 (Apr'08-Mar'09)-SUPPLIERS X11J-KD &amp; IPO" xfId="631"/>
    <cellStyle name="A_Complete INN Suppliers H61B X11C X11J (09-10-2006)_FY08 Monthly RR Requirement" xfId="632"/>
    <cellStyle name="A_Complete INN Suppliers H61B X11C X11J (09-10-2006)_FY11-13 commercial outlook-Global" xfId="633"/>
    <cellStyle name="A_Complete INN Suppliers H61B X11C X11J (09-10-2006)_NMI Commercial Outlook FY11-13" xfId="634"/>
    <cellStyle name="A_Complete INN Suppliers H61B X11C X11J (09-10-2006)_X11J NSA Case Calculation (22-5-07)" xfId="635"/>
    <cellStyle name="A_Complete INN Suppliers H61B X11C X11J (15-12-2006)" xfId="636"/>
    <cellStyle name="A_Complete INN Suppliers H61B X11C X11J (15-12-2006)_CALCULATION 3M FORECAST WK51" xfId="637"/>
    <cellStyle name="A_Complete INN Suppliers H61B X11C X11J (15-12-2006)_Forecast Volume FY08 (Apr'08-Mar'09)-SUPPLIERS X11J-KD &amp; IPO" xfId="638"/>
    <cellStyle name="A_Complete INN Suppliers H61B X11C X11J (15-12-2006)_FY08 Monthly RR Requirement" xfId="639"/>
    <cellStyle name="A_Complete INN Suppliers H61B X11C X11J (15-12-2006)_FY11-13 commercial outlook-Global" xfId="640"/>
    <cellStyle name="A_Complete INN Suppliers H61B X11C X11J (15-12-2006)_NMI Commercial Outlook FY11-13" xfId="641"/>
    <cellStyle name="A_Complete INN Suppliers H61B X11C X11J (15-12-2006)_X11J NSA Case Calculation (22-5-07)" xfId="642"/>
    <cellStyle name="A_INN PCC Part Cost (as 160107)" xfId="643"/>
    <cellStyle name="A_L11C製造計劃-壓造N" xfId="644"/>
    <cellStyle name="A_L11C製造計劃-壓造N_C1" xfId="645"/>
    <cellStyle name="A_L11C製造計劃-壓造N_改訂 【ホンダ入力】Scope3算定ファイル20120604(最終版）" xfId="646"/>
    <cellStyle name="A_Material Cost from USC per 010907" xfId="647"/>
    <cellStyle name="A_MRD and SOP as (030407)" xfId="648"/>
    <cellStyle name="A_MRD and SOP as (030407)_Even Monthly Rack Requirement (22-6-07)REV" xfId="649"/>
    <cellStyle name="A_MRD and SOP as (030407)_Forecast Volume FY08 (Apr'08-Mar'09)-SUPPLIERS X11J-KD &amp; IPO" xfId="650"/>
    <cellStyle name="A_MRD and SOP as (030407)_FY08 Monthly RR Requirement" xfId="651"/>
    <cellStyle name="A_MRD and SOP as (030407)_FY11-13 commercial outlook-Global" xfId="652"/>
    <cellStyle name="A_MRD and SOP as (030407)_MRD as (110607)" xfId="653"/>
    <cellStyle name="A_MRD and SOP as (030407)_MRD as (110607)_FY11-13 commercial outlook-Global" xfId="654"/>
    <cellStyle name="A_MRD and SOP as (030407)_MRD as (110607)_NMI Commercial Outlook FY11-13" xfId="655"/>
    <cellStyle name="A_MRD and SOP as (030407)_NMI Commercial Outlook FY11-13" xfId="656"/>
    <cellStyle name="A_MRD and SOP as (030407)-1" xfId="657"/>
    <cellStyle name="A_MRD and SOP as (030407)-1_Even Monthly Rack Requirement (22-6-07)REV" xfId="658"/>
    <cellStyle name="A_MRD and SOP as (030407)-1_Forecast Volume FY08 (Apr'08-Mar'09)-SUPPLIERS X11J-KD &amp; IPO" xfId="659"/>
    <cellStyle name="A_MRD and SOP as (030407)-1_FY08 Monthly RR Requirement" xfId="660"/>
    <cellStyle name="A_MRD and SOP as (030407)-1_FY11-13 commercial outlook-Global" xfId="661"/>
    <cellStyle name="A_MRD and SOP as (030407)-1_MRD as (110607)" xfId="662"/>
    <cellStyle name="A_MRD and SOP as (030407)-1_MRD as (110607)_FY11-13 commercial outlook-Global" xfId="663"/>
    <cellStyle name="A_MRD and SOP as (030407)-1_MRD as (110607)_NMI Commercial Outlook FY11-13" xfId="664"/>
    <cellStyle name="A_MRD and SOP as (030407)-1_NMI Commercial Outlook FY11-13" xfId="665"/>
    <cellStyle name="A_NSA Status PO (Martha)-1" xfId="666"/>
    <cellStyle name="A_Packing Cost Calculation (KD)" xfId="667"/>
    <cellStyle name="A_Packing Cost Calculation (KD)_FY11-13 commercial outlook-Global" xfId="668"/>
    <cellStyle name="A_Packing Cost Calculation (KD)_NMI Commercial Outlook FY11-13" xfId="669"/>
    <cellStyle name="A_PIC 費用一覽表LIST" xfId="670"/>
    <cellStyle name="A_PIC 費用一覽表LIST(資訊)" xfId="671"/>
    <cellStyle name="A_PIC 費用一覽表LIST(資訊)_C1" xfId="672"/>
    <cellStyle name="A_PIC 費用一覽表LIST(資訊)_改訂 【ホンダ入力】Scope3算定ファイル20120604(最終版）" xfId="673"/>
    <cellStyle name="A_PIC 費用一覽表LIST_C1" xfId="674"/>
    <cellStyle name="A_PIC 費用一覽表LIST_改訂 【ホンダ入力】Scope3算定ファイル20120604(最終版）" xfId="675"/>
    <cellStyle name="A_PL Checking" xfId="676"/>
    <cellStyle name="A_PL Checking_FY11-13 commercial outlook-Global" xfId="677"/>
    <cellStyle name="A_PL Checking_NMI Commercial Outlook FY11-13" xfId="678"/>
    <cellStyle name="A_Sub Component_230507" xfId="679"/>
    <cellStyle name="A_VA_7+5" xfId="680"/>
    <cellStyle name="A_VA_7+5_FY11-13 commercial outlook-Global" xfId="681"/>
    <cellStyle name="A_VA_7+5_NMI Commercial Outlook FY11-13" xfId="682"/>
    <cellStyle name="A_X11C Man. Plan Paint (Summery)YLO0722" xfId="683"/>
    <cellStyle name="A_X11C Man. Plan Paint (Summery)YLO0722_~0245981" xfId="684"/>
    <cellStyle name="A_X11C Man. Plan Paint (Summery)YLO0722_~0245981_C1" xfId="685"/>
    <cellStyle name="A_X11C Man. Plan Paint (Summery)YLO0722_~0245981_改訂 【ホンダ入力】Scope3算定ファイル20120604(最終版）" xfId="686"/>
    <cellStyle name="A_X11C Man. Plan Paint (Summery)YLO0722_9. Master List X11J Export AUG'07 (2007-09-05)" xfId="687"/>
    <cellStyle name="A_X11C Man. Plan Paint (Summery)YLO0722_9. Master List X11J Export AUG'07 (2007-09-05)_C1" xfId="688"/>
    <cellStyle name="A_X11C Man. Plan Paint (Summery)YLO0722_9. Master List X11J Export AUG'07 (2007-09-05)_FY11-13 commercial outlook-Global" xfId="689"/>
    <cellStyle name="A_X11C Man. Plan Paint (Summery)YLO0722_9. Master List X11J Export AUG'07 (2007-09-05)_FY11-13 commercial outlook-Global_C1" xfId="690"/>
    <cellStyle name="A_X11C Man. Plan Paint (Summery)YLO0722_9. Master List X11J Export AUG'07 (2007-09-05)_FY11-13 commercial outlook-Global_改訂 【ホンダ入力】Scope3算定ファイル20120604(最終版）" xfId="691"/>
    <cellStyle name="A_X11C Man. Plan Paint (Summery)YLO0722_9. Master List X11J Export AUG'07 (2007-09-05)_NMI Commercial Outlook FY11-13" xfId="692"/>
    <cellStyle name="A_X11C Man. Plan Paint (Summery)YLO0722_9. Master List X11J Export AUG'07 (2007-09-05)_NMI Commercial Outlook FY11-13_C1" xfId="693"/>
    <cellStyle name="A_X11C Man. Plan Paint (Summery)YLO0722_9. Master List X11J Export AUG'07 (2007-09-05)_NMI Commercial Outlook FY11-13_改訂 【ホンダ入力】Scope3算定ファイル20120604(最終版）" xfId="694"/>
    <cellStyle name="A_X11C Man. Plan Paint (Summery)YLO0722_9. Master List X11J Export AUG'07 (2007-09-05)_改訂 【ホンダ入力】Scope3算定ファイル20120604(最終版）" xfId="695"/>
    <cellStyle name="A_X11C Man. Plan Paint (Summery)YLO0722_C1" xfId="696"/>
    <cellStyle name="A_X11C Man. Plan Paint (Summery)YLO0722_CALCULATION 3M FORECAST WK51" xfId="697"/>
    <cellStyle name="A_X11C Man. Plan Paint (Summery)YLO0722_CALCULATION 3M FORECAST WK51_C1" xfId="698"/>
    <cellStyle name="A_X11C Man. Plan Paint (Summery)YLO0722_CALCULATION 3M FORECAST WK51_Forecast Volume FY08 (Apr'08-Mar'09)-SUPPLIERS X11J-KD &amp; IPO" xfId="699"/>
    <cellStyle name="A_X11C Man. Plan Paint (Summery)YLO0722_CALCULATION 3M FORECAST WK51_Forecast Volume FY08 (Apr'08-Mar'09)-SUPPLIERS X11J-KD &amp; IPO_C1" xfId="700"/>
    <cellStyle name="A_X11C Man. Plan Paint (Summery)YLO0722_CALCULATION 3M FORECAST WK51_Forecast Volume FY08 (Apr'08-Mar'09)-SUPPLIERS X11J-KD &amp; IPO_改訂 【ホンダ入力】Scope3算定ファイル20120604(最終版）" xfId="701"/>
    <cellStyle name="A_X11C Man. Plan Paint (Summery)YLO0722_CALCULATION 3M FORECAST WK51_改訂 【ホンダ入力】Scope3算定ファイル20120604(最終版）" xfId="702"/>
    <cellStyle name="A_X11C Man. Plan Paint (Summery)YLO0722_Complete INN Suppliers H61B X11C X11J (09-10-2006)" xfId="703"/>
    <cellStyle name="A_X11C Man. Plan Paint (Summery)YLO0722_Complete INN Suppliers H61B X11C X11J (09-10-2006)_C1" xfId="704"/>
    <cellStyle name="A_X11C Man. Plan Paint (Summery)YLO0722_Complete INN Suppliers H61B X11C X11J (09-10-2006)_Even Monthly Rack Requirement (22-6-07)REV" xfId="705"/>
    <cellStyle name="A_X11C Man. Plan Paint (Summery)YLO0722_Complete INN Suppliers H61B X11C X11J (09-10-2006)_Even Monthly Rack Requirement (22-6-07)REV_C1" xfId="706"/>
    <cellStyle name="A_X11C Man. Plan Paint (Summery)YLO0722_Complete INN Suppliers H61B X11C X11J (09-10-2006)_Even Monthly Rack Requirement (22-6-07)REV_改訂 【ホンダ入力】Scope3算定ファイル20120604(最終版）" xfId="707"/>
    <cellStyle name="A_X11C Man. Plan Paint (Summery)YLO0722_Complete INN Suppliers H61B X11C X11J (09-10-2006)_Forecast Volume FY08 (Apr'08-Mar'09)-SUPPLIERS X11J-KD &amp; IPO" xfId="708"/>
    <cellStyle name="A_X11C Man. Plan Paint (Summery)YLO0722_Complete INN Suppliers H61B X11C X11J (09-10-2006)_Forecast Volume FY08 (Apr'08-Mar'09)-SUPPLIERS X11J-KD &amp; IPO_C1" xfId="709"/>
    <cellStyle name="A_X11C Man. Plan Paint (Summery)YLO0722_Complete INN Suppliers H61B X11C X11J (09-10-2006)_Forecast Volume FY08 (Apr'08-Mar'09)-SUPPLIERS X11J-KD &amp; IPO_改訂 【ホンダ入力】Scope3算定ファイル20120604(最終版）" xfId="710"/>
    <cellStyle name="A_X11C Man. Plan Paint (Summery)YLO0722_Complete INN Suppliers H61B X11C X11J (09-10-2006)_FY08 Monthly RR Requirement" xfId="711"/>
    <cellStyle name="A_X11C Man. Plan Paint (Summery)YLO0722_Complete INN Suppliers H61B X11C X11J (09-10-2006)_FY08 Monthly RR Requirement_C1" xfId="712"/>
    <cellStyle name="A_X11C Man. Plan Paint (Summery)YLO0722_Complete INN Suppliers H61B X11C X11J (09-10-2006)_FY08 Monthly RR Requirement_改訂 【ホンダ入力】Scope3算定ファイル20120604(最終版）" xfId="713"/>
    <cellStyle name="A_X11C Man. Plan Paint (Summery)YLO0722_Complete INN Suppliers H61B X11C X11J (09-10-2006)_FY11-13 commercial outlook-Global" xfId="714"/>
    <cellStyle name="A_X11C Man. Plan Paint (Summery)YLO0722_Complete INN Suppliers H61B X11C X11J (09-10-2006)_FY11-13 commercial outlook-Global_C1" xfId="715"/>
    <cellStyle name="A_X11C Man. Plan Paint (Summery)YLO0722_Complete INN Suppliers H61B X11C X11J (09-10-2006)_FY11-13 commercial outlook-Global_改訂 【ホンダ入力】Scope3算定ファイル20120604(最終版）" xfId="716"/>
    <cellStyle name="A_X11C Man. Plan Paint (Summery)YLO0722_Complete INN Suppliers H61B X11C X11J (09-10-2006)_MRD as (110607)" xfId="717"/>
    <cellStyle name="A_X11C Man. Plan Paint (Summery)YLO0722_Complete INN Suppliers H61B X11C X11J (09-10-2006)_MRD as (110607)_C1" xfId="718"/>
    <cellStyle name="A_X11C Man. Plan Paint (Summery)YLO0722_Complete INN Suppliers H61B X11C X11J (09-10-2006)_MRD as (110607)_FY11-13 commercial outlook-Global" xfId="719"/>
    <cellStyle name="A_X11C Man. Plan Paint (Summery)YLO0722_Complete INN Suppliers H61B X11C X11J (09-10-2006)_MRD as (110607)_FY11-13 commercial outlook-Global_C1" xfId="720"/>
    <cellStyle name="A_X11C Man. Plan Paint (Summery)YLO0722_Complete INN Suppliers H61B X11C X11J (09-10-2006)_MRD as (110607)_FY11-13 commercial outlook-Global_改訂 【ホンダ入力】Scope3算定ファイル20120604(最終版）" xfId="721"/>
    <cellStyle name="A_X11C Man. Plan Paint (Summery)YLO0722_Complete INN Suppliers H61B X11C X11J (09-10-2006)_MRD as (110607)_NMI Commercial Outlook FY11-13" xfId="722"/>
    <cellStyle name="A_X11C Man. Plan Paint (Summery)YLO0722_Complete INN Suppliers H61B X11C X11J (09-10-2006)_MRD as (110607)_NMI Commercial Outlook FY11-13_C1" xfId="723"/>
    <cellStyle name="A_X11C Man. Plan Paint (Summery)YLO0722_Complete INN Suppliers H61B X11C X11J (09-10-2006)_MRD as (110607)_NMI Commercial Outlook FY11-13_改訂 【ホンダ入力】Scope3算定ファイル20120604(最終版）" xfId="724"/>
    <cellStyle name="A_X11C Man. Plan Paint (Summery)YLO0722_Complete INN Suppliers H61B X11C X11J (09-10-2006)_MRD as (110607)_改訂 【ホンダ入力】Scope3算定ファイル20120604(最終版）" xfId="725"/>
    <cellStyle name="A_X11C Man. Plan Paint (Summery)YLO0722_Complete INN Suppliers H61B X11C X11J (09-10-2006)_NMI Commercial Outlook FY11-13" xfId="726"/>
    <cellStyle name="A_X11C Man. Plan Paint (Summery)YLO0722_Complete INN Suppliers H61B X11C X11J (09-10-2006)_NMI Commercial Outlook FY11-13_C1" xfId="727"/>
    <cellStyle name="A_X11C Man. Plan Paint (Summery)YLO0722_Complete INN Suppliers H61B X11C X11J (09-10-2006)_NMI Commercial Outlook FY11-13_改訂 【ホンダ入力】Scope3算定ファイル20120604(最終版）" xfId="728"/>
    <cellStyle name="A_X11C Man. Plan Paint (Summery)YLO0722_Complete INN Suppliers H61B X11C X11J (09-10-2006)_改訂 【ホンダ入力】Scope3算定ファイル20120604(最終版）" xfId="729"/>
    <cellStyle name="A_X11C Man. Plan Paint (Summery)YLO0722_Complete INN Suppliers H61B X11C X11J (15-12-2006)" xfId="730"/>
    <cellStyle name="A_X11C Man. Plan Paint (Summery)YLO0722_Complete INN Suppliers H61B X11C X11J (15-12-2006)_C1" xfId="731"/>
    <cellStyle name="A_X11C Man. Plan Paint (Summery)YLO0722_Complete INN Suppliers H61B X11C X11J (15-12-2006)_Even Monthly Rack Requirement (22-6-07)REV" xfId="732"/>
    <cellStyle name="A_X11C Man. Plan Paint (Summery)YLO0722_Complete INN Suppliers H61B X11C X11J (15-12-2006)_Even Monthly Rack Requirement (22-6-07)REV_C1" xfId="733"/>
    <cellStyle name="A_X11C Man. Plan Paint (Summery)YLO0722_Complete INN Suppliers H61B X11C X11J (15-12-2006)_Even Monthly Rack Requirement (22-6-07)REV_改訂 【ホンダ入力】Scope3算定ファイル20120604(最終版）" xfId="734"/>
    <cellStyle name="A_X11C Man. Plan Paint (Summery)YLO0722_Complete INN Suppliers H61B X11C X11J (15-12-2006)_Forecast Volume FY08 (Apr'08-Mar'09)-SUPPLIERS X11J-KD &amp; IPO" xfId="735"/>
    <cellStyle name="A_X11C Man. Plan Paint (Summery)YLO0722_Complete INN Suppliers H61B X11C X11J (15-12-2006)_Forecast Volume FY08 (Apr'08-Mar'09)-SUPPLIERS X11J-KD &amp; IPO_C1" xfId="736"/>
    <cellStyle name="A_X11C Man. Plan Paint (Summery)YLO0722_Complete INN Suppliers H61B X11C X11J (15-12-2006)_Forecast Volume FY08 (Apr'08-Mar'09)-SUPPLIERS X11J-KD &amp; IPO_改訂 【ホンダ入力】Scope3算定ファイル20120604(最終版）" xfId="737"/>
    <cellStyle name="A_X11C Man. Plan Paint (Summery)YLO0722_Complete INN Suppliers H61B X11C X11J (15-12-2006)_FY08 Monthly RR Requirement" xfId="738"/>
    <cellStyle name="A_X11C Man. Plan Paint (Summery)YLO0722_Complete INN Suppliers H61B X11C X11J (15-12-2006)_FY08 Monthly RR Requirement_C1" xfId="739"/>
    <cellStyle name="A_X11C Man. Plan Paint (Summery)YLO0722_Complete INN Suppliers H61B X11C X11J (15-12-2006)_FY08 Monthly RR Requirement_改訂 【ホンダ入力】Scope3算定ファイル20120604(最終版）" xfId="740"/>
    <cellStyle name="A_X11C Man. Plan Paint (Summery)YLO0722_Complete INN Suppliers H61B X11C X11J (15-12-2006)_FY11-13 commercial outlook-Global" xfId="741"/>
    <cellStyle name="A_X11C Man. Plan Paint (Summery)YLO0722_Complete INN Suppliers H61B X11C X11J (15-12-2006)_FY11-13 commercial outlook-Global_C1" xfId="742"/>
    <cellStyle name="A_X11C Man. Plan Paint (Summery)YLO0722_Complete INN Suppliers H61B X11C X11J (15-12-2006)_FY11-13 commercial outlook-Global_改訂 【ホンダ入力】Scope3算定ファイル20120604(最終版）" xfId="743"/>
    <cellStyle name="A_X11C Man. Plan Paint (Summery)YLO0722_Complete INN Suppliers H61B X11C X11J (15-12-2006)_MRD as (110607)" xfId="744"/>
    <cellStyle name="A_X11C Man. Plan Paint (Summery)YLO0722_Complete INN Suppliers H61B X11C X11J (15-12-2006)_MRD as (110607)_C1" xfId="745"/>
    <cellStyle name="A_X11C Man. Plan Paint (Summery)YLO0722_Complete INN Suppliers H61B X11C X11J (15-12-2006)_MRD as (110607)_FY11-13 commercial outlook-Global" xfId="746"/>
    <cellStyle name="A_X11C Man. Plan Paint (Summery)YLO0722_Complete INN Suppliers H61B X11C X11J (15-12-2006)_MRD as (110607)_FY11-13 commercial outlook-Global_C1" xfId="747"/>
    <cellStyle name="A_X11C Man. Plan Paint (Summery)YLO0722_Complete INN Suppliers H61B X11C X11J (15-12-2006)_MRD as (110607)_FY11-13 commercial outlook-Global_改訂 【ホンダ入力】Scope3算定ファイル20120604(最終版）" xfId="748"/>
    <cellStyle name="A_X11C Man. Plan Paint (Summery)YLO0722_Complete INN Suppliers H61B X11C X11J (15-12-2006)_MRD as (110607)_NMI Commercial Outlook FY11-13" xfId="749"/>
    <cellStyle name="A_X11C Man. Plan Paint (Summery)YLO0722_Complete INN Suppliers H61B X11C X11J (15-12-2006)_MRD as (110607)_NMI Commercial Outlook FY11-13_C1" xfId="750"/>
    <cellStyle name="A_X11C Man. Plan Paint (Summery)YLO0722_Complete INN Suppliers H61B X11C X11J (15-12-2006)_MRD as (110607)_NMI Commercial Outlook FY11-13_改訂 【ホンダ入力】Scope3算定ファイル20120604(最終版）" xfId="751"/>
    <cellStyle name="A_X11C Man. Plan Paint (Summery)YLO0722_Complete INN Suppliers H61B X11C X11J (15-12-2006)_MRD as (110607)_改訂 【ホンダ入力】Scope3算定ファイル20120604(最終版）" xfId="752"/>
    <cellStyle name="A_X11C Man. Plan Paint (Summery)YLO0722_Complete INN Suppliers H61B X11C X11J (15-12-2006)_NMI Commercial Outlook FY11-13" xfId="753"/>
    <cellStyle name="A_X11C Man. Plan Paint (Summery)YLO0722_Complete INN Suppliers H61B X11C X11J (15-12-2006)_NMI Commercial Outlook FY11-13_C1" xfId="754"/>
    <cellStyle name="A_X11C Man. Plan Paint (Summery)YLO0722_Complete INN Suppliers H61B X11C X11J (15-12-2006)_NMI Commercial Outlook FY11-13_改訂 【ホンダ入力】Scope3算定ファイル20120604(最終版）" xfId="755"/>
    <cellStyle name="A_X11C Man. Plan Paint (Summery)YLO0722_Complete INN Suppliers H61B X11C X11J (15-12-2006)_改訂 【ホンダ入力】Scope3算定ファイル20120604(最終版）" xfId="756"/>
    <cellStyle name="A_X11C Man. Plan Paint (Summery)YLO0722_Even Monthly Rack Requirement (22-6-07)REV" xfId="757"/>
    <cellStyle name="A_X11C Man. Plan Paint (Summery)YLO0722_Even Monthly Rack Requirement (22-6-07)REV_C1" xfId="758"/>
    <cellStyle name="A_X11C Man. Plan Paint (Summery)YLO0722_Even Monthly Rack Requirement (22-6-07)REV_FY11-13 commercial outlook-Global" xfId="759"/>
    <cellStyle name="A_X11C Man. Plan Paint (Summery)YLO0722_Even Monthly Rack Requirement (22-6-07)REV_FY11-13 commercial outlook-Global_C1" xfId="760"/>
    <cellStyle name="A_X11C Man. Plan Paint (Summery)YLO0722_Even Monthly Rack Requirement (22-6-07)REV_FY11-13 commercial outlook-Global_改訂 【ホンダ入力】Scope3算定ファイル20120604(最終版）" xfId="761"/>
    <cellStyle name="A_X11C Man. Plan Paint (Summery)YLO0722_Even Monthly Rack Requirement (22-6-07)REV_NMI Commercial Outlook FY11-13" xfId="762"/>
    <cellStyle name="A_X11C Man. Plan Paint (Summery)YLO0722_Even Monthly Rack Requirement (22-6-07)REV_NMI Commercial Outlook FY11-13_C1" xfId="763"/>
    <cellStyle name="A_X11C Man. Plan Paint (Summery)YLO0722_Even Monthly Rack Requirement (22-6-07)REV_NMI Commercial Outlook FY11-13_改訂 【ホンダ入力】Scope3算定ファイル20120604(最終版）" xfId="764"/>
    <cellStyle name="A_X11C Man. Plan Paint (Summery)YLO0722_Even Monthly Rack Requirement (22-6-07)REV_改訂 【ホンダ入力】Scope3算定ファイル20120604(最終版）" xfId="765"/>
    <cellStyle name="A_X11C Man. Plan Paint (Summery)YLO0722_FY08 Monthly RR Requirement" xfId="766"/>
    <cellStyle name="A_X11C Man. Plan Paint (Summery)YLO0722_FY11-13 commercial outlook-Global" xfId="767"/>
    <cellStyle name="A_X11C Man. Plan Paint (Summery)YLO0722_FY11-13 commercial outlook-Global_C1" xfId="768"/>
    <cellStyle name="A_X11C Man. Plan Paint (Summery)YLO0722_FY11-13 commercial outlook-Global_改訂 【ホンダ入力】Scope3算定ファイル20120604(最終版）" xfId="769"/>
    <cellStyle name="A_X11C Man. Plan Paint (Summery)YLO0722_INN PCC Part Cost (160107)" xfId="770"/>
    <cellStyle name="A_X11C Man. Plan Paint (Summery)YLO0722_INN PCC Part Cost (160107)_C1" xfId="771"/>
    <cellStyle name="A_X11C Man. Plan Paint (Summery)YLO0722_INN PCC Part Cost (160107)_FY11-13 commercial outlook-Global" xfId="772"/>
    <cellStyle name="A_X11C Man. Plan Paint (Summery)YLO0722_INN PCC Part Cost (160107)_FY11-13 commercial outlook-Global_C1" xfId="773"/>
    <cellStyle name="A_X11C Man. Plan Paint (Summery)YLO0722_INN PCC Part Cost (160107)_FY11-13 commercial outlook-Global_改訂 【ホンダ入力】Scope3算定ファイル20120604(最終版）" xfId="774"/>
    <cellStyle name="A_X11C Man. Plan Paint (Summery)YLO0722_INN PCC Part Cost (160107)_NMI Commercial Outlook FY11-13" xfId="775"/>
    <cellStyle name="A_X11C Man. Plan Paint (Summery)YLO0722_INN PCC Part Cost (160107)_NMI Commercial Outlook FY11-13_C1" xfId="776"/>
    <cellStyle name="A_X11C Man. Plan Paint (Summery)YLO0722_INN PCC Part Cost (160107)_NMI Commercial Outlook FY11-13_改訂 【ホンダ入力】Scope3算定ファイル20120604(最終版）" xfId="777"/>
    <cellStyle name="A_X11C Man. Plan Paint (Summery)YLO0722_INN PCC Part Cost (160107)_改訂 【ホンダ入力】Scope3算定ファイル20120604(最終版）" xfId="778"/>
    <cellStyle name="A_X11C Man. Plan Paint (Summery)YLO0722_INN PCC Part Cost (as 160107)" xfId="779"/>
    <cellStyle name="A_X11C Man. Plan Paint (Summery)YLO0722_Material Cost from USC per 010907" xfId="780"/>
    <cellStyle name="A_X11C Man. Plan Paint (Summery)YLO0722_MRD and SOP as (030407)" xfId="781"/>
    <cellStyle name="A_X11C Man. Plan Paint (Summery)YLO0722_MRD and SOP as (030407)_C1" xfId="782"/>
    <cellStyle name="A_X11C Man. Plan Paint (Summery)YLO0722_MRD and SOP as (030407)_Even Monthly Rack Requirement (22-6-07)REV" xfId="783"/>
    <cellStyle name="A_X11C Man. Plan Paint (Summery)YLO0722_MRD and SOP as (030407)_Even Monthly Rack Requirement (22-6-07)REV_C1" xfId="784"/>
    <cellStyle name="A_X11C Man. Plan Paint (Summery)YLO0722_MRD and SOP as (030407)_Even Monthly Rack Requirement (22-6-07)REV_改訂 【ホンダ入力】Scope3算定ファイル20120604(最終版）" xfId="785"/>
    <cellStyle name="A_X11C Man. Plan Paint (Summery)YLO0722_MRD and SOP as (030407)_Forecast Volume FY08 (Apr'08-Mar'09)-SUPPLIERS X11J-KD &amp; IPO" xfId="786"/>
    <cellStyle name="A_X11C Man. Plan Paint (Summery)YLO0722_MRD and SOP as (030407)_Forecast Volume FY08 (Apr'08-Mar'09)-SUPPLIERS X11J-KD &amp; IPO_C1" xfId="787"/>
    <cellStyle name="A_X11C Man. Plan Paint (Summery)YLO0722_MRD and SOP as (030407)_Forecast Volume FY08 (Apr'08-Mar'09)-SUPPLIERS X11J-KD &amp; IPO_改訂 【ホンダ入力】Scope3算定ファイル20120604(最終版）" xfId="788"/>
    <cellStyle name="A_X11C Man. Plan Paint (Summery)YLO0722_MRD and SOP as (030407)_FY08 Monthly RR Requirement" xfId="789"/>
    <cellStyle name="A_X11C Man. Plan Paint (Summery)YLO0722_MRD and SOP as (030407)_FY08 Monthly RR Requirement_C1" xfId="790"/>
    <cellStyle name="A_X11C Man. Plan Paint (Summery)YLO0722_MRD and SOP as (030407)_FY08 Monthly RR Requirement_改訂 【ホンダ入力】Scope3算定ファイル20120604(最終版）" xfId="791"/>
    <cellStyle name="A_X11C Man. Plan Paint (Summery)YLO0722_MRD and SOP as (030407)_FY11-13 commercial outlook-Global" xfId="792"/>
    <cellStyle name="A_X11C Man. Plan Paint (Summery)YLO0722_MRD and SOP as (030407)_FY11-13 commercial outlook-Global_C1" xfId="793"/>
    <cellStyle name="A_X11C Man. Plan Paint (Summery)YLO0722_MRD and SOP as (030407)_FY11-13 commercial outlook-Global_改訂 【ホンダ入力】Scope3算定ファイル20120604(最終版）" xfId="794"/>
    <cellStyle name="A_X11C Man. Plan Paint (Summery)YLO0722_MRD and SOP as (030407)_MRD as (110607)" xfId="795"/>
    <cellStyle name="A_X11C Man. Plan Paint (Summery)YLO0722_MRD and SOP as (030407)_MRD as (110607)_C1" xfId="796"/>
    <cellStyle name="A_X11C Man. Plan Paint (Summery)YLO0722_MRD and SOP as (030407)_MRD as (110607)_FY11-13 commercial outlook-Global" xfId="797"/>
    <cellStyle name="A_X11C Man. Plan Paint (Summery)YLO0722_MRD and SOP as (030407)_MRD as (110607)_FY11-13 commercial outlook-Global_C1" xfId="798"/>
    <cellStyle name="A_X11C Man. Plan Paint (Summery)YLO0722_MRD and SOP as (030407)_MRD as (110607)_FY11-13 commercial outlook-Global_改訂 【ホンダ入力】Scope3算定ファイル20120604(最終版）" xfId="799"/>
    <cellStyle name="A_X11C Man. Plan Paint (Summery)YLO0722_MRD and SOP as (030407)_MRD as (110607)_NMI Commercial Outlook FY11-13" xfId="800"/>
    <cellStyle name="A_X11C Man. Plan Paint (Summery)YLO0722_MRD and SOP as (030407)_MRD as (110607)_NMI Commercial Outlook FY11-13_C1" xfId="801"/>
    <cellStyle name="A_X11C Man. Plan Paint (Summery)YLO0722_MRD and SOP as (030407)_MRD as (110607)_NMI Commercial Outlook FY11-13_改訂 【ホンダ入力】Scope3算定ファイル20120604(最終版）" xfId="802"/>
    <cellStyle name="A_X11C Man. Plan Paint (Summery)YLO0722_MRD and SOP as (030407)_MRD as (110607)_改訂 【ホンダ入力】Scope3算定ファイル20120604(最終版）" xfId="803"/>
    <cellStyle name="A_X11C Man. Plan Paint (Summery)YLO0722_MRD and SOP as (030407)_NMI Commercial Outlook FY11-13" xfId="804"/>
    <cellStyle name="A_X11C Man. Plan Paint (Summery)YLO0722_MRD and SOP as (030407)_NMI Commercial Outlook FY11-13_C1" xfId="805"/>
    <cellStyle name="A_X11C Man. Plan Paint (Summery)YLO0722_MRD and SOP as (030407)_NMI Commercial Outlook FY11-13_改訂 【ホンダ入力】Scope3算定ファイル20120604(最終版）" xfId="806"/>
    <cellStyle name="A_X11C Man. Plan Paint (Summery)YLO0722_MRD and SOP as (030407)_改訂 【ホンダ入力】Scope3算定ファイル20120604(最終版）" xfId="807"/>
    <cellStyle name="A_X11C Man. Plan Paint (Summery)YLO0722_MRD as (110607)" xfId="808"/>
    <cellStyle name="A_X11C Man. Plan Paint (Summery)YLO0722_NMI Commercial Outlook FY11-13" xfId="809"/>
    <cellStyle name="A_X11C Man. Plan Paint (Summery)YLO0722_NMI Commercial Outlook FY11-13_C1" xfId="810"/>
    <cellStyle name="A_X11C Man. Plan Paint (Summery)YLO0722_NMI Commercial Outlook FY11-13_改訂 【ホンダ入力】Scope3算定ファイル20120604(最終版）" xfId="811"/>
    <cellStyle name="A_X11C Man. Plan Paint (Summery)YLO0722_NSA Status PO (Martha)-1" xfId="812"/>
    <cellStyle name="A_X11C Man. Plan Paint (Summery)YLO0722_NSA Status PO (Martha)-1_C1" xfId="813"/>
    <cellStyle name="A_X11C Man. Plan Paint (Summery)YLO0722_NSA Status PO (Martha)-1_Even Monthly Rack Requirement (22-6-07)REV" xfId="814"/>
    <cellStyle name="A_X11C Man. Plan Paint (Summery)YLO0722_NSA Status PO (Martha)-1_Even Monthly Rack Requirement (22-6-07)REV_C1" xfId="815"/>
    <cellStyle name="A_X11C Man. Plan Paint (Summery)YLO0722_NSA Status PO (Martha)-1_Even Monthly Rack Requirement (22-6-07)REV_改訂 【ホンダ入力】Scope3算定ファイル20120604(最終版）" xfId="816"/>
    <cellStyle name="A_X11C Man. Plan Paint (Summery)YLO0722_NSA Status PO (Martha)-1_Forecast Volume FY08 (Apr'08-Mar'09)-SUPPLIERS X11J-KD &amp; IPO" xfId="817"/>
    <cellStyle name="A_X11C Man. Plan Paint (Summery)YLO0722_NSA Status PO (Martha)-1_Forecast Volume FY08 (Apr'08-Mar'09)-SUPPLIERS X11J-KD &amp; IPO_C1" xfId="818"/>
    <cellStyle name="A_X11C Man. Plan Paint (Summery)YLO0722_NSA Status PO (Martha)-1_Forecast Volume FY08 (Apr'08-Mar'09)-SUPPLIERS X11J-KD &amp; IPO_改訂 【ホンダ入力】Scope3算定ファイル20120604(最終版）" xfId="819"/>
    <cellStyle name="A_X11C Man. Plan Paint (Summery)YLO0722_NSA Status PO (Martha)-1_FY08 Monthly RR Requirement" xfId="820"/>
    <cellStyle name="A_X11C Man. Plan Paint (Summery)YLO0722_NSA Status PO (Martha)-1_FY08 Monthly RR Requirement_C1" xfId="821"/>
    <cellStyle name="A_X11C Man. Plan Paint (Summery)YLO0722_NSA Status PO (Martha)-1_FY08 Monthly RR Requirement_改訂 【ホンダ入力】Scope3算定ファイル20120604(最終版）" xfId="822"/>
    <cellStyle name="A_X11C Man. Plan Paint (Summery)YLO0722_NSA Status PO (Martha)-1_FY11-13 commercial outlook-Global" xfId="823"/>
    <cellStyle name="A_X11C Man. Plan Paint (Summery)YLO0722_NSA Status PO (Martha)-1_FY11-13 commercial outlook-Global_C1" xfId="824"/>
    <cellStyle name="A_X11C Man. Plan Paint (Summery)YLO0722_NSA Status PO (Martha)-1_FY11-13 commercial outlook-Global_改訂 【ホンダ入力】Scope3算定ファイル20120604(最終版）" xfId="825"/>
    <cellStyle name="A_X11C Man. Plan Paint (Summery)YLO0722_NSA Status PO (Martha)-1_MRD as (110607)" xfId="826"/>
    <cellStyle name="A_X11C Man. Plan Paint (Summery)YLO0722_NSA Status PO (Martha)-1_MRD as (110607)_C1" xfId="827"/>
    <cellStyle name="A_X11C Man. Plan Paint (Summery)YLO0722_NSA Status PO (Martha)-1_MRD as (110607)_FY11-13 commercial outlook-Global" xfId="828"/>
    <cellStyle name="A_X11C Man. Plan Paint (Summery)YLO0722_NSA Status PO (Martha)-1_MRD as (110607)_FY11-13 commercial outlook-Global_C1" xfId="829"/>
    <cellStyle name="A_X11C Man. Plan Paint (Summery)YLO0722_NSA Status PO (Martha)-1_MRD as (110607)_FY11-13 commercial outlook-Global_改訂 【ホンダ入力】Scope3算定ファイル20120604(最終版）" xfId="830"/>
    <cellStyle name="A_X11C Man. Plan Paint (Summery)YLO0722_NSA Status PO (Martha)-1_MRD as (110607)_NMI Commercial Outlook FY11-13" xfId="831"/>
    <cellStyle name="A_X11C Man. Plan Paint (Summery)YLO0722_NSA Status PO (Martha)-1_MRD as (110607)_NMI Commercial Outlook FY11-13_C1" xfId="832"/>
    <cellStyle name="A_X11C Man. Plan Paint (Summery)YLO0722_NSA Status PO (Martha)-1_MRD as (110607)_NMI Commercial Outlook FY11-13_改訂 【ホンダ入力】Scope3算定ファイル20120604(最終版）" xfId="833"/>
    <cellStyle name="A_X11C Man. Plan Paint (Summery)YLO0722_NSA Status PO (Martha)-1_MRD as (110607)_改訂 【ホンダ入力】Scope3算定ファイル20120604(最終版）" xfId="834"/>
    <cellStyle name="A_X11C Man. Plan Paint (Summery)YLO0722_NSA Status PO (Martha)-1_NMI Commercial Outlook FY11-13" xfId="835"/>
    <cellStyle name="A_X11C Man. Plan Paint (Summery)YLO0722_NSA Status PO (Martha)-1_NMI Commercial Outlook FY11-13_C1" xfId="836"/>
    <cellStyle name="A_X11C Man. Plan Paint (Summery)YLO0722_NSA Status PO (Martha)-1_NMI Commercial Outlook FY11-13_改訂 【ホンダ入力】Scope3算定ファイル20120604(最終版）" xfId="837"/>
    <cellStyle name="A_X11C Man. Plan Paint (Summery)YLO0722_NSA Status PO (Martha)-1_改訂 【ホンダ入力】Scope3算定ファイル20120604(最終版）" xfId="838"/>
    <cellStyle name="A_X11C Man. Plan Paint (Summery)YLO0722_PIC 費用一覽表LIST" xfId="839"/>
    <cellStyle name="A_X11C Man. Plan Paint (Summery)YLO0722_PIC 費用一覽表LIST(資訊)" xfId="840"/>
    <cellStyle name="A_X11C Man. Plan Paint (Summery)YLO0722_PIC 費用一覽表LIST(資訊)_C1" xfId="841"/>
    <cellStyle name="A_X11C Man. Plan Paint (Summery)YLO0722_PIC 費用一覽表LIST(資訊)_改訂 【ホンダ入力】Scope3算定ファイル20120604(最終版）" xfId="842"/>
    <cellStyle name="A_X11C Man. Plan Paint (Summery)YLO0722_PIC 費用一覽表LIST_C1" xfId="843"/>
    <cellStyle name="A_X11C Man. Plan Paint (Summery)YLO0722_PIC 費用一覽表LIST_改訂 【ホンダ入力】Scope3算定ファイル20120604(最終版）" xfId="844"/>
    <cellStyle name="A_X11C Man. Plan Paint (Summery)YLO0722_Round Use PCC Schedule" xfId="845"/>
    <cellStyle name="A_X11C Man. Plan Paint (Summery)YLO0722_Sub Component_230507" xfId="846"/>
    <cellStyle name="A_X11C Man. Plan Paint (Summery)YLO0722_SUMMARY QTY IPO" xfId="847"/>
    <cellStyle name="A_X11C Man. Plan Paint (Summery)YLO0722_X11C製造計劃(全體)-20040729" xfId="848"/>
    <cellStyle name="A_X11C Man. Plan Paint (Summery)YLO0722_X11C製造計劃(全體)-20040729_C1" xfId="849"/>
    <cellStyle name="A_X11C Man. Plan Paint (Summery)YLO0722_X11C製造計劃(全體)-20040729_改訂 【ホンダ入力】Scope3算定ファイル20120604(最終版）" xfId="850"/>
    <cellStyle name="A_X11C Man. Plan Paint (Summery)YLO0722_X11J NSA Case Calculation (22-5-07)" xfId="851"/>
    <cellStyle name="A_X11C Man. Plan Paint (Summery)YLO0722_改訂 【ホンダ入力】Scope3算定ファイル20120604(最終版）" xfId="852"/>
    <cellStyle name="A_X11J製造計劃(全体版）" xfId="853"/>
    <cellStyle name="A_X11J製造計劃封面" xfId="854"/>
    <cellStyle name="A_X11J製造計劃---壓造N" xfId="855"/>
    <cellStyle name="A_X11J製造計劃---壓造N_~3171008" xfId="856"/>
    <cellStyle name="A_X11J製造計劃---壓造N_~3171008_C1" xfId="857"/>
    <cellStyle name="A_X11J製造計劃---壓造N_~3171008_改訂 【ホンダ入力】Scope3算定ファイル20120604(最終版）" xfId="858"/>
    <cellStyle name="A_X11J製造計劃---壓造N_~7914923" xfId="859"/>
    <cellStyle name="A_X11J製造計劃---壓造N_~7914923_C1" xfId="860"/>
    <cellStyle name="A_X11J製造計劃---壓造N_~7914923_改訂 【ホンダ入力】Scope3算定ファイル20120604(最終版）" xfId="861"/>
    <cellStyle name="A_X11J製造計劃---壓造N_C1" xfId="862"/>
    <cellStyle name="A_X11J製造計劃---壓造N_C24 MINOR CHANGE 製造計劃(車裝)-2004-12-31" xfId="863"/>
    <cellStyle name="A_X11J製造計劃---壓造N_C24 MINOR CHANGE 製造計劃(車裝)-2004-12-31_C1" xfId="864"/>
    <cellStyle name="A_X11J製造計劃---壓造N_C24 MINOR CHANGE 製造計劃(車裝)-2004-12-31_改訂 【ホンダ入力】Scope3算定ファイル20120604(最終版）" xfId="865"/>
    <cellStyle name="A_X11J製造計劃---壓造N_Common ENG製造計畫20050314" xfId="866"/>
    <cellStyle name="A_X11J製造計劃---壓造N_Common ENG製造計畫20050314_C1" xfId="867"/>
    <cellStyle name="A_X11J製造計劃---壓造N_Common ENG製造計畫20050314_改訂 【ホンダ入力】Scope3算定ファイル20120604(最終版）" xfId="868"/>
    <cellStyle name="A_X11J製造計劃---壓造N_Common ENG製造計畫20060128" xfId="869"/>
    <cellStyle name="A_X11J製造計劃---壓造N_Common ENG製造計畫20060128_C1" xfId="870"/>
    <cellStyle name="A_X11J製造計劃---壓造N_Common ENG製造計畫20060128_改訂 【ホンダ入力】Scope3算定ファイル20120604(最終版）" xfId="871"/>
    <cellStyle name="A_X11J製造計劃---壓造N_NR 改 OR25 ENG製造計劃" xfId="872"/>
    <cellStyle name="A_X11J製造計劃---壓造N_NR 改 OR25 ENG製造計劃_C1" xfId="873"/>
    <cellStyle name="A_X11J製造計劃---壓造N_NR 改 OR25 ENG製造計劃_改訂 【ホンダ入力】Scope3算定ファイル20120604(最終版）" xfId="874"/>
    <cellStyle name="A_X11J製造計劃---壓造N_改訂 【ホンダ入力】Scope3算定ファイル20120604(最終版）" xfId="875"/>
    <cellStyle name="A_X11J油漆製造計劃0223" xfId="876"/>
    <cellStyle name="A_X11J油漆製造計劃0223_~3171008" xfId="877"/>
    <cellStyle name="A_X11J油漆製造計劃0223_~3171008_C1" xfId="878"/>
    <cellStyle name="A_X11J油漆製造計劃0223_~3171008_改訂 【ホンダ入力】Scope3算定ファイル20120604(最終版）" xfId="879"/>
    <cellStyle name="A_X11J油漆製造計劃0223_~7914923" xfId="880"/>
    <cellStyle name="A_X11J油漆製造計劃0223_~7914923_C1" xfId="881"/>
    <cellStyle name="A_X11J油漆製造計劃0223_~7914923_改訂 【ホンダ入力】Scope3算定ファイル20120604(最終版）" xfId="882"/>
    <cellStyle name="A_X11J油漆製造計劃0223_C1" xfId="883"/>
    <cellStyle name="A_X11J油漆製造計劃0223_C24 MINOR CHANGE 製造計劃(車裝)-2004-12-31" xfId="884"/>
    <cellStyle name="A_X11J油漆製造計劃0223_C24 MINOR CHANGE 製造計劃(車裝)-2004-12-31_C1" xfId="885"/>
    <cellStyle name="A_X11J油漆製造計劃0223_C24 MINOR CHANGE 製造計劃(車裝)-2004-12-31_改訂 【ホンダ入力】Scope3算定ファイル20120604(最終版）" xfId="886"/>
    <cellStyle name="A_X11J油漆製造計劃0223_Common ENG製造計畫20050314" xfId="887"/>
    <cellStyle name="A_X11J油漆製造計劃0223_Common ENG製造計畫20050314_C1" xfId="888"/>
    <cellStyle name="A_X11J油漆製造計劃0223_Common ENG製造計畫20050314_改訂 【ホンダ入力】Scope3算定ファイル20120604(最終版）" xfId="889"/>
    <cellStyle name="A_X11J油漆製造計劃0223_Common ENG製造計畫20060128" xfId="890"/>
    <cellStyle name="A_X11J油漆製造計劃0223_Common ENG製造計畫20060128_C1" xfId="891"/>
    <cellStyle name="A_X11J油漆製造計劃0223_Common ENG製造計畫20060128_改訂 【ホンダ入力】Scope3算定ファイル20120604(最終版）" xfId="892"/>
    <cellStyle name="A_X11J油漆製造計劃0223_NR 改 OR25 ENG製造計劃" xfId="893"/>
    <cellStyle name="A_X11J油漆製造計劃0223_NR 改 OR25 ENG製造計劃_C1" xfId="894"/>
    <cellStyle name="A_X11J油漆製造計劃0223_NR 改 OR25 ENG製造計劃_改訂 【ホンダ入力】Scope3算定ファイル20120604(最終版）" xfId="895"/>
    <cellStyle name="A_X11J油漆製造計劃0223_改訂 【ホンダ入力】Scope3算定ファイル20120604(最終版）" xfId="896"/>
    <cellStyle name="ÅE­ [0]_°èÈ¹" xfId="897"/>
    <cellStyle name="ÅE­_°èÈ¹" xfId="898"/>
    <cellStyle name="Accent1" xfId="899"/>
    <cellStyle name="Accent2" xfId="900"/>
    <cellStyle name="Accent3" xfId="901"/>
    <cellStyle name="Accent4" xfId="902"/>
    <cellStyle name="Accent5" xfId="903"/>
    <cellStyle name="Accent6" xfId="904"/>
    <cellStyle name="AeE­ [0]_INQUIRY ¿μ¾÷AßAø " xfId="905"/>
    <cellStyle name="AeE­_INQUIRY ¿μ¾÷AßAø " xfId="906"/>
    <cellStyle name="args.style" xfId="907"/>
    <cellStyle name="Artikl" xfId="908"/>
    <cellStyle name="Artikl-hlavní popis" xfId="909"/>
    <cellStyle name="Artikl-vedlejší popis" xfId="910"/>
    <cellStyle name="ÄÞ¸¶ [0]_°èÈ¹" xfId="911"/>
    <cellStyle name="AÞ¸¶ [0]_INQUIRY ¿?¾÷AßAø " xfId="912"/>
    <cellStyle name="ÄÞ¸¶_°èÈ¹" xfId="913"/>
    <cellStyle name="AÞ¸¶_INQUIRY ¿?¾÷AßAø " xfId="914"/>
    <cellStyle name="_x000f_b" xfId="915"/>
    <cellStyle name="Bad" xfId="916"/>
    <cellStyle name="Bold 11" xfId="917"/>
    <cellStyle name="Bold GHG Numbers (0.00)" xfId="918"/>
    <cellStyle name="Border1" xfId="919"/>
    <cellStyle name="Border2" xfId="920"/>
    <cellStyle name="Border3" xfId="921"/>
    <cellStyle name="Brand Label" xfId="922"/>
    <cellStyle name="BuiltOpt_Content" xfId="923"/>
    <cellStyle name="C?AØ_¿?¾÷CoE² " xfId="924"/>
    <cellStyle name="Ç¥ÁØ_¿ù°£¿ä¾àº¸° " xfId="925"/>
    <cellStyle name="C￥AØ_¿μ¾÷CoE² " xfId="926"/>
    <cellStyle name="Ç¥ÁØ_°èÈ¹" xfId="927"/>
    <cellStyle name="Calc Currency (0)" xfId="928"/>
    <cellStyle name="Calculation" xfId="929"/>
    <cellStyle name="čárkované podtržení" xfId="930"/>
    <cellStyle name="čárky [0]_97_APVNIS_servery_jednotlive" xfId="931"/>
    <cellStyle name="čárky_97_APVNIS_servery_jednotlive" xfId="932"/>
    <cellStyle name="category" xfId="933"/>
    <cellStyle name="cena" xfId="934"/>
    <cellStyle name="cena s daní" xfId="935"/>
    <cellStyle name="Cena_3l_09b_97" xfId="936"/>
    <cellStyle name="Check Cell" xfId="937"/>
    <cellStyle name="Check Cell 2" xfId="938"/>
    <cellStyle name="Číslo artiklu" xfId="939"/>
    <cellStyle name="COLONY" xfId="940"/>
    <cellStyle name="Column heading" xfId="941"/>
    <cellStyle name="Column_Title" xfId="942"/>
    <cellStyle name="CombinedVol_Data" xfId="943"/>
    <cellStyle name="Comma  - Style1" xfId="944"/>
    <cellStyle name="Comma  - Style2" xfId="945"/>
    <cellStyle name="Comma  - Style3" xfId="946"/>
    <cellStyle name="Comma  - Style4" xfId="947"/>
    <cellStyle name="Comma  - Style5" xfId="948"/>
    <cellStyle name="Comma  - Style6" xfId="949"/>
    <cellStyle name="Comma  - Style7" xfId="950"/>
    <cellStyle name="Comma  - Style8" xfId="951"/>
    <cellStyle name="Comma [0]_??? " xfId="952"/>
    <cellStyle name="Comma 2" xfId="953"/>
    <cellStyle name="Comma 2 2" xfId="954"/>
    <cellStyle name="Comma 3" xfId="955"/>
    <cellStyle name="Comma_ Ladder 4X2 RC" xfId="956"/>
    <cellStyle name="Comma0" xfId="957"/>
    <cellStyle name="Comma0 - Style3" xfId="958"/>
    <cellStyle name="Comma0_10  Master List X11J Export SEP'07 (2007-10-01)" xfId="959"/>
    <cellStyle name="Comma1 - Style1" xfId="960"/>
    <cellStyle name="Comment" xfId="961"/>
    <cellStyle name="COPYRIGHT" xfId="962"/>
    <cellStyle name="Corner heading" xfId="963"/>
    <cellStyle name="Curren - Style3" xfId="964"/>
    <cellStyle name="Curren - Style4" xfId="965"/>
    <cellStyle name="Currency $" xfId="966"/>
    <cellStyle name="Currency [0]_??? " xfId="967"/>
    <cellStyle name="Currency_ Ladder 4X2 RC" xfId="968"/>
    <cellStyle name="Currency0" xfId="969"/>
    <cellStyle name="Data" xfId="970"/>
    <cellStyle name="Data no deci" xfId="971"/>
    <cellStyle name="Data Superscript" xfId="972"/>
    <cellStyle name="Data_1-1A-Regular" xfId="973"/>
    <cellStyle name="Data-one deci" xfId="974"/>
    <cellStyle name="Date" xfId="975"/>
    <cellStyle name="deal. skupiny" xfId="976"/>
    <cellStyle name="Decimal 1" xfId="977"/>
    <cellStyle name="Decimal 2" xfId="978"/>
    <cellStyle name="Decimal 3" xfId="979"/>
    <cellStyle name="Dezimal [0]_00_12_08 Calculation Forms Version 2" xfId="980"/>
    <cellStyle name="Dezimal [2]" xfId="981"/>
    <cellStyle name="Dezimal_00_12_08 Calculation Forms Version 2" xfId="982"/>
    <cellStyle name="Edited_Data" xfId="983"/>
    <cellStyle name="entry" xfId="984"/>
    <cellStyle name="Estimated_Data" xfId="985"/>
    <cellStyle name="Euro" xfId="986"/>
    <cellStyle name="Excel.Chart" xfId="987"/>
    <cellStyle name="Explanatory Text" xfId="988"/>
    <cellStyle name="Fixed" xfId="989"/>
    <cellStyle name="ƒnƒCƒp[ƒŠƒ“ƒN" xfId="990"/>
    <cellStyle name="Followed Hyperlink" xfId="991"/>
    <cellStyle name="Forecast_Data" xfId="992"/>
    <cellStyle name="g:prcrsNMGB:A1..NMGB:W48" xfId="993"/>
    <cellStyle name="GENERAL" xfId="994"/>
    <cellStyle name="Good" xfId="995"/>
    <cellStyle name="Grey" xfId="996"/>
    <cellStyle name="h" xfId="997"/>
    <cellStyle name="HEADER" xfId="998"/>
    <cellStyle name="Header1" xfId="999"/>
    <cellStyle name="Header2" xfId="1000"/>
    <cellStyle name="Heading 1" xfId="1001"/>
    <cellStyle name="Heading 2" xfId="1002"/>
    <cellStyle name="Heading 3" xfId="1003"/>
    <cellStyle name="Heading 4" xfId="1004"/>
    <cellStyle name="Heading1" xfId="1005"/>
    <cellStyle name="Heading2" xfId="1006"/>
    <cellStyle name="Heading3" xfId="1007"/>
    <cellStyle name="Headline" xfId="1008"/>
    <cellStyle name="Hed Side" xfId="1009"/>
    <cellStyle name="Hed Side bold" xfId="1010"/>
    <cellStyle name="Hed Side Indent" xfId="1011"/>
    <cellStyle name="Hed Side Regular" xfId="1012"/>
    <cellStyle name="Hed Side_1-1A-Regular" xfId="1013"/>
    <cellStyle name="Hed Top" xfId="1014"/>
    <cellStyle name="Hed Top - SECTION" xfId="1015"/>
    <cellStyle name="Hed Top_3-new4" xfId="1016"/>
    <cellStyle name="Hiperv?nculo" xfId="1017"/>
    <cellStyle name="Hiperv?nculo visitado" xfId="1018"/>
    <cellStyle name="Hiperv匤culo" xfId="1019"/>
    <cellStyle name="Hiperv匤culo visitado" xfId="1020"/>
    <cellStyle name="Hiperv匤culo_C1" xfId="1021"/>
    <cellStyle name="Hyperlink" xfId="1022"/>
    <cellStyle name="Hyperlink 2" xfId="1023"/>
    <cellStyle name="IBM(401K)" xfId="1024"/>
    <cellStyle name="IBM(401K) 2" xfId="1025"/>
    <cellStyle name="ikony" xfId="1026"/>
    <cellStyle name="Input" xfId="1027"/>
    <cellStyle name="Input %" xfId="1028"/>
    <cellStyle name="Input [yellow]" xfId="1029"/>
    <cellStyle name="Input 1" xfId="1030"/>
    <cellStyle name="Input 3" xfId="1031"/>
    <cellStyle name="Input locked" xfId="1032"/>
    <cellStyle name="Input_ESS#1輸送キョリVERSION2 (2)" xfId="1033"/>
    <cellStyle name="Item_Current" xfId="1034"/>
    <cellStyle name="J401K" xfId="1035"/>
    <cellStyle name="J401K 2" xfId="1036"/>
    <cellStyle name="kódování" xfId="1037"/>
    <cellStyle name="KWE標準" xfId="1038"/>
    <cellStyle name="KWE標準 2" xfId="1039"/>
    <cellStyle name="Leaf Reporting" xfId="1040"/>
    <cellStyle name="Leaf Reporting (Calc)" xfId="1041"/>
    <cellStyle name="Leaf Reporting (input locked)" xfId="1042"/>
    <cellStyle name="Leaf Reporting (Input)" xfId="1043"/>
    <cellStyle name="Leaf Reporting_4_Progress_UP-LOAD_2006 SAP Input List UDNK_Master_10-7-2006" xfId="1044"/>
    <cellStyle name="Lien hypertexte" xfId="1045"/>
    <cellStyle name="Lien hypertexte visit " xfId="1046"/>
    <cellStyle name="Lien hypertexte visit?" xfId="1047"/>
    <cellStyle name="Lien hypertexte visite" xfId="1048"/>
    <cellStyle name="Lien hypertexte visité" xfId="1049"/>
    <cellStyle name="Lien hypertexte visite_NCC P" xfId="1050"/>
    <cellStyle name="Lien hypertexte visité_pcc" xfId="1051"/>
    <cellStyle name="Lien hypertexte_10  Master List X11J Export SEP'07 (2007-10-01)" xfId="1052"/>
    <cellStyle name="Linked Cell" xfId="1053"/>
    <cellStyle name="LISAM" xfId="1054"/>
    <cellStyle name="měny_97_APVNIS_servery_jednotlive" xfId="1055"/>
    <cellStyle name="Migliaia [0]_ITA S&amp;M1(MKTG)" xfId="1056"/>
    <cellStyle name="Millares [0]_Asistencia tec 2003~2006  J-LAT 15 abril" xfId="1057"/>
    <cellStyle name="Millares_Business Plan 2001 - 2005 N-180" xfId="1058"/>
    <cellStyle name="Milliers [0]_!!!GO" xfId="1059"/>
    <cellStyle name="Milliers_!!!GO" xfId="1060"/>
    <cellStyle name="Model" xfId="1061"/>
    <cellStyle name="Moeda [0]_BOOK1" xfId="1062"/>
    <cellStyle name="Moeda_BOOK1" xfId="1063"/>
    <cellStyle name="Mon?aire [0]_2000-2006" xfId="1064"/>
    <cellStyle name="Mon?aire_2000-2006" xfId="1065"/>
    <cellStyle name="Mon?taire [0]_Classeur1" xfId="1066"/>
    <cellStyle name="Mon?taire_Classeur1" xfId="1067"/>
    <cellStyle name="Moneda [0]_FY 03 DEPRECIATION Report YTD" xfId="1068"/>
    <cellStyle name="Moneda_FY 03 DEPRECIATION Report YTD" xfId="1069"/>
    <cellStyle name="Monétaire [0]_!!!GO" xfId="1070"/>
    <cellStyle name="Monetaire [0]_BP2001 sandrine" xfId="1071"/>
    <cellStyle name="Monétaire_!!!GO" xfId="1072"/>
    <cellStyle name="Monetaire_BP2001 sandrine" xfId="1073"/>
    <cellStyle name="Month" xfId="1074"/>
    <cellStyle name="Mon騁aire [0]_2000-2006" xfId="1075"/>
    <cellStyle name="Mon騁aire_2000-2006" xfId="1076"/>
    <cellStyle name="MPｽﾀｲﾙ" xfId="1077"/>
    <cellStyle name="ＭＳゴシック" xfId="1078"/>
    <cellStyle name="ＭＳゴシック 2" xfId="1079"/>
    <cellStyle name="Nadpis" xfId="1080"/>
    <cellStyle name="Neutral" xfId="1081"/>
    <cellStyle name="No-definido" xfId="1082"/>
    <cellStyle name="Normal   cena" xfId="1083"/>
    <cellStyle name="Normal - Style1" xfId="1084"/>
    <cellStyle name="Normal - Style5" xfId="1085"/>
    <cellStyle name="Normal - スタイル1" xfId="1086"/>
    <cellStyle name="Normal - スタイル2" xfId="1087"/>
    <cellStyle name="Normal - スタイル3" xfId="1088"/>
    <cellStyle name="Normal - スタイル4" xfId="1089"/>
    <cellStyle name="Normal - スタイル5" xfId="1090"/>
    <cellStyle name="Normal - スタイル6" xfId="1091"/>
    <cellStyle name="Normal - スタイル7" xfId="1092"/>
    <cellStyle name="Normal - スタイル8" xfId="1093"/>
    <cellStyle name="Normal 11" xfId="1094"/>
    <cellStyle name="Normal 2" xfId="1095"/>
    <cellStyle name="Normal 2 2" xfId="1096"/>
    <cellStyle name="Normal 2 2 2" xfId="1097"/>
    <cellStyle name="Normal 3" xfId="1098"/>
    <cellStyle name="Normal 3 2" xfId="1099"/>
    <cellStyle name="Normal 3 2 2" xfId="1100"/>
    <cellStyle name="Normal 3 2 3" xfId="1101"/>
    <cellStyle name="Normal 3 2 4" xfId="1102"/>
    <cellStyle name="Normal 3 3" xfId="1103"/>
    <cellStyle name="Normal 4" xfId="1104"/>
    <cellStyle name="Normal 5" xfId="1105"/>
    <cellStyle name="Normal 6" xfId="1106"/>
    <cellStyle name="Normal 6 cena" xfId="1107"/>
    <cellStyle name="Normal 8" xfId="1108"/>
    <cellStyle name="Normal 8 cena" xfId="1109"/>
    <cellStyle name="Normal cena" xfId="1110"/>
    <cellStyle name="Normal GHG Numbers (0.00)" xfId="1111"/>
    <cellStyle name="Normal GHG Textfiels Bold" xfId="1112"/>
    <cellStyle name="Normal GHG whole table" xfId="1113"/>
    <cellStyle name="Normal GHG-Shade" xfId="1114"/>
    <cellStyle name="Normal_ Ladder 4X2 RC" xfId="1115"/>
    <cellStyle name="Normal12" xfId="1116"/>
    <cellStyle name="Normal12cena" xfId="1117"/>
    <cellStyle name="Normal18" xfId="1118"/>
    <cellStyle name="Normal24" xfId="1119"/>
    <cellStyle name="Normale_BP PANTANO" xfId="1120"/>
    <cellStyle name="normální_3L EU" xfId="1121"/>
    <cellStyle name="Note" xfId="1122"/>
    <cellStyle name="Note 2" xfId="1123"/>
    <cellStyle name="oddíl" xfId="1124"/>
    <cellStyle name="Œ…‹æØ‚è [0.00]_guyan" xfId="1125"/>
    <cellStyle name="Œ…‹æØ‚è_guyan" xfId="1126"/>
    <cellStyle name="oft Excel]_x000d__x000a_Comment=open=/f を指定すると、ユーザー定義関数を関数貼り付けの一覧に登録することができます。_x000d__x000a_Maximized" xfId="1127"/>
    <cellStyle name="okruh zboží" xfId="1128"/>
    <cellStyle name="Option_Added_Cont_Desc" xfId="1129"/>
    <cellStyle name="Output" xfId="1130"/>
    <cellStyle name="Pattern" xfId="1131"/>
    <cellStyle name="per.style" xfId="1132"/>
    <cellStyle name="Percen - Style2" xfId="1133"/>
    <cellStyle name="Percen  t" xfId="1134"/>
    <cellStyle name="Percent ()" xfId="1135"/>
    <cellStyle name="Percent [2]" xfId="1136"/>
    <cellStyle name="Percent 1" xfId="1137"/>
    <cellStyle name="Percent 2" xfId="1138"/>
    <cellStyle name="Percent_Account Detail" xfId="1139"/>
    <cellStyle name="PERCENTAGE" xfId="1140"/>
    <cellStyle name="počty kusů" xfId="1141"/>
    <cellStyle name="podtržení" xfId="1142"/>
    <cellStyle name="popis" xfId="1143"/>
    <cellStyle name="popis úpravy" xfId="1144"/>
    <cellStyle name="popis_Btaikai_after.xls グラフ 2453" xfId="1145"/>
    <cellStyle name="poznámka" xfId="1146"/>
    <cellStyle name="Preliminary_Data" xfId="1147"/>
    <cellStyle name="price" xfId="1148"/>
    <cellStyle name="Prices_Data" xfId="1149"/>
    <cellStyle name="proklad" xfId="1150"/>
    <cellStyle name="PSChar" xfId="1151"/>
    <cellStyle name="PSHeading" xfId="1152"/>
    <cellStyle name="Q3" xfId="1153"/>
    <cellStyle name="Reference" xfId="1154"/>
    <cellStyle name="revised" xfId="1155"/>
    <cellStyle name="Roman10" xfId="1156"/>
    <cellStyle name="Roman12" xfId="1157"/>
    <cellStyle name="Roman18" xfId="1158"/>
    <cellStyle name="Row heading" xfId="1159"/>
    <cellStyle name="SAPBEXaggData" xfId="1160"/>
    <cellStyle name="SAPBEXaggDataEmph" xfId="1161"/>
    <cellStyle name="SAPBEXaggItem" xfId="1162"/>
    <cellStyle name="SAPBEXaggItemX" xfId="1163"/>
    <cellStyle name="SAPBEXchaText" xfId="1164"/>
    <cellStyle name="SAPBEXexcBad" xfId="1165"/>
    <cellStyle name="SAPBEXexcBad7" xfId="1166"/>
    <cellStyle name="SAPBEXexcBad8" xfId="1167"/>
    <cellStyle name="SAPBEXexcBad9" xfId="1168"/>
    <cellStyle name="SAPBEXexcCritical" xfId="1169"/>
    <cellStyle name="SAPBEXexcCritical4" xfId="1170"/>
    <cellStyle name="SAPBEXexcCritical5" xfId="1171"/>
    <cellStyle name="SAPBEXexcCritical6" xfId="1172"/>
    <cellStyle name="SAPBEXexcGood" xfId="1173"/>
    <cellStyle name="SAPBEXexcGood1" xfId="1174"/>
    <cellStyle name="SAPBEXexcGood2" xfId="1175"/>
    <cellStyle name="SAPBEXexcGood3" xfId="1176"/>
    <cellStyle name="SAPBEXexcVeryBad" xfId="1177"/>
    <cellStyle name="SAPBEXfilterDrill" xfId="1178"/>
    <cellStyle name="SAPBEXfilterItem" xfId="1179"/>
    <cellStyle name="SAPBEXfilterText" xfId="1180"/>
    <cellStyle name="SAPBEXformats" xfId="1181"/>
    <cellStyle name="SAPBEXheaderData" xfId="1182"/>
    <cellStyle name="SAPBEXheaderItem" xfId="1183"/>
    <cellStyle name="SAPBEXheaderText" xfId="1184"/>
    <cellStyle name="SAPBEXHLevel0" xfId="1185"/>
    <cellStyle name="SAPBEXHLevel0X" xfId="1186"/>
    <cellStyle name="SAPBEXHLevel1" xfId="1187"/>
    <cellStyle name="SAPBEXHLevel1X" xfId="1188"/>
    <cellStyle name="SAPBEXHLevel2" xfId="1189"/>
    <cellStyle name="SAPBEXHLevel2X" xfId="1190"/>
    <cellStyle name="SAPBEXHLevel3" xfId="1191"/>
    <cellStyle name="SAPBEXHLevel3X" xfId="1192"/>
    <cellStyle name="SAPBEXresData" xfId="1193"/>
    <cellStyle name="SAPBEXresDataEmph" xfId="1194"/>
    <cellStyle name="SAPBEXresItem" xfId="1195"/>
    <cellStyle name="SAPBEXresItemX" xfId="1196"/>
    <cellStyle name="SAPBEXstdData" xfId="1197"/>
    <cellStyle name="SAPBEXstdDataEmph" xfId="1198"/>
    <cellStyle name="SAPBEXstdItem" xfId="1199"/>
    <cellStyle name="SAPBEXstdItemX" xfId="1200"/>
    <cellStyle name="SAPBEXsubData" xfId="1201"/>
    <cellStyle name="SAPBEXsubDataEmph" xfId="1202"/>
    <cellStyle name="SAPBEXsubItem" xfId="1203"/>
    <cellStyle name="SAPBEXtitle" xfId="1204"/>
    <cellStyle name="SAPBEXundefined" xfId="1205"/>
    <cellStyle name="section" xfId="1206"/>
    <cellStyle name="Separador de milhares [0]_MONTAGE QUADR" xfId="1207"/>
    <cellStyle name="Separador de milhares_MONTAGE QUADR" xfId="1208"/>
    <cellStyle name="Shader" xfId="1209"/>
    <cellStyle name="SKU Label" xfId="1210"/>
    <cellStyle name="Skupiny artiklů" xfId="1211"/>
    <cellStyle name="SLC" xfId="1212"/>
    <cellStyle name="Source Hed" xfId="1213"/>
    <cellStyle name="Source Letter" xfId="1214"/>
    <cellStyle name="Source Superscript" xfId="1215"/>
    <cellStyle name="Source Text" xfId="1216"/>
    <cellStyle name="Standard_8 402 289" xfId="1217"/>
    <cellStyle name="State" xfId="1218"/>
    <cellStyle name="Style 1" xfId="1219"/>
    <cellStyle name="Style 1 2" xfId="1220"/>
    <cellStyle name="Style 1_ESS#1輸送キョリVERSION2 (2)" xfId="1221"/>
    <cellStyle name="Style1" xfId="1222"/>
    <cellStyle name="subhead" xfId="1223"/>
    <cellStyle name="Sum" xfId="1224"/>
    <cellStyle name="Sum %of HV" xfId="1225"/>
    <cellStyle name="Sum_10  Master List X11J Export SEP'07 (2007-10-01)" xfId="1226"/>
    <cellStyle name="Superscript" xfId="1227"/>
    <cellStyle name="Superscript- regular" xfId="1228"/>
    <cellStyle name="Superscript_1-1A-Regular" xfId="1229"/>
    <cellStyle name="t" xfId="1230"/>
    <cellStyle name="t_FY11-13 commercial outlook-Global" xfId="1231"/>
    <cellStyle name="t_NMI Commercial Outlook FY11-13" xfId="1232"/>
    <cellStyle name="t_NMI FY07 Core cost #1 Reply format" xfId="1233"/>
    <cellStyle name="Table Data" xfId="1234"/>
    <cellStyle name="Table Head Top" xfId="1235"/>
    <cellStyle name="Table Hed Side" xfId="1236"/>
    <cellStyle name="Table Title" xfId="1237"/>
    <cellStyle name="TEXT" xfId="1238"/>
    <cellStyle name="thick" xfId="1239"/>
    <cellStyle name="time" xfId="1240"/>
    <cellStyle name="Times New Roman" xfId="1241"/>
    <cellStyle name="title" xfId="1242"/>
    <cellStyle name="Title Text" xfId="1243"/>
    <cellStyle name="Title Text 1" xfId="1244"/>
    <cellStyle name="Title Text 2" xfId="1245"/>
    <cellStyle name="Title-1" xfId="1246"/>
    <cellStyle name="Title-2" xfId="1247"/>
    <cellStyle name="Title-3" xfId="1248"/>
    <cellStyle name="tlustá čára" xfId="1249"/>
    <cellStyle name="Total" xfId="1250"/>
    <cellStyle name="Tusental (0)_pldt" xfId="1251"/>
    <cellStyle name="Tusental_pldt" xfId="1252"/>
    <cellStyle name="™n™C™p©[™™“™N" xfId="1253"/>
    <cellStyle name="Underline 2" xfId="1254"/>
    <cellStyle name="User_Defined_A" xfId="1255"/>
    <cellStyle name="Valuta (0)_pldt" xfId="1256"/>
    <cellStyle name="Valuta_pldt" xfId="1257"/>
    <cellStyle name="Vehicle_Benchmark" xfId="1258"/>
    <cellStyle name="Version_Header" xfId="1259"/>
    <cellStyle name="Vide" xfId="1260"/>
    <cellStyle name="Volumes_Data" xfId="1261"/>
    <cellStyle name="W?hrung [0]_00_12_08 Calculation Forms Version 2" xfId="1262"/>
    <cellStyle name="W?hrung_00_12_08 Calculation Forms Version 2" xfId="1263"/>
    <cellStyle name="Währung [0]_laroux" xfId="1264"/>
    <cellStyle name="Währung_laroux" xfId="1265"/>
    <cellStyle name="Warning Text" xfId="1266"/>
    <cellStyle name="Wrap" xfId="1267"/>
    <cellStyle name="Wrap Bold" xfId="1268"/>
    <cellStyle name="Wrap Title" xfId="1269"/>
    <cellStyle name="Wrap_NTS99-~11" xfId="1270"/>
    <cellStyle name="XP" xfId="1271"/>
    <cellStyle name="Year" xfId="1272"/>
    <cellStyle name="z_x0009__x0001_*_x001c_b" xfId="1273"/>
    <cellStyle name="záruka" xfId="1274"/>
    <cellStyle name="アクセント 1" xfId="1275" builtinId="29" customBuiltin="1"/>
    <cellStyle name="アクセント 1 2" xfId="1276"/>
    <cellStyle name="アクセント 1 3" xfId="1277"/>
    <cellStyle name="アクセント 1 4" xfId="1278"/>
    <cellStyle name="アクセント 2" xfId="1279" builtinId="33" customBuiltin="1"/>
    <cellStyle name="アクセント 2 2" xfId="1280"/>
    <cellStyle name="アクセント 2 3" xfId="1281"/>
    <cellStyle name="アクセント 2 4" xfId="1282"/>
    <cellStyle name="アクセント 3" xfId="1283" builtinId="37" customBuiltin="1"/>
    <cellStyle name="アクセント 3 2" xfId="1284"/>
    <cellStyle name="アクセント 3 3" xfId="1285"/>
    <cellStyle name="アクセント 3 4" xfId="1286"/>
    <cellStyle name="アクセント 4" xfId="1287" builtinId="41" customBuiltin="1"/>
    <cellStyle name="アクセント 4 2" xfId="1288"/>
    <cellStyle name="アクセント 4 3" xfId="1289"/>
    <cellStyle name="アクセント 4 4" xfId="1290"/>
    <cellStyle name="アクセント 5" xfId="1291" builtinId="45" customBuiltin="1"/>
    <cellStyle name="アクセント 5 2" xfId="1292"/>
    <cellStyle name="アクセント 5 3" xfId="1293"/>
    <cellStyle name="アクセント 5 4" xfId="1294"/>
    <cellStyle name="アクセント 6" xfId="1295" builtinId="49" customBuiltin="1"/>
    <cellStyle name="アクセント 6 2" xfId="1296"/>
    <cellStyle name="アクセント 6 3" xfId="1297"/>
    <cellStyle name="アクセント 6 4" xfId="1298"/>
    <cellStyle name="ｳfｹ・[0]_anems_block_list186" xfId="1299"/>
    <cellStyle name="ｳfｹanems_block_list186" xfId="1300"/>
    <cellStyle name="ｳfｹBook1" xfId="1301"/>
    <cellStyle name="ｳfｹE18639" xfId="1302"/>
    <cellStyle name="ｳfｹP186_001213EUR" xfId="1303"/>
    <cellStyle name="ｳfｹP4TR1_1219carunit" xfId="1304"/>
    <cellStyle name="ｳfｹtZR_39_KV1010219" xfId="1305"/>
    <cellStyle name="ｳｬｼｶﾁｴｽﾓ" xfId="1306"/>
    <cellStyle name="ｶWｳsｵｲ" xfId="1307"/>
    <cellStyle name="ｹ鮗ﾐﾀｲ_ｰ豼ｵﾁ･" xfId="1308"/>
    <cellStyle name="ｺﾌｳｬｼｶﾁｴｽﾓ" xfId="1309"/>
    <cellStyle name="スタイル 1" xfId="1310"/>
    <cellStyle name="スタイル 2" xfId="1311"/>
    <cellStyle name="スタイル 3" xfId="1312"/>
    <cellStyle name="スタイル 4" xfId="1313"/>
    <cellStyle name="スタイル 5" xfId="1314"/>
    <cellStyle name="スタイル 6" xfId="1315"/>
    <cellStyle name="ﾀHｫ皙ｺｶWｳsｵｲ" xfId="1316"/>
    <cellStyle name="タイトル" xfId="1317" builtinId="15" customBuiltin="1"/>
    <cellStyle name="タイトル 2" xfId="1318"/>
    <cellStyle name="タイトル 3" xfId="1319"/>
    <cellStyle name="タイトル 4" xfId="1320"/>
    <cellStyle name="チェック セル" xfId="1321" builtinId="23" customBuiltin="1"/>
    <cellStyle name="チェック セル 2" xfId="1322"/>
    <cellStyle name="チェック セル 3" xfId="1323"/>
    <cellStyle name="チェック セル 4" xfId="1324"/>
    <cellStyle name="テーブル 1" xfId="1325"/>
    <cellStyle name="ﾄﾞｸｶ [0]_ｰ霾ｹ" xfId="1326"/>
    <cellStyle name="ﾄﾞｸｶ_ｰ霾ｹ" xfId="1327"/>
    <cellStyle name="どちらでもない" xfId="1328" builtinId="28" customBuiltin="1"/>
    <cellStyle name="どちらでもない 2" xfId="1329"/>
    <cellStyle name="どちらでもない 3" xfId="1330"/>
    <cellStyle name="どちらでもない 4" xfId="1331"/>
    <cellStyle name="ﾅ・ｭ [0]_ｰ霾ｹ" xfId="1332"/>
    <cellStyle name="ﾅ・ｭ_ｰ霾ｹ" xfId="1333"/>
    <cellStyle name="ﾇ･ﾁﾘ_ｰ霾ｹ" xfId="1334"/>
    <cellStyle name="パーセント" xfId="1335" builtinId="5"/>
    <cellStyle name="パーセント 10" xfId="1336"/>
    <cellStyle name="パーセント 2" xfId="1337"/>
    <cellStyle name="パーセント 2 2" xfId="1338"/>
    <cellStyle name="パーセント 2 2 2" xfId="1339"/>
    <cellStyle name="パーセント 3" xfId="1340"/>
    <cellStyle name="パーセント 3 2" xfId="1341"/>
    <cellStyle name="パーセント 3 2 2" xfId="1342"/>
    <cellStyle name="パーセント 4" xfId="1343"/>
    <cellStyle name="パーセント 4 2" xfId="1344"/>
    <cellStyle name="パーセント 4 2 2" xfId="1345"/>
    <cellStyle name="パーセント 5" xfId="1346"/>
    <cellStyle name="パーセント 5 2" xfId="1347"/>
    <cellStyle name="パーセント 6" xfId="1348"/>
    <cellStyle name="パーセント 6 2" xfId="1349"/>
    <cellStyle name="パーセント 7" xfId="1350"/>
    <cellStyle name="パーセント 8" xfId="1351"/>
    <cellStyle name="パーセント 9" xfId="1352"/>
    <cellStyle name="ハイパー??ク" xfId="1353"/>
    <cellStyle name="ハイパーリンク??MSOBA" xfId="1354"/>
    <cellStyle name="ハイパーリンク?AWINNOre open" xfId="1355"/>
    <cellStyle name="ハイパーリンク?AWINNO慨敲䑤ㅧ㔹䴲瑵" xfId="1356"/>
    <cellStyle name="ハイパーリンクCCMos" xfId="1357"/>
    <cellStyle name="ハイパーリンクTF Mix " xfId="1358"/>
    <cellStyle name="ハイパーリンクuscodes" xfId="1359"/>
    <cellStyle name="ハイパーリンクｹｰ霾ｹｹ1t" xfId="1360"/>
    <cellStyle name="ハイパーリンクｹｰ霾ｹｹle" xfId="1361"/>
    <cellStyle name="メモ" xfId="1362" builtinId="10" customBuiltin="1"/>
    <cellStyle name="メモ 2" xfId="1363"/>
    <cellStyle name="メモ 2 2" xfId="1364"/>
    <cellStyle name="メモ 2 2 2" xfId="1365"/>
    <cellStyle name="メモ 2 3" xfId="1366"/>
    <cellStyle name="メモ 3" xfId="1367"/>
    <cellStyle name="メモ 3 2" xfId="1368"/>
    <cellStyle name="メモ 4" xfId="1369"/>
    <cellStyle name="メモ 5" xfId="1370"/>
    <cellStyle name="ﾗｬ" xfId="1371"/>
    <cellStyle name="リンク セル" xfId="1372" builtinId="24" customBuiltin="1"/>
    <cellStyle name="リンク セル 2" xfId="1373"/>
    <cellStyle name="リンク セル 3" xfId="1374"/>
    <cellStyle name="リンク セル 4" xfId="1375"/>
    <cellStyle name="เครื่องหมายจุลภาค [0]_TAI_BP05-08" xfId="1376"/>
    <cellStyle name="เครื่องหมายจุลภาค_CostControlAnalisys" xfId="1377"/>
    <cellStyle name="ปกติ_CostControlAnalisys" xfId="1378"/>
    <cellStyle name="[0]_M0CCB011" xfId="1379"/>
    <cellStyle name="_M0CCB011" xfId="1380"/>
    <cellStyle name=" [0.00]_Attachment 2 (2)" xfId="1381"/>
    <cellStyle name="_Attachment 2 (2)" xfId="1382"/>
    <cellStyle name=" [0.00]_NR?" xfId="1383"/>
    <cellStyle name="_NR?" xfId="1384"/>
    <cellStyle name="00" xfId="1385"/>
    <cellStyle name="?_99.2.24" xfId="1386"/>
    <cellStyle name="??" xfId="1387"/>
    <cellStyle name="??" xfId="1388"/>
    <cellStyle name="_#1?BEO" xfId="1389"/>
    <cellStyle name=" [0]_M0CCB011" xfId="1390"/>
    <cellStyle name="_M0CCB011" xfId="1391"/>
    <cellStyle name="遽_啗" xfId="1392"/>
    <cellStyle name="_x001d_・_x000c_B・5U_x0001_ﾆ_x0016_N5_x0007__x0001__x0001_" xfId="1393"/>
    <cellStyle name="悪い" xfId="1394" builtinId="27" customBuiltin="1"/>
    <cellStyle name="悪い 2" xfId="1395"/>
    <cellStyle name="悪い 3" xfId="1396"/>
    <cellStyle name="悪い 4" xfId="1397"/>
    <cellStyle name="一般_~6940373" xfId="1398"/>
    <cellStyle name="貨幣[0]" xfId="1399"/>
    <cellStyle name="計算" xfId="1400" builtinId="22" customBuiltin="1"/>
    <cellStyle name="計算 2" xfId="1401"/>
    <cellStyle name="計算 3" xfId="1402"/>
    <cellStyle name="計算 4" xfId="1403"/>
    <cellStyle name="警告文" xfId="1404" builtinId="11" customBuiltin="1"/>
    <cellStyle name="警告文 2" xfId="1405"/>
    <cellStyle name="警告文 3" xfId="1406"/>
    <cellStyle name="警告文 4" xfId="1407"/>
    <cellStyle name="桁・・・_NMPI 新FOB・格" xfId="1408"/>
    <cellStyle name="桁蟻唇Ｆ [0.00]_11th Dec. (2)⠶㈰ㄮ⸰" xfId="1409"/>
    <cellStyle name="桁蟻唇Ｆ_11th Dec. (2)ec. " xfId="1410"/>
    <cellStyle name="桁区切り" xfId="1411" builtinId="6"/>
    <cellStyle name="桁区切り 10" xfId="1412"/>
    <cellStyle name="桁区切り 11" xfId="1413"/>
    <cellStyle name="桁区切り 2" xfId="1414"/>
    <cellStyle name="桁区切り 2 2" xfId="1415"/>
    <cellStyle name="桁区切り 2 2 2" xfId="1416"/>
    <cellStyle name="桁区切り 2 3" xfId="1417"/>
    <cellStyle name="桁区切り 2 4" xfId="1418"/>
    <cellStyle name="桁区切り 2 4 2" xfId="1419"/>
    <cellStyle name="桁区切り 2 5" xfId="1420"/>
    <cellStyle name="桁区切り 3" xfId="1421"/>
    <cellStyle name="桁区切り 3 2" xfId="1422"/>
    <cellStyle name="桁区切り 3 2 2" xfId="1423"/>
    <cellStyle name="桁区切り 4" xfId="1424"/>
    <cellStyle name="桁区切り 4 2" xfId="1425"/>
    <cellStyle name="桁区切り 4 2 2" xfId="1426"/>
    <cellStyle name="桁区切り 5" xfId="1427"/>
    <cellStyle name="桁区切り 5 2" xfId="1428"/>
    <cellStyle name="桁区切り 5 2 2" xfId="1429"/>
    <cellStyle name="桁区切り 6" xfId="1430"/>
    <cellStyle name="桁区切り 6 2" xfId="1431"/>
    <cellStyle name="桁区切り 7" xfId="1432"/>
    <cellStyle name="桁区切り 7 2" xfId="1433"/>
    <cellStyle name="桁区切り 8" xfId="1434"/>
    <cellStyle name="桁区切り 9" xfId="1435"/>
    <cellStyle name="桁区切り 9 2" xfId="1436"/>
    <cellStyle name="見出し 1" xfId="1437" builtinId="16" customBuiltin="1"/>
    <cellStyle name="見出し 1 2" xfId="1438"/>
    <cellStyle name="見出し 1 3" xfId="1439"/>
    <cellStyle name="見出し 1 4" xfId="1440"/>
    <cellStyle name="見出し 2" xfId="1441" builtinId="17" customBuiltin="1"/>
    <cellStyle name="見出し 2 2" xfId="1442"/>
    <cellStyle name="見出し 2 3" xfId="1443"/>
    <cellStyle name="見出し 2 4" xfId="1444"/>
    <cellStyle name="見出し 3" xfId="1445" builtinId="18" customBuiltin="1"/>
    <cellStyle name="見出し 3 2" xfId="1446"/>
    <cellStyle name="見出し 3 3" xfId="1447"/>
    <cellStyle name="見出し 3 4" xfId="1448"/>
    <cellStyle name="見出し 4" xfId="1449" builtinId="19" customBuiltin="1"/>
    <cellStyle name="見出し 4 2" xfId="1450"/>
    <cellStyle name="見出し 4 3" xfId="1451"/>
    <cellStyle name="見出し 4 4" xfId="1452"/>
    <cellStyle name="集計" xfId="1453" builtinId="25" customBuiltin="1"/>
    <cellStyle name="集計 2" xfId="1454"/>
    <cellStyle name="集計 3" xfId="1455"/>
    <cellStyle name="集計 4" xfId="1456"/>
    <cellStyle name="出力" xfId="1457" builtinId="21" customBuiltin="1"/>
    <cellStyle name="出力 2" xfId="1458"/>
    <cellStyle name="出力 3" xfId="1459"/>
    <cellStyle name="出力 4" xfId="1460"/>
    <cellStyle name="常规_029056ET整车 查询" xfId="1461"/>
    <cellStyle name="똿뗦먛귟 [0.00]_PRODUCT DETAIL Q1" xfId="1462"/>
    <cellStyle name="똿뗦먛귟_PRODUCT DETAIL Q1" xfId="1463"/>
    <cellStyle name="説明文" xfId="1464" builtinId="53" customBuiltin="1"/>
    <cellStyle name="説明文 2" xfId="1465"/>
    <cellStyle name="説明文 3" xfId="1466"/>
    <cellStyle name="説明文 4" xfId="1467"/>
    <cellStyle name="千位分隔[0] 2" xfId="1468"/>
    <cellStyle name="千位分隔[0]_定购合同RE530 RENAULT" xfId="1469"/>
    <cellStyle name="脱]Y [0.00]_Book1li" xfId="1470"/>
    <cellStyle name="脱]Y_Book1]_" xfId="1471"/>
    <cellStyle name="脱浦" xfId="1472"/>
    <cellStyle name="脱浦 [0.00]" xfId="1473"/>
    <cellStyle name="脱浦 [0.00] 2" xfId="1474"/>
    <cellStyle name="脱浦 10" xfId="1475"/>
    <cellStyle name="脱浦 11" xfId="1476"/>
    <cellStyle name="脱浦 12" xfId="1477"/>
    <cellStyle name="脱浦 13" xfId="1478"/>
    <cellStyle name="脱浦 14" xfId="1479"/>
    <cellStyle name="脱浦 15" xfId="1480"/>
    <cellStyle name="脱浦 16" xfId="1481"/>
    <cellStyle name="脱浦 17" xfId="1482"/>
    <cellStyle name="脱浦 18" xfId="1483"/>
    <cellStyle name="脱浦 2" xfId="1484"/>
    <cellStyle name="脱浦 3" xfId="1485"/>
    <cellStyle name="脱浦 4" xfId="1486"/>
    <cellStyle name="脱浦 5" xfId="1487"/>
    <cellStyle name="脱浦 6" xfId="1488"/>
    <cellStyle name="脱浦 7" xfId="1489"/>
    <cellStyle name="脱浦 8" xfId="1490"/>
    <cellStyle name="脱浦 9" xfId="1491"/>
    <cellStyle name="脱浦_＝Y?2" xfId="1492"/>
    <cellStyle name="入力" xfId="1493" builtinId="20" customBuiltin="1"/>
    <cellStyle name="入力 2" xfId="1494"/>
    <cellStyle name="入力 3" xfId="1495"/>
    <cellStyle name="入力 4" xfId="1496"/>
    <cellStyle name="半角" xfId="1497"/>
    <cellStyle name="半角 2" xfId="1498"/>
    <cellStyle name="百分比00" xfId="1499"/>
    <cellStyle name="標・_国ZY化リスト" xfId="1500"/>
    <cellStyle name="標準" xfId="0" builtinId="0"/>
    <cellStyle name="標準 10" xfId="1501"/>
    <cellStyle name="標準 10 2" xfId="1502"/>
    <cellStyle name="標準 100" xfId="1503"/>
    <cellStyle name="標準 101" xfId="1504"/>
    <cellStyle name="標準 102" xfId="1505"/>
    <cellStyle name="標準 103" xfId="1506"/>
    <cellStyle name="標準 103 2" xfId="1507"/>
    <cellStyle name="標準 103 3" xfId="1508"/>
    <cellStyle name="標準 103 4" xfId="1509"/>
    <cellStyle name="標準 104" xfId="1510"/>
    <cellStyle name="標準 105" xfId="1511"/>
    <cellStyle name="標準 106" xfId="1512"/>
    <cellStyle name="標準 107" xfId="1513"/>
    <cellStyle name="標準 108" xfId="1514"/>
    <cellStyle name="標準 11" xfId="1515"/>
    <cellStyle name="標準 12" xfId="1516"/>
    <cellStyle name="標準 13" xfId="1517"/>
    <cellStyle name="標準 14" xfId="1518"/>
    <cellStyle name="標準 15" xfId="1519"/>
    <cellStyle name="標準 16" xfId="1520"/>
    <cellStyle name="標準 17" xfId="1521"/>
    <cellStyle name="標準 18" xfId="1522"/>
    <cellStyle name="標準 19" xfId="1523"/>
    <cellStyle name="標準 2" xfId="1524"/>
    <cellStyle name="標準 2 10" xfId="1525"/>
    <cellStyle name="標準 2 10 2" xfId="1526"/>
    <cellStyle name="標準 2 11" xfId="1527"/>
    <cellStyle name="標準 2 11 2" xfId="1528"/>
    <cellStyle name="標準 2 12" xfId="1529"/>
    <cellStyle name="標準 2 12 2" xfId="1530"/>
    <cellStyle name="標準 2 13" xfId="1531"/>
    <cellStyle name="標準 2 13 2" xfId="1532"/>
    <cellStyle name="標準 2 14" xfId="1533"/>
    <cellStyle name="標準 2 14 2" xfId="1534"/>
    <cellStyle name="標準 2 15" xfId="1535"/>
    <cellStyle name="標準 2 15 2" xfId="1536"/>
    <cellStyle name="標準 2 16" xfId="1537"/>
    <cellStyle name="標準 2 16 2" xfId="1538"/>
    <cellStyle name="標準 2 17" xfId="1539"/>
    <cellStyle name="標準 2 17 2" xfId="1540"/>
    <cellStyle name="標準 2 18" xfId="1541"/>
    <cellStyle name="標準 2 18 2" xfId="1542"/>
    <cellStyle name="標準 2 19" xfId="1543"/>
    <cellStyle name="標準 2 19 2" xfId="1544"/>
    <cellStyle name="標準 2 2" xfId="1545"/>
    <cellStyle name="標準 2 2 2" xfId="1546"/>
    <cellStyle name="標準 2 2 3" xfId="1547"/>
    <cellStyle name="標準 2 20" xfId="1548"/>
    <cellStyle name="標準 2 20 2" xfId="1549"/>
    <cellStyle name="標準 2 21" xfId="1550"/>
    <cellStyle name="標準 2 21 2" xfId="1551"/>
    <cellStyle name="標準 2 22" xfId="1552"/>
    <cellStyle name="標準 2 22 2" xfId="1553"/>
    <cellStyle name="標準 2 23" xfId="1554"/>
    <cellStyle name="標準 2 23 2" xfId="1555"/>
    <cellStyle name="標準 2 24" xfId="1556"/>
    <cellStyle name="標準 2 24 2" xfId="1557"/>
    <cellStyle name="標準 2 25" xfId="1558"/>
    <cellStyle name="標準 2 25 2" xfId="1559"/>
    <cellStyle name="標準 2 26" xfId="1560"/>
    <cellStyle name="標準 2 26 2" xfId="1561"/>
    <cellStyle name="標準 2 27" xfId="1562"/>
    <cellStyle name="標準 2 27 2" xfId="1563"/>
    <cellStyle name="標準 2 28" xfId="1564"/>
    <cellStyle name="標準 2 28 2" xfId="1565"/>
    <cellStyle name="標準 2 29" xfId="1566"/>
    <cellStyle name="標準 2 29 2" xfId="1567"/>
    <cellStyle name="標準 2 3" xfId="1568"/>
    <cellStyle name="標準 2 3 2" xfId="1569"/>
    <cellStyle name="標準 2 30" xfId="1570"/>
    <cellStyle name="標準 2 30 2" xfId="1571"/>
    <cellStyle name="標準 2 31" xfId="1572"/>
    <cellStyle name="標準 2 31 2" xfId="1573"/>
    <cellStyle name="標準 2 32" xfId="1574"/>
    <cellStyle name="標準 2 32 2" xfId="1575"/>
    <cellStyle name="標準 2 33" xfId="1576"/>
    <cellStyle name="標準 2 33 2" xfId="1577"/>
    <cellStyle name="標準 2 34" xfId="1578"/>
    <cellStyle name="標準 2 34 2" xfId="1579"/>
    <cellStyle name="標準 2 35" xfId="1580"/>
    <cellStyle name="標準 2 35 2" xfId="1581"/>
    <cellStyle name="標準 2 36" xfId="1582"/>
    <cellStyle name="標準 2 36 2" xfId="1583"/>
    <cellStyle name="標準 2 37" xfId="1584"/>
    <cellStyle name="標準 2 37 2" xfId="1585"/>
    <cellStyle name="標準 2 38" xfId="1586"/>
    <cellStyle name="標準 2 38 2" xfId="1587"/>
    <cellStyle name="標準 2 39" xfId="1588"/>
    <cellStyle name="標準 2 39 2" xfId="1589"/>
    <cellStyle name="標準 2 4" xfId="1590"/>
    <cellStyle name="標準 2 4 2" xfId="1591"/>
    <cellStyle name="標準 2 40" xfId="1592"/>
    <cellStyle name="標準 2 40 2" xfId="1593"/>
    <cellStyle name="標準 2 41" xfId="1594"/>
    <cellStyle name="標準 2 41 2" xfId="1595"/>
    <cellStyle name="標準 2 42" xfId="1596"/>
    <cellStyle name="標準 2 43" xfId="1597"/>
    <cellStyle name="標準 2 43 2" xfId="1598"/>
    <cellStyle name="標準 2 44" xfId="1599"/>
    <cellStyle name="標準 2 45" xfId="1600"/>
    <cellStyle name="標準 2 46" xfId="1601"/>
    <cellStyle name="標準 2 47" xfId="1602"/>
    <cellStyle name="標準 2 5" xfId="1603"/>
    <cellStyle name="標準 2 5 2" xfId="1604"/>
    <cellStyle name="標準 2 6" xfId="1605"/>
    <cellStyle name="標準 2 6 2" xfId="1606"/>
    <cellStyle name="標準 2 7" xfId="1607"/>
    <cellStyle name="標準 2 7 2" xfId="1608"/>
    <cellStyle name="標準 2 8" xfId="1609"/>
    <cellStyle name="標準 2 8 2" xfId="1610"/>
    <cellStyle name="標準 2 9" xfId="1611"/>
    <cellStyle name="標準 2 9 2" xfId="1612"/>
    <cellStyle name="標準 2_【C1】たばこ" xfId="1613"/>
    <cellStyle name="標準 20" xfId="1614"/>
    <cellStyle name="標準 21" xfId="1615"/>
    <cellStyle name="標準 22" xfId="1616"/>
    <cellStyle name="標準 23" xfId="1617"/>
    <cellStyle name="標準 24" xfId="1618"/>
    <cellStyle name="標準 25" xfId="1619"/>
    <cellStyle name="標準 26" xfId="1620"/>
    <cellStyle name="標準 27" xfId="1621"/>
    <cellStyle name="標準 28" xfId="1622"/>
    <cellStyle name="標準 29" xfId="1623"/>
    <cellStyle name="標準 3" xfId="1624"/>
    <cellStyle name="標準 3 2" xfId="1625"/>
    <cellStyle name="標準 3 2 10" xfId="1626"/>
    <cellStyle name="標準 3 2 10 2" xfId="1627"/>
    <cellStyle name="標準 3 2 11" xfId="1628"/>
    <cellStyle name="標準 3 2 11 2" xfId="1629"/>
    <cellStyle name="標準 3 2 12" xfId="1630"/>
    <cellStyle name="標準 3 2 12 2" xfId="1631"/>
    <cellStyle name="標準 3 2 13" xfId="1632"/>
    <cellStyle name="標準 3 2 13 2" xfId="1633"/>
    <cellStyle name="標準 3 2 14" xfId="1634"/>
    <cellStyle name="標準 3 2 14 2" xfId="1635"/>
    <cellStyle name="標準 3 2 15" xfId="1636"/>
    <cellStyle name="標準 3 2 15 2" xfId="1637"/>
    <cellStyle name="標準 3 2 16" xfId="1638"/>
    <cellStyle name="標準 3 2 16 2" xfId="1639"/>
    <cellStyle name="標準 3 2 17" xfId="1640"/>
    <cellStyle name="標準 3 2 17 2" xfId="1641"/>
    <cellStyle name="標準 3 2 18" xfId="1642"/>
    <cellStyle name="標準 3 2 18 2" xfId="1643"/>
    <cellStyle name="標準 3 2 19" xfId="1644"/>
    <cellStyle name="標準 3 2 19 2" xfId="1645"/>
    <cellStyle name="標準 3 2 2" xfId="1646"/>
    <cellStyle name="標準 3 2 2 2" xfId="1647"/>
    <cellStyle name="標準 3 2 20" xfId="1648"/>
    <cellStyle name="標準 3 2 20 2" xfId="1649"/>
    <cellStyle name="標準 3 2 21" xfId="1650"/>
    <cellStyle name="標準 3 2 21 2" xfId="1651"/>
    <cellStyle name="標準 3 2 22" xfId="1652"/>
    <cellStyle name="標準 3 2 22 2" xfId="1653"/>
    <cellStyle name="標準 3 2 23" xfId="1654"/>
    <cellStyle name="標準 3 2 23 2" xfId="1655"/>
    <cellStyle name="標準 3 2 24" xfId="1656"/>
    <cellStyle name="標準 3 2 24 2" xfId="1657"/>
    <cellStyle name="標準 3 2 25" xfId="1658"/>
    <cellStyle name="標準 3 2 25 2" xfId="1659"/>
    <cellStyle name="標準 3 2 26" xfId="1660"/>
    <cellStyle name="標準 3 2 26 2" xfId="1661"/>
    <cellStyle name="標準 3 2 27" xfId="1662"/>
    <cellStyle name="標準 3 2 27 2" xfId="1663"/>
    <cellStyle name="標準 3 2 28" xfId="1664"/>
    <cellStyle name="標準 3 2 28 2" xfId="1665"/>
    <cellStyle name="標準 3 2 29" xfId="1666"/>
    <cellStyle name="標準 3 2 29 2" xfId="1667"/>
    <cellStyle name="標準 3 2 3" xfId="1668"/>
    <cellStyle name="標準 3 2 3 2" xfId="1669"/>
    <cellStyle name="標準 3 2 30" xfId="1670"/>
    <cellStyle name="標準 3 2 30 2" xfId="1671"/>
    <cellStyle name="標準 3 2 31" xfId="1672"/>
    <cellStyle name="標準 3 2 31 2" xfId="1673"/>
    <cellStyle name="標準 3 2 32" xfId="1674"/>
    <cellStyle name="標準 3 2 32 2" xfId="1675"/>
    <cellStyle name="標準 3 2 33" xfId="1676"/>
    <cellStyle name="標準 3 2 33 2" xfId="1677"/>
    <cellStyle name="標準 3 2 34" xfId="1678"/>
    <cellStyle name="標準 3 2 34 2" xfId="1679"/>
    <cellStyle name="標準 3 2 35" xfId="1680"/>
    <cellStyle name="標準 3 2 35 2" xfId="1681"/>
    <cellStyle name="標準 3 2 36" xfId="1682"/>
    <cellStyle name="標準 3 2 36 2" xfId="1683"/>
    <cellStyle name="標準 3 2 37" xfId="1684"/>
    <cellStyle name="標準 3 2 37 2" xfId="1685"/>
    <cellStyle name="標準 3 2 38" xfId="1686"/>
    <cellStyle name="標準 3 2 38 2" xfId="1687"/>
    <cellStyle name="標準 3 2 39" xfId="1688"/>
    <cellStyle name="標準 3 2 39 2" xfId="1689"/>
    <cellStyle name="標準 3 2 4" xfId="1690"/>
    <cellStyle name="標準 3 2 4 2" xfId="1691"/>
    <cellStyle name="標準 3 2 40" xfId="1692"/>
    <cellStyle name="標準 3 2 40 2" xfId="1693"/>
    <cellStyle name="標準 3 2 41" xfId="1694"/>
    <cellStyle name="標準 3 2 5" xfId="1695"/>
    <cellStyle name="標準 3 2 5 2" xfId="1696"/>
    <cellStyle name="標準 3 2 6" xfId="1697"/>
    <cellStyle name="標準 3 2 6 2" xfId="1698"/>
    <cellStyle name="標準 3 2 7" xfId="1699"/>
    <cellStyle name="標準 3 2 7 2" xfId="1700"/>
    <cellStyle name="標準 3 2 8" xfId="1701"/>
    <cellStyle name="標準 3 2 8 2" xfId="1702"/>
    <cellStyle name="標準 3 2 9" xfId="1703"/>
    <cellStyle name="標準 3 2 9 2" xfId="1704"/>
    <cellStyle name="標準 3 2_C5_生産系拠点" xfId="1705"/>
    <cellStyle name="標準 3 3" xfId="1706"/>
    <cellStyle name="標準 3 3 2" xfId="1707"/>
    <cellStyle name="標準 3 4" xfId="1708"/>
    <cellStyle name="標準 3 5" xfId="1709"/>
    <cellStyle name="標準 3 6" xfId="1710"/>
    <cellStyle name="標準 3_【C1】たばこ" xfId="1711"/>
    <cellStyle name="標準 30" xfId="1712"/>
    <cellStyle name="標準 31" xfId="1713"/>
    <cellStyle name="標準 32" xfId="1714"/>
    <cellStyle name="標準 33" xfId="1715"/>
    <cellStyle name="標準 34" xfId="1716"/>
    <cellStyle name="標準 35" xfId="1717"/>
    <cellStyle name="標準 36" xfId="1718"/>
    <cellStyle name="標準 37" xfId="1719"/>
    <cellStyle name="標準 38" xfId="1720"/>
    <cellStyle name="標準 39" xfId="1721"/>
    <cellStyle name="標準 4" xfId="1722"/>
    <cellStyle name="標準 40" xfId="1723"/>
    <cellStyle name="標準 41" xfId="1724"/>
    <cellStyle name="標準 42" xfId="1725"/>
    <cellStyle name="標準 43" xfId="1726"/>
    <cellStyle name="標準 44" xfId="1727"/>
    <cellStyle name="標準 45" xfId="1728"/>
    <cellStyle name="標準 46" xfId="1729"/>
    <cellStyle name="標準 46 2" xfId="1730"/>
    <cellStyle name="標準 47" xfId="1731"/>
    <cellStyle name="標準 47 2" xfId="1732"/>
    <cellStyle name="標準 48" xfId="1733"/>
    <cellStyle name="標準 48 2" xfId="1734"/>
    <cellStyle name="標準 49" xfId="1735"/>
    <cellStyle name="標準 49 2" xfId="1736"/>
    <cellStyle name="標準 49 3" xfId="1737"/>
    <cellStyle name="標準 5" xfId="1738"/>
    <cellStyle name="標準 50" xfId="1739"/>
    <cellStyle name="標準 50 2" xfId="1740"/>
    <cellStyle name="標準 50 3" xfId="1741"/>
    <cellStyle name="標準 51" xfId="1742"/>
    <cellStyle name="標準 51 2" xfId="1743"/>
    <cellStyle name="標準 51 3" xfId="1744"/>
    <cellStyle name="標準 52" xfId="1745"/>
    <cellStyle name="標準 52 2" xfId="1746"/>
    <cellStyle name="標準 53" xfId="1747"/>
    <cellStyle name="標準 53 2" xfId="1748"/>
    <cellStyle name="標準 54" xfId="1749"/>
    <cellStyle name="標準 54 2" xfId="1750"/>
    <cellStyle name="標準 55" xfId="1751"/>
    <cellStyle name="標準 55 2" xfId="1752"/>
    <cellStyle name="標準 56" xfId="1753"/>
    <cellStyle name="標準 56 2" xfId="1754"/>
    <cellStyle name="標準 57" xfId="1755"/>
    <cellStyle name="標準 57 2" xfId="1756"/>
    <cellStyle name="標準 58" xfId="1757"/>
    <cellStyle name="標準 58 2" xfId="1758"/>
    <cellStyle name="標準 59" xfId="1759"/>
    <cellStyle name="標準 59 2" xfId="1760"/>
    <cellStyle name="標準 6" xfId="1761"/>
    <cellStyle name="標準 60" xfId="1762"/>
    <cellStyle name="標準 60 2" xfId="1763"/>
    <cellStyle name="標準 61" xfId="1764"/>
    <cellStyle name="標準 61 2" xfId="1765"/>
    <cellStyle name="標準 62" xfId="1766"/>
    <cellStyle name="標準 62 2" xfId="1767"/>
    <cellStyle name="標準 63" xfId="1768"/>
    <cellStyle name="標準 63 2" xfId="1769"/>
    <cellStyle name="標準 64" xfId="1770"/>
    <cellStyle name="標準 64 2" xfId="1771"/>
    <cellStyle name="標準 65" xfId="1772"/>
    <cellStyle name="標準 65 2" xfId="1773"/>
    <cellStyle name="標準 66" xfId="1774"/>
    <cellStyle name="標準 66 2" xfId="1775"/>
    <cellStyle name="標準 67" xfId="1776"/>
    <cellStyle name="標準 67 2" xfId="1777"/>
    <cellStyle name="標準 68" xfId="1778"/>
    <cellStyle name="標準 68 2" xfId="1779"/>
    <cellStyle name="標準 69" xfId="1780"/>
    <cellStyle name="標準 69 2" xfId="1781"/>
    <cellStyle name="標準 7" xfId="1782"/>
    <cellStyle name="標準 70" xfId="1783"/>
    <cellStyle name="標準 70 2" xfId="1784"/>
    <cellStyle name="標準 71" xfId="1785"/>
    <cellStyle name="標準 71 2" xfId="1786"/>
    <cellStyle name="標準 72" xfId="1787"/>
    <cellStyle name="標準 72 2" xfId="1788"/>
    <cellStyle name="標準 73" xfId="1789"/>
    <cellStyle name="標準 73 2" xfId="1790"/>
    <cellStyle name="標準 74" xfId="1791"/>
    <cellStyle name="標準 74 2" xfId="1792"/>
    <cellStyle name="標準 75" xfId="1793"/>
    <cellStyle name="標準 75 2" xfId="1794"/>
    <cellStyle name="標準 76" xfId="1795"/>
    <cellStyle name="標準 76 2" xfId="1796"/>
    <cellStyle name="標準 77" xfId="1797"/>
    <cellStyle name="標準 77 2" xfId="1798"/>
    <cellStyle name="標準 78" xfId="1799"/>
    <cellStyle name="標準 78 2" xfId="1800"/>
    <cellStyle name="標準 79" xfId="1801"/>
    <cellStyle name="標準 79 2" xfId="1802"/>
    <cellStyle name="標準 8" xfId="1803"/>
    <cellStyle name="標準 80" xfId="1804"/>
    <cellStyle name="標準 80 2" xfId="1805"/>
    <cellStyle name="標準 81" xfId="1806"/>
    <cellStyle name="標準 81 2" xfId="1807"/>
    <cellStyle name="標準 82" xfId="1808"/>
    <cellStyle name="標準 82 2" xfId="1809"/>
    <cellStyle name="標準 83" xfId="1810"/>
    <cellStyle name="標準 83 2" xfId="1811"/>
    <cellStyle name="標準 84" xfId="1812"/>
    <cellStyle name="標準 84 2" xfId="1813"/>
    <cellStyle name="標準 85" xfId="1814"/>
    <cellStyle name="標準 85 2" xfId="1815"/>
    <cellStyle name="標準 86" xfId="1816"/>
    <cellStyle name="標準 86 2" xfId="1817"/>
    <cellStyle name="標準 87" xfId="1818"/>
    <cellStyle name="標準 87 2" xfId="1819"/>
    <cellStyle name="標準 88" xfId="1820"/>
    <cellStyle name="標準 89" xfId="1821"/>
    <cellStyle name="標準 9" xfId="1822"/>
    <cellStyle name="標準 9 2" xfId="1823"/>
    <cellStyle name="標準 90" xfId="1824"/>
    <cellStyle name="標準 91" xfId="1825"/>
    <cellStyle name="標準 92" xfId="1826"/>
    <cellStyle name="標準 93" xfId="1827"/>
    <cellStyle name="標準 94" xfId="1828"/>
    <cellStyle name="標準 95" xfId="1829"/>
    <cellStyle name="標準 96" xfId="1830"/>
    <cellStyle name="標準 97" xfId="1831"/>
    <cellStyle name="標準 98" xfId="1832"/>
    <cellStyle name="標準 99" xfId="1833"/>
    <cellStyle name="標準(細明朝)" xfId="1834"/>
    <cellStyle name="標準(本明朝)" xfId="1835"/>
    <cellStyle name="標準_【ホンダ入力】Scope3算定ファイル20120516" xfId="1836"/>
    <cellStyle name="標準_【ホンダ入力】Scope3算定ファイル20120516 2" xfId="1837"/>
    <cellStyle name="標準_改訂 【ホンダ入力】Scope3算定ファイル20120604(最終版）" xfId="1838"/>
    <cellStyle name="標準_改訂 【ホンダ入力】Scope3算定ファイル20120604(最終版） 2" xfId="1839"/>
    <cellStyle name="標準１" xfId="1840"/>
    <cellStyle name="表・・・・ハイパーリンク" xfId="1841"/>
    <cellStyle name="表旨巧・・ハイパーリンク" xfId="1842"/>
    <cellStyle name="表示??????????" xfId="1843"/>
    <cellStyle name="表示済みのハイパー??ク" xfId="1844"/>
    <cellStyle name="表示済みのハイパーリンク (2)ec. (2)2" xfId="1845"/>
    <cellStyle name="表示済みのハイパーリンクat書 (2)_Mast" xfId="1846"/>
    <cellStyle name="表示済みのハイパーリンクBALLOON" xfId="1847"/>
    <cellStyle name="表示済みのハイパーリンクes_Book2akdo" xfId="1848"/>
    <cellStyle name="表示済みのハイパーリンクNOTEWINNOTET" xfId="1849"/>
    <cellStyle name="表示済みのハイパーリンクNOTEWINNOTET workbooks w" xfId="1850"/>
    <cellStyle name="表示済みのハイパーリンクUCS変更経緯ening" xfId="1851"/>
    <cellStyle name="表示済みのハイパーリンクx Projection" xfId="1852"/>
    <cellStyle name="変更禁止" xfId="1853"/>
    <cellStyle name="磨葬e義" xfId="1854"/>
    <cellStyle name="未定義" xfId="1855"/>
    <cellStyle name="良い" xfId="1856" builtinId="26" customBuiltin="1"/>
    <cellStyle name="良い 2" xfId="1857"/>
    <cellStyle name="良い 3" xfId="1858"/>
    <cellStyle name="良い 4" xfId="1859"/>
    <cellStyle name="믅됞 [0.00]_PRODUCT DETAIL Q1" xfId="1860"/>
    <cellStyle name="믅됞_PRODUCT DETAIL Q1" xfId="1861"/>
    <cellStyle name="백분율_HOBONG" xfId="1862"/>
    <cellStyle name="뷭?_BOOKSHIP" xfId="1863"/>
    <cellStyle name="寥碟徽_唳艙雖" xfId="1864"/>
    <cellStyle name="巍葆 [0]_啗" xfId="1865"/>
    <cellStyle name="巍葆_啗" xfId="1866"/>
    <cellStyle name="寘嬫愗傝_Volume Plan (FS-BP)030710" xfId="1867"/>
    <cellStyle name="콤마 [0]_1202" xfId="1868"/>
    <cellStyle name="콤마_1202" xfId="1869"/>
    <cellStyle name="통화 [0]_1202" xfId="1870"/>
    <cellStyle name="통화_1202" xfId="1871"/>
    <cellStyle name="표준_(정보부문)월별인원계획" xfId="1872"/>
    <cellStyle name="하이퍼링크_P32M_Supplier_Code_List_051017" xfId="1873"/>
    <cellStyle name="昗弨_Volume Plan (FS-BP)030710" xfId="1874"/>
    <cellStyle name="货币[0]_定购合同RE530 RENAULT" xfId="1875"/>
    <cellStyle name="鑗? [0.00]_NR???髆???" xfId="1876"/>
    <cellStyle name="鑗?_NR???髆???" xfId="1877"/>
    <cellStyle name="鰫??[0]_M0CCB011" xfId="1878"/>
    <cellStyle name="鰫??_M0CCB011" xfId="18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スコープ</a:t>
            </a:r>
            <a:r>
              <a:rPr lang="en-US" altLang="ja-JP"/>
              <a:t>/</a:t>
            </a:r>
            <a:r>
              <a:rPr lang="ja-JP" altLang="en-US"/>
              <a:t>カテゴリ別排出割合</a:t>
            </a:r>
          </a:p>
        </c:rich>
      </c:tx>
      <c:layout/>
      <c:overlay val="1"/>
    </c:title>
    <c:autoTitleDeleted val="0"/>
    <c:plotArea>
      <c:layout>
        <c:manualLayout>
          <c:layoutTarget val="inner"/>
          <c:xMode val="edge"/>
          <c:yMode val="edge"/>
          <c:x val="1.4825095104892589E-2"/>
          <c:y val="6.7979170183086995E-2"/>
          <c:w val="0.76179183791141447"/>
          <c:h val="0.90709513408311448"/>
        </c:manualLayout>
      </c:layout>
      <c:pieChart>
        <c:varyColors val="1"/>
        <c:ser>
          <c:idx val="0"/>
          <c:order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Pt>
            <c:idx val="12"/>
            <c:bubble3D val="0"/>
          </c:dPt>
          <c:dPt>
            <c:idx val="13"/>
            <c:bubble3D val="0"/>
          </c:dPt>
          <c:dPt>
            <c:idx val="14"/>
            <c:bubble3D val="0"/>
          </c:dPt>
          <c:dPt>
            <c:idx val="15"/>
            <c:bubble3D val="0"/>
          </c:dPt>
          <c:dPt>
            <c:idx val="16"/>
            <c:bubble3D val="0"/>
          </c:dPt>
          <c:cat>
            <c:strRef>
              <c:f>まとめ!$B$5:$B$21</c:f>
              <c:strCache>
                <c:ptCount val="17"/>
                <c:pt idx="0">
                  <c:v>スコープ1</c:v>
                </c:pt>
                <c:pt idx="1">
                  <c:v>スコープ2</c:v>
                </c:pt>
                <c:pt idx="2">
                  <c:v>カテゴリ1</c:v>
                </c:pt>
                <c:pt idx="3">
                  <c:v>カテゴリ2</c:v>
                </c:pt>
                <c:pt idx="4">
                  <c:v>カテゴリ3</c:v>
                </c:pt>
                <c:pt idx="5">
                  <c:v>カテゴリ4</c:v>
                </c:pt>
                <c:pt idx="6">
                  <c:v>カテゴリ5</c:v>
                </c:pt>
                <c:pt idx="7">
                  <c:v>カテゴリ6</c:v>
                </c:pt>
                <c:pt idx="8">
                  <c:v>カテゴリ7</c:v>
                </c:pt>
                <c:pt idx="9">
                  <c:v>カテゴリ8</c:v>
                </c:pt>
                <c:pt idx="10">
                  <c:v>カテゴリ9</c:v>
                </c:pt>
                <c:pt idx="11">
                  <c:v>カテゴリ10</c:v>
                </c:pt>
                <c:pt idx="12">
                  <c:v>カテゴリ11</c:v>
                </c:pt>
                <c:pt idx="13">
                  <c:v>カテゴリ12</c:v>
                </c:pt>
                <c:pt idx="14">
                  <c:v>カテゴリ13</c:v>
                </c:pt>
                <c:pt idx="15">
                  <c:v>カテゴリ14</c:v>
                </c:pt>
                <c:pt idx="16">
                  <c:v>カテゴリ15</c:v>
                </c:pt>
              </c:strCache>
            </c:strRef>
          </c:cat>
          <c:val>
            <c:numRef>
              <c:f>まとめ!$D$5:$D$21</c:f>
              <c:numCache>
                <c:formatCode>#,##0_);[Red]\(#,##0\)</c:formatCode>
                <c:ptCount val="17"/>
                <c:pt idx="0">
                  <c:v>593620</c:v>
                </c:pt>
                <c:pt idx="1">
                  <c:v>1506540</c:v>
                </c:pt>
                <c:pt idx="2">
                  <c:v>106096.3</c:v>
                </c:pt>
                <c:pt idx="3">
                  <c:v>156560.49999999997</c:v>
                </c:pt>
                <c:pt idx="4">
                  <c:v>1715.0000000000002</c:v>
                </c:pt>
                <c:pt idx="5">
                  <c:v>141458.63753172464</c:v>
                </c:pt>
                <c:pt idx="6">
                  <c:v>241.90000000000003</c:v>
                </c:pt>
                <c:pt idx="7">
                  <c:v>205.32380000000001</c:v>
                </c:pt>
                <c:pt idx="8">
                  <c:v>27649.810616888048</c:v>
                </c:pt>
                <c:pt idx="9">
                  <c:v>11.875000000000002</c:v>
                </c:pt>
                <c:pt idx="10">
                  <c:v>875</c:v>
                </c:pt>
                <c:pt idx="11">
                  <c:v>909.30000000000007</c:v>
                </c:pt>
                <c:pt idx="12">
                  <c:v>14101259.154937943</c:v>
                </c:pt>
                <c:pt idx="13">
                  <c:v>14148.250000000002</c:v>
                </c:pt>
                <c:pt idx="14">
                  <c:v>0</c:v>
                </c:pt>
                <c:pt idx="15">
                  <c:v>0</c:v>
                </c:pt>
                <c:pt idx="16">
                  <c:v>647473.8648080948</c:v>
                </c:pt>
              </c:numCache>
            </c:numRef>
          </c:val>
        </c:ser>
        <c:ser>
          <c:idx val="1"/>
          <c:order val="1"/>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Pt>
            <c:idx val="12"/>
            <c:bubble3D val="0"/>
          </c:dPt>
          <c:dPt>
            <c:idx val="13"/>
            <c:bubble3D val="0"/>
          </c:dPt>
          <c:dPt>
            <c:idx val="14"/>
            <c:bubble3D val="0"/>
          </c:dPt>
          <c:dPt>
            <c:idx val="15"/>
            <c:bubble3D val="0"/>
          </c:dPt>
          <c:dPt>
            <c:idx val="16"/>
            <c:bubble3D val="0"/>
          </c:dPt>
          <c:cat>
            <c:strRef>
              <c:f>まとめ!$B$5:$B$21</c:f>
              <c:strCache>
                <c:ptCount val="17"/>
                <c:pt idx="0">
                  <c:v>スコープ1</c:v>
                </c:pt>
                <c:pt idx="1">
                  <c:v>スコープ2</c:v>
                </c:pt>
                <c:pt idx="2">
                  <c:v>カテゴリ1</c:v>
                </c:pt>
                <c:pt idx="3">
                  <c:v>カテゴリ2</c:v>
                </c:pt>
                <c:pt idx="4">
                  <c:v>カテゴリ3</c:v>
                </c:pt>
                <c:pt idx="5">
                  <c:v>カテゴリ4</c:v>
                </c:pt>
                <c:pt idx="6">
                  <c:v>カテゴリ5</c:v>
                </c:pt>
                <c:pt idx="7">
                  <c:v>カテゴリ6</c:v>
                </c:pt>
                <c:pt idx="8">
                  <c:v>カテゴリ7</c:v>
                </c:pt>
                <c:pt idx="9">
                  <c:v>カテゴリ8</c:v>
                </c:pt>
                <c:pt idx="10">
                  <c:v>カテゴリ9</c:v>
                </c:pt>
                <c:pt idx="11">
                  <c:v>カテゴリ10</c:v>
                </c:pt>
                <c:pt idx="12">
                  <c:v>カテゴリ11</c:v>
                </c:pt>
                <c:pt idx="13">
                  <c:v>カテゴリ12</c:v>
                </c:pt>
                <c:pt idx="14">
                  <c:v>カテゴリ13</c:v>
                </c:pt>
                <c:pt idx="15">
                  <c:v>カテゴリ14</c:v>
                </c:pt>
                <c:pt idx="16">
                  <c:v>カテゴリ15</c:v>
                </c:pt>
              </c:strCache>
            </c:strRef>
          </c:cat>
          <c:val>
            <c:numRef>
              <c:f>まとめ!$C$5:$C$6</c:f>
              <c:numCache>
                <c:formatCode>General</c:formatCode>
                <c:ptCount val="2"/>
              </c:numCache>
            </c:numRef>
          </c:val>
        </c:ser>
        <c:ser>
          <c:idx val="2"/>
          <c:order val="2"/>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Pt>
            <c:idx val="12"/>
            <c:bubble3D val="0"/>
          </c:dPt>
          <c:dPt>
            <c:idx val="13"/>
            <c:bubble3D val="0"/>
          </c:dPt>
          <c:dPt>
            <c:idx val="14"/>
            <c:bubble3D val="0"/>
          </c:dPt>
          <c:dPt>
            <c:idx val="15"/>
            <c:bubble3D val="0"/>
          </c:dPt>
          <c:dPt>
            <c:idx val="16"/>
            <c:bubble3D val="0"/>
          </c:dPt>
          <c:cat>
            <c:strRef>
              <c:f>まとめ!$B$5:$B$21</c:f>
              <c:strCache>
                <c:ptCount val="17"/>
                <c:pt idx="0">
                  <c:v>スコープ1</c:v>
                </c:pt>
                <c:pt idx="1">
                  <c:v>スコープ2</c:v>
                </c:pt>
                <c:pt idx="2">
                  <c:v>カテゴリ1</c:v>
                </c:pt>
                <c:pt idx="3">
                  <c:v>カテゴリ2</c:v>
                </c:pt>
                <c:pt idx="4">
                  <c:v>カテゴリ3</c:v>
                </c:pt>
                <c:pt idx="5">
                  <c:v>カテゴリ4</c:v>
                </c:pt>
                <c:pt idx="6">
                  <c:v>カテゴリ5</c:v>
                </c:pt>
                <c:pt idx="7">
                  <c:v>カテゴリ6</c:v>
                </c:pt>
                <c:pt idx="8">
                  <c:v>カテゴリ7</c:v>
                </c:pt>
                <c:pt idx="9">
                  <c:v>カテゴリ8</c:v>
                </c:pt>
                <c:pt idx="10">
                  <c:v>カテゴリ9</c:v>
                </c:pt>
                <c:pt idx="11">
                  <c:v>カテゴリ10</c:v>
                </c:pt>
                <c:pt idx="12">
                  <c:v>カテゴリ11</c:v>
                </c:pt>
                <c:pt idx="13">
                  <c:v>カテゴリ12</c:v>
                </c:pt>
                <c:pt idx="14">
                  <c:v>カテゴリ13</c:v>
                </c:pt>
                <c:pt idx="15">
                  <c:v>カテゴリ14</c:v>
                </c:pt>
                <c:pt idx="16">
                  <c:v>カテゴリ15</c:v>
                </c:pt>
              </c:strCache>
            </c:strRef>
          </c:cat>
          <c:val>
            <c:numRef>
              <c:f>まとめ!$D$5:$D$6</c:f>
              <c:numCache>
                <c:formatCode>#,##0_);[Red]\(#,##0\)</c:formatCode>
                <c:ptCount val="2"/>
                <c:pt idx="0">
                  <c:v>593620</c:v>
                </c:pt>
                <c:pt idx="1">
                  <c:v>1506540</c:v>
                </c:pt>
              </c:numCache>
            </c:numRef>
          </c:val>
        </c:ser>
        <c:ser>
          <c:idx val="3"/>
          <c:order val="3"/>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Pt>
            <c:idx val="12"/>
            <c:bubble3D val="0"/>
          </c:dPt>
          <c:dPt>
            <c:idx val="13"/>
            <c:bubble3D val="0"/>
          </c:dPt>
          <c:dPt>
            <c:idx val="14"/>
            <c:bubble3D val="0"/>
          </c:dPt>
          <c:dPt>
            <c:idx val="15"/>
            <c:bubble3D val="0"/>
          </c:dPt>
          <c:dPt>
            <c:idx val="16"/>
            <c:bubble3D val="0"/>
          </c:dPt>
          <c:cat>
            <c:strRef>
              <c:f>まとめ!$B$5:$B$21</c:f>
              <c:strCache>
                <c:ptCount val="17"/>
                <c:pt idx="0">
                  <c:v>スコープ1</c:v>
                </c:pt>
                <c:pt idx="1">
                  <c:v>スコープ2</c:v>
                </c:pt>
                <c:pt idx="2">
                  <c:v>カテゴリ1</c:v>
                </c:pt>
                <c:pt idx="3">
                  <c:v>カテゴリ2</c:v>
                </c:pt>
                <c:pt idx="4">
                  <c:v>カテゴリ3</c:v>
                </c:pt>
                <c:pt idx="5">
                  <c:v>カテゴリ4</c:v>
                </c:pt>
                <c:pt idx="6">
                  <c:v>カテゴリ5</c:v>
                </c:pt>
                <c:pt idx="7">
                  <c:v>カテゴリ6</c:v>
                </c:pt>
                <c:pt idx="8">
                  <c:v>カテゴリ7</c:v>
                </c:pt>
                <c:pt idx="9">
                  <c:v>カテゴリ8</c:v>
                </c:pt>
                <c:pt idx="10">
                  <c:v>カテゴリ9</c:v>
                </c:pt>
                <c:pt idx="11">
                  <c:v>カテゴリ10</c:v>
                </c:pt>
                <c:pt idx="12">
                  <c:v>カテゴリ11</c:v>
                </c:pt>
                <c:pt idx="13">
                  <c:v>カテゴリ12</c:v>
                </c:pt>
                <c:pt idx="14">
                  <c:v>カテゴリ13</c:v>
                </c:pt>
                <c:pt idx="15">
                  <c:v>カテゴリ14</c:v>
                </c:pt>
                <c:pt idx="16">
                  <c:v>カテゴリ15</c:v>
                </c:pt>
              </c:strCache>
            </c:strRef>
          </c:cat>
          <c:val>
            <c:numRef>
              <c:f>まとめ!$B$7:$B$21</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ser>
          <c:idx val="4"/>
          <c:order val="4"/>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Pt>
            <c:idx val="12"/>
            <c:bubble3D val="0"/>
          </c:dPt>
          <c:dPt>
            <c:idx val="13"/>
            <c:bubble3D val="0"/>
          </c:dPt>
          <c:dPt>
            <c:idx val="14"/>
            <c:bubble3D val="0"/>
          </c:dPt>
          <c:dPt>
            <c:idx val="15"/>
            <c:bubble3D val="0"/>
          </c:dPt>
          <c:dPt>
            <c:idx val="16"/>
            <c:bubble3D val="0"/>
          </c:dPt>
          <c:cat>
            <c:strRef>
              <c:f>まとめ!$B$5:$B$21</c:f>
              <c:strCache>
                <c:ptCount val="17"/>
                <c:pt idx="0">
                  <c:v>スコープ1</c:v>
                </c:pt>
                <c:pt idx="1">
                  <c:v>スコープ2</c:v>
                </c:pt>
                <c:pt idx="2">
                  <c:v>カテゴリ1</c:v>
                </c:pt>
                <c:pt idx="3">
                  <c:v>カテゴリ2</c:v>
                </c:pt>
                <c:pt idx="4">
                  <c:v>カテゴリ3</c:v>
                </c:pt>
                <c:pt idx="5">
                  <c:v>カテゴリ4</c:v>
                </c:pt>
                <c:pt idx="6">
                  <c:v>カテゴリ5</c:v>
                </c:pt>
                <c:pt idx="7">
                  <c:v>カテゴリ6</c:v>
                </c:pt>
                <c:pt idx="8">
                  <c:v>カテゴリ7</c:v>
                </c:pt>
                <c:pt idx="9">
                  <c:v>カテゴリ8</c:v>
                </c:pt>
                <c:pt idx="10">
                  <c:v>カテゴリ9</c:v>
                </c:pt>
                <c:pt idx="11">
                  <c:v>カテゴリ10</c:v>
                </c:pt>
                <c:pt idx="12">
                  <c:v>カテゴリ11</c:v>
                </c:pt>
                <c:pt idx="13">
                  <c:v>カテゴリ12</c:v>
                </c:pt>
                <c:pt idx="14">
                  <c:v>カテゴリ13</c:v>
                </c:pt>
                <c:pt idx="15">
                  <c:v>カテゴリ14</c:v>
                </c:pt>
                <c:pt idx="16">
                  <c:v>カテゴリ15</c:v>
                </c:pt>
              </c:strCache>
            </c:strRef>
          </c:cat>
          <c:val>
            <c:numRef>
              <c:f>まとめ!$D$7:$D$21</c:f>
              <c:numCache>
                <c:formatCode>#,##0_);[Red]\(#,##0\)</c:formatCode>
                <c:ptCount val="15"/>
                <c:pt idx="0">
                  <c:v>106096.3</c:v>
                </c:pt>
                <c:pt idx="1">
                  <c:v>156560.49999999997</c:v>
                </c:pt>
                <c:pt idx="2">
                  <c:v>1715.0000000000002</c:v>
                </c:pt>
                <c:pt idx="3">
                  <c:v>141458.63753172464</c:v>
                </c:pt>
                <c:pt idx="4">
                  <c:v>241.90000000000003</c:v>
                </c:pt>
                <c:pt idx="5">
                  <c:v>205.32380000000001</c:v>
                </c:pt>
                <c:pt idx="6">
                  <c:v>27649.810616888048</c:v>
                </c:pt>
                <c:pt idx="7">
                  <c:v>11.875000000000002</c:v>
                </c:pt>
                <c:pt idx="8">
                  <c:v>875</c:v>
                </c:pt>
                <c:pt idx="9">
                  <c:v>909.30000000000007</c:v>
                </c:pt>
                <c:pt idx="10">
                  <c:v>14101259.154937943</c:v>
                </c:pt>
                <c:pt idx="11">
                  <c:v>14148.250000000002</c:v>
                </c:pt>
                <c:pt idx="12">
                  <c:v>0</c:v>
                </c:pt>
                <c:pt idx="13">
                  <c:v>0</c:v>
                </c:pt>
                <c:pt idx="14">
                  <c:v>647473.8648080948</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9334515353412982"/>
          <c:y val="0.1020457136735459"/>
          <c:w val="0.15236062625039004"/>
          <c:h val="0.75728396195373537"/>
        </c:manualLayout>
      </c:layout>
      <c:overlay val="0"/>
      <c:spPr>
        <a:ln>
          <a:solidFill>
            <a:schemeClr val="tx1"/>
          </a:solidFill>
        </a:ln>
      </c:spPr>
      <c:txPr>
        <a:bodyPr/>
        <a:lstStyle/>
        <a:p>
          <a:pPr>
            <a:defRPr sz="1400"/>
          </a:pPr>
          <a:endParaRPr lang="ja-JP"/>
        </a:p>
      </c:txPr>
    </c:legend>
    <c:plotVisOnly val="1"/>
    <c:dispBlanksAs val="gap"/>
    <c:showDLblsOverMax val="0"/>
  </c:chart>
  <c:spPr>
    <a:ln>
      <a:no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1109237</xdr:colOff>
      <xdr:row>28</xdr:row>
      <xdr:rowOff>7203</xdr:rowOff>
    </xdr:from>
    <xdr:to>
      <xdr:col>9</xdr:col>
      <xdr:colOff>3056</xdr:colOff>
      <xdr:row>30</xdr:row>
      <xdr:rowOff>156881</xdr:rowOff>
    </xdr:to>
    <xdr:sp macro="" textlink="">
      <xdr:nvSpPr>
        <xdr:cNvPr id="2" name="Text Box 1"/>
        <xdr:cNvSpPr txBox="1">
          <a:spLocks noChangeArrowheads="1"/>
        </xdr:cNvSpPr>
      </xdr:nvSpPr>
      <xdr:spPr bwMode="auto">
        <a:xfrm>
          <a:off x="7984555" y="13982976"/>
          <a:ext cx="7656819" cy="4960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環境省DB：環境省「サプライチェーンを通じた組織の温室効果ガス排出等の算定のための排出原単位データベース（ver.2.</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a:t>
          </a:r>
        </a:p>
        <a:p>
          <a:pPr algn="l" rtl="0">
            <a:lnSpc>
              <a:spcPts val="900"/>
            </a:lnSpc>
            <a:defRPr sz="1000"/>
          </a:pPr>
          <a:r>
            <a:rPr lang="ja-JP" altLang="en-US" sz="900" b="0" i="0" u="none" strike="noStrike" baseline="0">
              <a:solidFill>
                <a:srgbClr val="000000"/>
              </a:solidFill>
              <a:latin typeface="ＭＳ Ｐゴシック"/>
              <a:ea typeface="ＭＳ Ｐゴシック"/>
            </a:rPr>
            <a:t>CFP基本DB：「カーボンフットプリントコミュニケーションプログラム 基本データベースVer.1.01（国内データ）」</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72558</xdr:colOff>
      <xdr:row>33</xdr:row>
      <xdr:rowOff>61636</xdr:rowOff>
    </xdr:from>
    <xdr:to>
      <xdr:col>8</xdr:col>
      <xdr:colOff>941294</xdr:colOff>
      <xdr:row>39</xdr:row>
      <xdr:rowOff>89647</xdr:rowOff>
    </xdr:to>
    <xdr:sp macro="" textlink="">
      <xdr:nvSpPr>
        <xdr:cNvPr id="2" name="テキスト ボックス 1"/>
        <xdr:cNvSpPr txBox="1"/>
      </xdr:nvSpPr>
      <xdr:spPr>
        <a:xfrm>
          <a:off x="756117" y="6112812"/>
          <a:ext cx="10203236" cy="103654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シナリオ</a:t>
          </a:r>
          <a:endParaRPr lang="en-US" altLang="ja-JP" sz="1100" b="1" i="0" u="none" strike="noStrike">
            <a:solidFill>
              <a:schemeClr val="dk1"/>
            </a:solidFill>
            <a:effectLst/>
            <a:latin typeface="+mn-lt"/>
            <a:ea typeface="+mn-ea"/>
            <a:cs typeface="+mn-cs"/>
          </a:endParaRPr>
        </a:p>
        <a:p>
          <a:r>
            <a:rPr kumimoji="1" lang="ja-JP" altLang="en-US" sz="1100"/>
            <a:t>生涯使用期間</a:t>
          </a:r>
          <a:r>
            <a:rPr kumimoji="1" lang="en-US" altLang="ja-JP" sz="1100"/>
            <a:t>	</a:t>
          </a:r>
          <a:r>
            <a:rPr kumimoji="1" lang="ja-JP" altLang="en-US" sz="1100"/>
            <a:t>：自社製品の保証期間である</a:t>
          </a:r>
          <a:r>
            <a:rPr kumimoji="1" lang="en-US" altLang="ja-JP" sz="1100"/>
            <a:t>100,000km</a:t>
          </a:r>
          <a:r>
            <a:rPr kumimoji="1" lang="ja-JP" altLang="en-US" sz="1100"/>
            <a:t>。</a:t>
          </a:r>
          <a:endParaRPr kumimoji="1" lang="en-US" altLang="ja-JP" sz="1100"/>
        </a:p>
        <a:p>
          <a:r>
            <a:rPr kumimoji="1" lang="ja-JP" altLang="en-US" sz="1100"/>
            <a:t>燃費</a:t>
          </a:r>
          <a:r>
            <a:rPr kumimoji="1" lang="en-US" altLang="ja-JP" sz="1100"/>
            <a:t>	</a:t>
          </a:r>
          <a:r>
            <a:rPr kumimoji="1" lang="ja-JP" altLang="en-US" sz="1100"/>
            <a:t>：</a:t>
          </a:r>
          <a:r>
            <a:rPr kumimoji="1" lang="en-US" altLang="ja-JP" sz="1100">
              <a:solidFill>
                <a:schemeClr val="dk1"/>
              </a:solidFill>
              <a:effectLst/>
              <a:latin typeface="+mn-lt"/>
              <a:ea typeface="+mn-ea"/>
              <a:cs typeface="+mn-cs"/>
            </a:rPr>
            <a:t>JC08</a:t>
          </a:r>
          <a:r>
            <a:rPr kumimoji="1" lang="ja-JP" altLang="ja-JP" sz="1100">
              <a:solidFill>
                <a:schemeClr val="dk1"/>
              </a:solidFill>
              <a:effectLst/>
              <a:latin typeface="+mn-lt"/>
              <a:ea typeface="+mn-ea"/>
              <a:cs typeface="+mn-cs"/>
            </a:rPr>
            <a:t>モード燃費、常時同燃費で走行するものとする（実際には、積載重量、走行路面等により前後するが、妥当な推計が困難なため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en-US" altLang="ja-JP" sz="1100"/>
            <a:t>	</a:t>
          </a:r>
          <a:r>
            <a:rPr kumimoji="1" lang="ja-JP" altLang="en-US" sz="1100"/>
            <a:t>　なお、当該車種のなかには、オプションの装着有無による燃費の差はあるが、標準装備における燃費で推計。</a:t>
          </a:r>
        </a:p>
      </xdr:txBody>
    </xdr:sp>
    <xdr:clientData/>
  </xdr:twoCellAnchor>
  <xdr:twoCellAnchor>
    <xdr:from>
      <xdr:col>8</xdr:col>
      <xdr:colOff>89647</xdr:colOff>
      <xdr:row>12</xdr:row>
      <xdr:rowOff>112059</xdr:rowOff>
    </xdr:from>
    <xdr:to>
      <xdr:col>11</xdr:col>
      <xdr:colOff>526676</xdr:colOff>
      <xdr:row>21</xdr:row>
      <xdr:rowOff>11206</xdr:rowOff>
    </xdr:to>
    <xdr:sp macro="" textlink="">
      <xdr:nvSpPr>
        <xdr:cNvPr id="3" name="角丸四角形 2"/>
        <xdr:cNvSpPr/>
      </xdr:nvSpPr>
      <xdr:spPr>
        <a:xfrm>
          <a:off x="10107706" y="2398059"/>
          <a:ext cx="3025588" cy="1613647"/>
        </a:xfrm>
        <a:prstGeom prst="roundRect">
          <a:avLst>
            <a:gd name="adj" fmla="val 110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自社で“製造した製品”ではなく、自社が“販売した製品”が該当することから、販売店が外部事業者から調達して販売しているものがあれば、その排出量も該当する。</a:t>
          </a:r>
          <a:endParaRPr kumimoji="1" lang="en-US" altLang="ja-JP" sz="1100"/>
        </a:p>
        <a:p>
          <a:pPr algn="l">
            <a:lnSpc>
              <a:spcPts val="1200"/>
            </a:lnSpc>
          </a:pPr>
          <a:r>
            <a:rPr kumimoji="1" lang="ja-JP" altLang="en-US" sz="1100"/>
            <a:t>本事例のグループ会社内販売店では、自社製品しか扱っていないため、自社製品分のみを対象とする。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72558</xdr:colOff>
      <xdr:row>19</xdr:row>
      <xdr:rowOff>61636</xdr:rowOff>
    </xdr:from>
    <xdr:to>
      <xdr:col>9</xdr:col>
      <xdr:colOff>0</xdr:colOff>
      <xdr:row>25</xdr:row>
      <xdr:rowOff>100853</xdr:rowOff>
    </xdr:to>
    <xdr:sp macro="" textlink="">
      <xdr:nvSpPr>
        <xdr:cNvPr id="2" name="テキスト ボックス 1"/>
        <xdr:cNvSpPr txBox="1"/>
      </xdr:nvSpPr>
      <xdr:spPr>
        <a:xfrm>
          <a:off x="756117" y="3927665"/>
          <a:ext cx="10214442" cy="104774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シナリオ</a:t>
          </a:r>
          <a:endParaRPr lang="en-US" altLang="ja-JP" sz="1100" b="1" i="0" u="none" strike="noStrike">
            <a:solidFill>
              <a:schemeClr val="dk1"/>
            </a:solidFill>
            <a:effectLst/>
            <a:latin typeface="+mn-lt"/>
            <a:ea typeface="+mn-ea"/>
            <a:cs typeface="+mn-cs"/>
          </a:endParaRPr>
        </a:p>
        <a:p>
          <a:r>
            <a:rPr kumimoji="1" lang="ja-JP" altLang="en-US" sz="1100"/>
            <a:t>販売したエンジンが組み込まれた最終製品（自動車）の類似車種である車種</a:t>
          </a:r>
          <a:r>
            <a:rPr kumimoji="1" lang="en-US" altLang="ja-JP" sz="1100"/>
            <a:t>E</a:t>
          </a:r>
          <a:r>
            <a:rPr kumimoji="1" lang="ja-JP" altLang="en-US" sz="1100"/>
            <a:t>の生涯使用期間、燃費をもとに推計する。</a:t>
          </a:r>
          <a:endParaRPr kumimoji="1" lang="en-US" altLang="ja-JP" sz="1100"/>
        </a:p>
        <a:p>
          <a:r>
            <a:rPr kumimoji="1" lang="ja-JP" altLang="en-US" sz="1100"/>
            <a:t>生涯使用期間</a:t>
          </a:r>
          <a:r>
            <a:rPr kumimoji="1" lang="en-US" altLang="ja-JP" sz="1100"/>
            <a:t>	</a:t>
          </a:r>
          <a:r>
            <a:rPr kumimoji="1" lang="ja-JP" altLang="en-US" sz="1100"/>
            <a:t>：自社製品の保証期間である</a:t>
          </a:r>
          <a:r>
            <a:rPr kumimoji="1" lang="en-US" altLang="ja-JP" sz="1100"/>
            <a:t>100,000km</a:t>
          </a:r>
          <a:r>
            <a:rPr kumimoji="1" lang="ja-JP" altLang="en-US" sz="1100"/>
            <a:t>。</a:t>
          </a:r>
          <a:endParaRPr kumimoji="1" lang="en-US" altLang="ja-JP" sz="1100"/>
        </a:p>
        <a:p>
          <a:r>
            <a:rPr kumimoji="1" lang="ja-JP" altLang="en-US" sz="1100"/>
            <a:t>燃費</a:t>
          </a:r>
          <a:r>
            <a:rPr kumimoji="1" lang="en-US" altLang="ja-JP" sz="1100"/>
            <a:t>	</a:t>
          </a:r>
          <a:r>
            <a:rPr kumimoji="1" lang="ja-JP" altLang="en-US" sz="1100"/>
            <a:t>：</a:t>
          </a:r>
          <a:r>
            <a:rPr kumimoji="1" lang="en-US" altLang="ja-JP" sz="1100"/>
            <a:t>JC08</a:t>
          </a:r>
          <a:r>
            <a:rPr kumimoji="1" lang="ja-JP" altLang="en-US" sz="1100"/>
            <a:t>モード燃費、常時同燃費で走行するものとする（実際には、積載重量、走行路面等により前後するが、妥当な推計が困難なため。</a:t>
          </a:r>
          <a:endParaRPr kumimoji="1" lang="en-US" altLang="ja-JP" sz="1100"/>
        </a:p>
        <a:p>
          <a:r>
            <a:rPr kumimoji="1" lang="en-US" altLang="ja-JP" sz="1100"/>
            <a:t>	</a:t>
          </a:r>
          <a:r>
            <a:rPr kumimoji="1" lang="ja-JP" altLang="en-US" sz="1100"/>
            <a:t>　なお、当該車種のなかには、オプションの装着有無による燃費の差はあるが、標準装備における燃費で推計。</a:t>
          </a:r>
        </a:p>
      </xdr:txBody>
    </xdr:sp>
    <xdr:clientData/>
  </xdr:twoCellAnchor>
  <xdr:twoCellAnchor>
    <xdr:from>
      <xdr:col>5</xdr:col>
      <xdr:colOff>22411</xdr:colOff>
      <xdr:row>39</xdr:row>
      <xdr:rowOff>156882</xdr:rowOff>
    </xdr:from>
    <xdr:to>
      <xdr:col>8</xdr:col>
      <xdr:colOff>493059</xdr:colOff>
      <xdr:row>46</xdr:row>
      <xdr:rowOff>0</xdr:rowOff>
    </xdr:to>
    <xdr:sp macro="" textlink="">
      <xdr:nvSpPr>
        <xdr:cNvPr id="3" name="テキスト ボックス 2"/>
        <xdr:cNvSpPr txBox="1"/>
      </xdr:nvSpPr>
      <xdr:spPr>
        <a:xfrm>
          <a:off x="5277970" y="7384676"/>
          <a:ext cx="5233148" cy="101973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エンジン分の配分</a:t>
          </a:r>
          <a:endParaRPr lang="en-US" altLang="ja-JP" sz="1100" b="1" i="0" u="none" strike="noStrike">
            <a:solidFill>
              <a:schemeClr val="dk1"/>
            </a:solidFill>
            <a:effectLst/>
            <a:latin typeface="+mn-lt"/>
            <a:ea typeface="+mn-ea"/>
            <a:cs typeface="+mn-cs"/>
          </a:endParaRPr>
        </a:p>
        <a:p>
          <a:r>
            <a:rPr kumimoji="1" lang="ja-JP" altLang="en-US" sz="1100"/>
            <a:t>販売したエンジンが組み込まれた最終製品（自動車）の生涯排出量のうち、自社製品であるエンジン分のみを配分する。</a:t>
          </a:r>
          <a:endParaRPr kumimoji="1" lang="en-US" altLang="ja-JP" sz="1100"/>
        </a:p>
        <a:p>
          <a:pPr>
            <a:lnSpc>
              <a:spcPts val="1300"/>
            </a:lnSpc>
          </a:pPr>
          <a:r>
            <a:rPr kumimoji="1" lang="ja-JP" altLang="en-US" sz="1100"/>
            <a:t>自動車の燃費は、車輌重量と相関性があることから、配分は車輌重量とエンジン重量の比をもとに実施する。</a:t>
          </a:r>
          <a:endParaRPr kumimoji="1" lang="en-US" altLang="ja-JP"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238125</xdr:colOff>
      <xdr:row>3</xdr:row>
      <xdr:rowOff>6350</xdr:rowOff>
    </xdr:from>
    <xdr:to>
      <xdr:col>10</xdr:col>
      <xdr:colOff>0</xdr:colOff>
      <xdr:row>11</xdr:row>
      <xdr:rowOff>0</xdr:rowOff>
    </xdr:to>
    <xdr:sp macro="" textlink="">
      <xdr:nvSpPr>
        <xdr:cNvPr id="3" name="テキスト ボックス 2"/>
        <xdr:cNvSpPr txBox="1"/>
      </xdr:nvSpPr>
      <xdr:spPr>
        <a:xfrm>
          <a:off x="923925" y="577850"/>
          <a:ext cx="9429750" cy="1365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本カテゴリは算定から除外する</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当社では、自動車等を製造し、販売あるいはリース（レンタカー含む）の形で顧客に提供している。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一方で、販売した製品の使用、リースにより賃貸した製品の使用で、使用方法等の実態は大きな違いは無い。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このことから</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使用時排出量を契約形態によって区分して</a:t>
          </a:r>
          <a:r>
            <a:rPr kumimoji="1" lang="ja-JP" altLang="ja-JP" sz="1100">
              <a:solidFill>
                <a:schemeClr val="dk1"/>
              </a:solidFill>
              <a:effectLst/>
              <a:latin typeface="+mn-lt"/>
              <a:ea typeface="+mn-ea"/>
              <a:cs typeface="+mn-cs"/>
            </a:rPr>
            <a:t>算定する意味が無いと判断し、</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カテゴリ</a:t>
          </a:r>
          <a:r>
            <a:rPr kumimoji="1" lang="en-US" altLang="ja-JP" sz="1100">
              <a:solidFill>
                <a:schemeClr val="dk1"/>
              </a:solidFill>
              <a:effectLst/>
              <a:latin typeface="+mn-lt"/>
              <a:ea typeface="+mn-ea"/>
              <a:cs typeface="+mn-cs"/>
            </a:rPr>
            <a:t>13</a:t>
          </a:r>
          <a:r>
            <a:rPr kumimoji="1" lang="ja-JP" altLang="en-US" sz="1100">
              <a:solidFill>
                <a:schemeClr val="dk1"/>
              </a:solidFill>
              <a:effectLst/>
              <a:latin typeface="+mn-lt"/>
              <a:ea typeface="+mn-ea"/>
              <a:cs typeface="+mn-cs"/>
            </a:rPr>
            <a:t>に該当し得るリース分も含め</a:t>
          </a:r>
          <a:r>
            <a:rPr kumimoji="1" lang="ja-JP" altLang="ja-JP" sz="1100">
              <a:solidFill>
                <a:schemeClr val="dk1"/>
              </a:solidFill>
              <a:effectLst/>
              <a:latin typeface="+mn-lt"/>
              <a:ea typeface="+mn-ea"/>
              <a:cs typeface="+mn-cs"/>
            </a:rPr>
            <a:t>カテゴリ</a:t>
          </a:r>
          <a:r>
            <a:rPr kumimoji="1" lang="en-US" altLang="ja-JP" sz="1100">
              <a:solidFill>
                <a:schemeClr val="dk1"/>
              </a:solidFill>
              <a:effectLst/>
              <a:latin typeface="+mn-lt"/>
              <a:ea typeface="+mn-ea"/>
              <a:cs typeface="+mn-cs"/>
            </a:rPr>
            <a:t>11</a:t>
          </a:r>
          <a:r>
            <a:rPr kumimoji="1" lang="ja-JP" altLang="ja-JP" sz="1100">
              <a:solidFill>
                <a:schemeClr val="dk1"/>
              </a:solidFill>
              <a:effectLst/>
              <a:latin typeface="+mn-lt"/>
              <a:ea typeface="+mn-ea"/>
              <a:cs typeface="+mn-cs"/>
            </a:rPr>
            <a:t>でまとめて計上することとした。</a:t>
          </a:r>
          <a:endParaRPr lang="ja-JP" altLang="ja-JP">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238125</xdr:colOff>
      <xdr:row>3</xdr:row>
      <xdr:rowOff>6350</xdr:rowOff>
    </xdr:from>
    <xdr:to>
      <xdr:col>10</xdr:col>
      <xdr:colOff>0</xdr:colOff>
      <xdr:row>8</xdr:row>
      <xdr:rowOff>0</xdr:rowOff>
    </xdr:to>
    <xdr:sp macro="" textlink="">
      <xdr:nvSpPr>
        <xdr:cNvPr id="2" name="テキスト ボックス 1"/>
        <xdr:cNvSpPr txBox="1"/>
      </xdr:nvSpPr>
      <xdr:spPr>
        <a:xfrm>
          <a:off x="923925" y="577850"/>
          <a:ext cx="9429750" cy="85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本カテゴリは算定から除外する</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lang="ja-JP" altLang="en-US">
              <a:effectLst/>
            </a:rPr>
            <a:t>当社では、フランチャイズによる運営を行っていない。</a:t>
          </a:r>
          <a:endParaRPr lang="en-US" altLang="ja-JP">
            <a:effectLst/>
          </a:endParaRPr>
        </a:p>
        <a:p>
          <a:r>
            <a:rPr lang="ja-JP" altLang="en-US">
              <a:effectLst/>
            </a:rPr>
            <a:t>よって該当活動が無いため、算定から除外する。</a:t>
          </a:r>
          <a:endParaRPr lang="ja-JP" altLang="ja-JP">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27</xdr:row>
      <xdr:rowOff>167366</xdr:rowOff>
    </xdr:from>
    <xdr:to>
      <xdr:col>6</xdr:col>
      <xdr:colOff>13607</xdr:colOff>
      <xdr:row>34</xdr:row>
      <xdr:rowOff>122463</xdr:rowOff>
    </xdr:to>
    <xdr:sp macro="" textlink="">
      <xdr:nvSpPr>
        <xdr:cNvPr id="4" name="テキスト ボックス 3"/>
        <xdr:cNvSpPr txBox="1"/>
      </xdr:nvSpPr>
      <xdr:spPr>
        <a:xfrm>
          <a:off x="775607" y="5501366"/>
          <a:ext cx="5442857" cy="119334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株式保有比率：自社による保有株式数を投資先発行株式数で除して作成</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＜出典＞</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自社保有株式数：自社の有価証券報告書</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投資先発行株式数：各社の有価証券報告書</a:t>
          </a:r>
          <a:endParaRPr lang="en-US" altLang="ja-JP" sz="1100" b="0" i="0" u="none" strike="noStrike">
            <a:solidFill>
              <a:schemeClr val="dk1"/>
            </a:solidFill>
            <a:effectLst/>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72559</xdr:colOff>
      <xdr:row>14</xdr:row>
      <xdr:rowOff>61636</xdr:rowOff>
    </xdr:from>
    <xdr:to>
      <xdr:col>9</xdr:col>
      <xdr:colOff>0</xdr:colOff>
      <xdr:row>21</xdr:row>
      <xdr:rowOff>163285</xdr:rowOff>
    </xdr:to>
    <xdr:sp macro="" textlink="">
      <xdr:nvSpPr>
        <xdr:cNvPr id="3" name="テキスト ボックス 2"/>
        <xdr:cNvSpPr txBox="1"/>
      </xdr:nvSpPr>
      <xdr:spPr>
        <a:xfrm>
          <a:off x="752916" y="3585886"/>
          <a:ext cx="12405191" cy="14351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その他で対象とする活動</a:t>
          </a:r>
          <a:endParaRPr lang="en-US" altLang="ja-JP" sz="1100" b="1" i="0" u="none" strike="noStrike">
            <a:solidFill>
              <a:schemeClr val="dk1"/>
            </a:solidFill>
            <a:effectLst/>
            <a:latin typeface="+mn-lt"/>
            <a:ea typeface="+mn-ea"/>
            <a:cs typeface="+mn-cs"/>
          </a:endParaRPr>
        </a:p>
        <a:p>
          <a:r>
            <a:rPr kumimoji="1" lang="ja-JP" altLang="en-US" sz="1100"/>
            <a:t>従業員の家庭における排出量（取組期間</a:t>
          </a:r>
          <a:r>
            <a:rPr kumimoji="1" lang="en-US" altLang="ja-JP" sz="1100"/>
            <a:t>6,7,8</a:t>
          </a:r>
          <a:r>
            <a:rPr kumimoji="1" lang="ja-JP" altLang="en-US" sz="1100"/>
            <a:t>月の排出量）</a:t>
          </a:r>
          <a:endParaRPr kumimoji="1" lang="en-US" altLang="ja-JP" sz="1100"/>
        </a:p>
        <a:p>
          <a:endParaRPr kumimoji="1" lang="en-US" altLang="ja-JP" sz="1100"/>
        </a:p>
        <a:p>
          <a:r>
            <a:rPr kumimoji="1" lang="ja-JP" altLang="en-US" sz="1100"/>
            <a:t>＜自社の取組＞</a:t>
          </a:r>
          <a:endParaRPr kumimoji="1" lang="en-US" altLang="ja-JP" sz="1100"/>
        </a:p>
        <a:p>
          <a:r>
            <a:rPr kumimoji="1" lang="ja-JP" altLang="en-US" sz="1100"/>
            <a:t>従業員の家庭におけるエネルギー消費量削減を意図し、</a:t>
          </a:r>
          <a:r>
            <a:rPr kumimoji="1" lang="en-US" altLang="ja-JP" sz="1100"/>
            <a:t>6</a:t>
          </a:r>
          <a:r>
            <a:rPr kumimoji="1" lang="ja-JP" altLang="en-US" sz="1100"/>
            <a:t>，</a:t>
          </a:r>
          <a:r>
            <a:rPr kumimoji="1" lang="en-US" altLang="ja-JP" sz="1100"/>
            <a:t>7</a:t>
          </a:r>
          <a:r>
            <a:rPr kumimoji="1" lang="ja-JP" altLang="en-US" sz="1100"/>
            <a:t>，</a:t>
          </a:r>
          <a:r>
            <a:rPr kumimoji="1" lang="en-US" altLang="ja-JP" sz="1100"/>
            <a:t>8</a:t>
          </a:r>
          <a:r>
            <a:rPr kumimoji="1" lang="ja-JP" altLang="en-US" sz="1100"/>
            <a:t>月に省エネチャレンジと称して、エアコン温度</a:t>
          </a:r>
          <a:r>
            <a:rPr kumimoji="1" lang="en-US" altLang="ja-JP" sz="1100"/>
            <a:t>28℃</a:t>
          </a:r>
          <a:r>
            <a:rPr kumimoji="1" lang="ja-JP" altLang="en-US" sz="1100"/>
            <a:t>の設定、使用しない時間のプラグを抜く、</a:t>
          </a:r>
          <a:r>
            <a:rPr kumimoji="1" lang="en-US" altLang="ja-JP" sz="1100"/>
            <a:t>LED</a:t>
          </a:r>
          <a:r>
            <a:rPr kumimoji="1" lang="ja-JP" altLang="en-US" sz="1100"/>
            <a:t>電球の利用等を従業員に推奨した。また、</a:t>
          </a:r>
          <a:r>
            <a:rPr kumimoji="1" lang="en-US" altLang="ja-JP" sz="1100"/>
            <a:t>A</a:t>
          </a:r>
          <a:r>
            <a:rPr kumimoji="1" lang="ja-JP" altLang="en-US" sz="1100"/>
            <a:t>社従業員</a:t>
          </a:r>
          <a:r>
            <a:rPr kumimoji="1" lang="en-US" altLang="ja-JP" sz="1100"/>
            <a:t>2,000</a:t>
          </a:r>
          <a:r>
            <a:rPr kumimoji="1" lang="ja-JP" altLang="en-US" sz="1100"/>
            <a:t>名に対し、</a:t>
          </a:r>
          <a:r>
            <a:rPr kumimoji="1" lang="en-US" altLang="ja-JP" sz="1100"/>
            <a:t>3</a:t>
          </a:r>
          <a:r>
            <a:rPr kumimoji="1" lang="ja-JP" altLang="en-US" sz="1100"/>
            <a:t>か月分の家庭における電力消費アンケートを実施し、同期間中の従業員人数あたりの家庭における平均排出量（</a:t>
          </a:r>
          <a:r>
            <a:rPr kumimoji="1" lang="en-US" altLang="ja-JP" sz="1100"/>
            <a:t>0.28</a:t>
          </a:r>
          <a:r>
            <a:rPr kumimoji="1" lang="en-US" altLang="ja-JP" sz="1100" baseline="0"/>
            <a:t> t-CO2/</a:t>
          </a:r>
          <a:r>
            <a:rPr kumimoji="1" lang="ja-JP" altLang="en-US" sz="1100" baseline="0"/>
            <a:t>人）</a:t>
          </a:r>
          <a:r>
            <a:rPr kumimoji="1" lang="ja-JP" altLang="en-US" sz="1100"/>
            <a:t>を作成した。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6</xdr:row>
      <xdr:rowOff>19050</xdr:rowOff>
    </xdr:from>
    <xdr:to>
      <xdr:col>15</xdr:col>
      <xdr:colOff>676275</xdr:colOff>
      <xdr:row>23</xdr:row>
      <xdr:rowOff>247650</xdr:rowOff>
    </xdr:to>
    <xdr:graphicFrame macro="">
      <xdr:nvGraphicFramePr>
        <xdr:cNvPr id="4412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121228</xdr:colOff>
      <xdr:row>25</xdr:row>
      <xdr:rowOff>1</xdr:rowOff>
    </xdr:from>
    <xdr:to>
      <xdr:col>9</xdr:col>
      <xdr:colOff>865910</xdr:colOff>
      <xdr:row>36</xdr:row>
      <xdr:rowOff>156884</xdr:rowOff>
    </xdr:to>
    <xdr:sp macro="" textlink="">
      <xdr:nvSpPr>
        <xdr:cNvPr id="2" name="Text Box 3"/>
        <xdr:cNvSpPr txBox="1">
          <a:spLocks noChangeArrowheads="1"/>
        </xdr:cNvSpPr>
      </xdr:nvSpPr>
      <xdr:spPr bwMode="auto">
        <a:xfrm>
          <a:off x="804787" y="4583207"/>
          <a:ext cx="9126682" cy="20058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【排出係数出典】</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・電気</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＜発電時：燃料消費等＞電力会社別排出係数－平成</a:t>
          </a:r>
          <a:r>
            <a:rPr lang="en-US" altLang="ja-JP" sz="900" b="0" i="0" u="none" strike="noStrike" baseline="0">
              <a:solidFill>
                <a:sysClr val="windowText" lastClr="000000"/>
              </a:solidFill>
              <a:latin typeface="ＭＳ Ｐゴシック"/>
              <a:ea typeface="ＭＳ Ｐゴシック"/>
            </a:rPr>
            <a:t>26</a:t>
          </a:r>
          <a:r>
            <a:rPr lang="ja-JP" altLang="en-US" sz="900" b="0" i="0" u="none" strike="noStrike" baseline="0">
              <a:solidFill>
                <a:sysClr val="windowText" lastClr="000000"/>
              </a:solidFill>
              <a:latin typeface="ＭＳ Ｐゴシック"/>
              <a:ea typeface="ＭＳ Ｐゴシック"/>
            </a:rPr>
            <a:t>年度実績</a:t>
          </a:r>
          <a:r>
            <a:rPr lang="ja-JP" altLang="ja-JP" sz="1000" b="0" i="0" baseline="0">
              <a:effectLst/>
              <a:latin typeface="+mn-lt"/>
              <a:ea typeface="+mn-ea"/>
              <a:cs typeface="+mn-cs"/>
            </a:rPr>
            <a:t>－</a:t>
          </a:r>
          <a:r>
            <a:rPr lang="ja-JP" altLang="en-US" sz="900" b="0" i="0" u="none" strike="noStrike" baseline="0">
              <a:solidFill>
                <a:sysClr val="windowText" lastClr="000000"/>
              </a:solidFill>
              <a:latin typeface="ＭＳ Ｐゴシック"/>
              <a:ea typeface="ＭＳ Ｐゴシック"/>
            </a:rPr>
            <a:t> 代替値</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＜発電時以外：調達・廃棄物処理＞環境省「サプライチェーンを通じた組織の温室効果ガス排出等の算定のための排出原単位データベース（ver.2.</a:t>
          </a:r>
          <a:r>
            <a:rPr lang="en-US" altLang="ja-JP" sz="900" b="0" i="0" u="none" strike="noStrike" baseline="0">
              <a:solidFill>
                <a:sysClr val="windowText" lastClr="000000"/>
              </a:solidFill>
              <a:latin typeface="ＭＳ Ｐゴシック"/>
              <a:ea typeface="ＭＳ Ｐゴシック"/>
            </a:rPr>
            <a:t>2)</a:t>
          </a:r>
          <a:r>
            <a:rPr lang="ja-JP" altLang="en-US" sz="900" b="0" i="0" u="none" strike="noStrike" baseline="0">
              <a:solidFill>
                <a:sysClr val="windowText" lastClr="000000"/>
              </a:solidFill>
              <a:latin typeface="ＭＳ Ｐゴシック"/>
              <a:ea typeface="ＭＳ Ｐゴシック"/>
            </a:rPr>
            <a:t>」</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en-US" altLang="ja-JP" sz="900" b="0" i="0" u="none" strike="noStrike" baseline="0">
              <a:solidFill>
                <a:sysClr val="windowText" lastClr="000000"/>
              </a:solidFill>
              <a:latin typeface="ＭＳ Ｐゴシック"/>
              <a:ea typeface="ＭＳ Ｐゴシック"/>
            </a:rPr>
            <a:t>		[7]</a:t>
          </a:r>
          <a:r>
            <a:rPr lang="ja-JP" altLang="en-US" sz="900" b="0" i="0" u="none" strike="noStrike" baseline="0">
              <a:solidFill>
                <a:sysClr val="windowText" lastClr="000000"/>
              </a:solidFill>
              <a:latin typeface="ＭＳ Ｐゴシック"/>
              <a:ea typeface="ＭＳ Ｐゴシック"/>
            </a:rPr>
            <a:t>電気・熱使用量当たりの排出原単位</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※送電ロス分は発電時の係数（</a:t>
          </a:r>
          <a:r>
            <a:rPr lang="ja-JP" altLang="ja-JP" sz="1000" b="0" i="0" baseline="0">
              <a:effectLst/>
              <a:latin typeface="+mn-lt"/>
              <a:ea typeface="+mn-ea"/>
              <a:cs typeface="+mn-cs"/>
            </a:rPr>
            <a:t>電力会社別排出係数－平成</a:t>
          </a:r>
          <a:r>
            <a:rPr lang="en-US" altLang="ja-JP" sz="1000" b="0" i="0" baseline="0">
              <a:effectLst/>
              <a:latin typeface="+mn-lt"/>
              <a:ea typeface="+mn-ea"/>
              <a:cs typeface="+mn-cs"/>
            </a:rPr>
            <a:t>26</a:t>
          </a:r>
          <a:r>
            <a:rPr lang="ja-JP" altLang="ja-JP" sz="1000" b="0" i="0" baseline="0">
              <a:effectLst/>
              <a:latin typeface="+mn-lt"/>
              <a:ea typeface="+mn-ea"/>
              <a:cs typeface="+mn-cs"/>
            </a:rPr>
            <a:t>年度実績－代替値</a:t>
          </a:r>
          <a:r>
            <a:rPr lang="ja-JP" altLang="en-US" sz="1000" b="0" i="0" baseline="0">
              <a:effectLst/>
              <a:latin typeface="+mn-lt"/>
              <a:ea typeface="+mn-ea"/>
              <a:cs typeface="+mn-cs"/>
            </a:rPr>
            <a:t>）</a:t>
          </a:r>
          <a:r>
            <a:rPr lang="ja-JP" altLang="en-US" sz="900" b="0" i="0" u="none" strike="noStrike" baseline="0">
              <a:solidFill>
                <a:sysClr val="windowText" lastClr="000000"/>
              </a:solidFill>
              <a:latin typeface="ＭＳ Ｐゴシック"/>
              <a:ea typeface="ＭＳ Ｐゴシック"/>
            </a:rPr>
            <a:t>に織り込まれている。</a:t>
          </a:r>
        </a:p>
        <a:p>
          <a:pPr algn="l" rtl="0">
            <a:lnSpc>
              <a:spcPts val="1100"/>
            </a:lnSpc>
            <a:defRPr sz="1000"/>
          </a:pP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・軽油・</a:t>
          </a:r>
          <a:r>
            <a:rPr lang="en-US" altLang="ja-JP" sz="900" b="0" i="0" u="none" strike="noStrike" baseline="0">
              <a:solidFill>
                <a:sysClr val="windowText" lastClr="000000"/>
              </a:solidFill>
              <a:latin typeface="ＭＳ Ｐゴシック"/>
              <a:ea typeface="ＭＳ Ｐゴシック"/>
            </a:rPr>
            <a:t>A</a:t>
          </a:r>
          <a:r>
            <a:rPr lang="ja-JP" altLang="en-US" sz="900" b="0" i="0" u="none" strike="noStrike" baseline="0">
              <a:solidFill>
                <a:sysClr val="windowText" lastClr="000000"/>
              </a:solidFill>
              <a:latin typeface="ＭＳ Ｐゴシック"/>
              <a:ea typeface="ＭＳ Ｐゴシック"/>
            </a:rPr>
            <a:t>重油</a:t>
          </a:r>
        </a:p>
        <a:p>
          <a:pPr algn="l" rtl="0">
            <a:defRPr sz="1000"/>
          </a:pPr>
          <a:r>
            <a:rPr lang="ja-JP" altLang="en-US" sz="900" b="0" i="0" u="none" strike="noStrike" baseline="0">
              <a:solidFill>
                <a:sysClr val="windowText" lastClr="000000"/>
              </a:solidFill>
              <a:latin typeface="ＭＳ Ｐゴシック"/>
              <a:ea typeface="ＭＳ Ｐゴシック"/>
            </a:rPr>
            <a:t>　＜燃焼時＞算定・報告・公表制度排出係数一覧</a:t>
          </a:r>
        </a:p>
        <a:p>
          <a:pPr algn="l" rtl="0">
            <a:defRPr sz="1000"/>
          </a:pPr>
          <a:r>
            <a:rPr lang="ja-JP" altLang="en-US" sz="900" b="0" i="0" u="none" strike="noStrike" baseline="0">
              <a:solidFill>
                <a:sysClr val="windowText" lastClr="000000"/>
              </a:solidFill>
              <a:latin typeface="ＭＳ Ｐゴシック"/>
              <a:ea typeface="ＭＳ Ｐゴシック"/>
            </a:rPr>
            <a:t>　＜エネルギー調達時：原油採取～分留～精製＞産業環境管理協会「カーボンフットプリントコミュニケーションプログラム基本データベースVer.1.01（国内データ）」</a:t>
          </a:r>
          <a:endParaRPr lang="en-US" altLang="ja-JP" sz="900" b="0" i="0" u="none" strike="noStrike" baseline="0">
            <a:solidFill>
              <a:sysClr val="windowText" lastClr="000000"/>
            </a:solidFill>
            <a:latin typeface="ＭＳ Ｐゴシック"/>
            <a:ea typeface="ＭＳ Ｐゴシック"/>
          </a:endParaRPr>
        </a:p>
        <a:p>
          <a:pPr algn="l" rtl="0">
            <a:defRPr sz="1000"/>
          </a:pPr>
          <a:r>
            <a:rPr lang="en-US" altLang="ja-JP" sz="900" b="0" i="0" u="none" strike="noStrike" baseline="0">
              <a:solidFill>
                <a:sysClr val="windowText" lastClr="00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B-JP31100</a:t>
          </a:r>
          <a:r>
            <a:rPr lang="en-US" altLang="ja-JP" sz="900" b="0" i="0" u="none" strike="noStrike" baseline="0">
              <a:solidFill>
                <a:sysClr val="windowText" lastClr="000000"/>
              </a:solidFill>
              <a:latin typeface="ＭＳ Ｐゴシック"/>
              <a:ea typeface="ＭＳ Ｐゴシック"/>
            </a:rPr>
            <a:t>5</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31</a:t>
          </a:r>
          <a:r>
            <a:rPr lang="ja-JP" altLang="en-US" sz="900" b="0" i="0" u="none" strike="noStrike" baseline="0">
              <a:solidFill>
                <a:sysClr val="windowText" lastClr="000000"/>
              </a:solidFill>
              <a:latin typeface="ＭＳ Ｐゴシック"/>
              <a:ea typeface="ＭＳ Ｐゴシック"/>
            </a:rPr>
            <a:t>100</a:t>
          </a:r>
          <a:r>
            <a:rPr lang="en-US" altLang="ja-JP" sz="900" b="0" i="0" u="none" strike="noStrike" baseline="0">
              <a:solidFill>
                <a:sysClr val="windowText" lastClr="000000"/>
              </a:solidFill>
              <a:latin typeface="ＭＳ Ｐゴシック"/>
              <a:ea typeface="ＭＳ Ｐゴシック"/>
            </a:rPr>
            <a:t>6</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※一次サプライヤー～自社への輸送分もカテゴリの算定対象範囲であるが未反映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938892</xdr:colOff>
      <xdr:row>42</xdr:row>
      <xdr:rowOff>27214</xdr:rowOff>
    </xdr:from>
    <xdr:to>
      <xdr:col>11</xdr:col>
      <xdr:colOff>0</xdr:colOff>
      <xdr:row>49</xdr:row>
      <xdr:rowOff>40821</xdr:rowOff>
    </xdr:to>
    <xdr:sp macro="" textlink="">
      <xdr:nvSpPr>
        <xdr:cNvPr id="4" name="Text Box 3"/>
        <xdr:cNvSpPr txBox="1">
          <a:spLocks noChangeArrowheads="1"/>
        </xdr:cNvSpPr>
      </xdr:nvSpPr>
      <xdr:spPr bwMode="auto">
        <a:xfrm>
          <a:off x="7334249" y="12899571"/>
          <a:ext cx="6191251" cy="10069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国内陸上輸送シナリオ</a:t>
          </a:r>
          <a:endParaRPr lang="en-US" altLang="ja-JP" sz="1100" b="0" i="0" u="none" strike="noStrike" baseline="0">
            <a:solidFill>
              <a:srgbClr val="000000"/>
            </a:solidFill>
            <a:latin typeface="ＭＳ Ｐゴシック"/>
            <a:ea typeface="+mn-ea"/>
          </a:endParaRPr>
        </a:p>
        <a:p>
          <a:pPr algn="l" rtl="0">
            <a:lnSpc>
              <a:spcPts val="1100"/>
            </a:lnSpc>
            <a:defRPr sz="1000"/>
          </a:pPr>
          <a:endParaRPr lang="en-US" altLang="ja-JP" sz="1100" b="0" i="0" u="none" strike="noStrike" baseline="0">
            <a:solidFill>
              <a:srgbClr val="000000"/>
            </a:solidFill>
            <a:latin typeface="ＭＳ Ｐゴシック"/>
            <a:ea typeface="+mn-ea"/>
          </a:endParaRPr>
        </a:p>
        <a:p>
          <a:pPr algn="l" rtl="0">
            <a:lnSpc>
              <a:spcPts val="1100"/>
            </a:lnSpc>
            <a:defRPr sz="1000"/>
          </a:pPr>
          <a:r>
            <a:rPr lang="en-US" altLang="ja-JP" sz="1100" b="0" i="0" u="none" strike="noStrike" baseline="0">
              <a:solidFill>
                <a:srgbClr val="000000"/>
              </a:solidFill>
              <a:latin typeface="ＭＳ Ｐゴシック"/>
              <a:ea typeface="+mn-ea"/>
            </a:rPr>
            <a:t>CFP-PC</a:t>
          </a:r>
          <a:r>
            <a:rPr lang="en-US" altLang="ja-JP" sz="1100" b="0" i="0" u="none" strike="noStrike" baseline="0">
              <a:solidFill>
                <a:srgbClr val="000000"/>
              </a:solidFill>
              <a:latin typeface="+mn-ea"/>
              <a:ea typeface="+mn-ea"/>
            </a:rPr>
            <a:t>R</a:t>
          </a:r>
          <a:r>
            <a:rPr lang="ja-JP" altLang="en-US" sz="1100" b="0" i="0" u="none" strike="noStrike" baseline="0">
              <a:solidFill>
                <a:srgbClr val="000000"/>
              </a:solidFill>
              <a:latin typeface="+mn-ea"/>
              <a:ea typeface="+mn-ea"/>
            </a:rPr>
            <a:t>策定のための分野別ガイド“工業製品（食料品以外）”の「輸送が陸運のみの場合」「海外における陸送距離」を代用し、</a:t>
          </a:r>
          <a:r>
            <a:rPr lang="en-US" altLang="ja-JP" sz="1100" b="0" i="0" u="none" strike="noStrike" baseline="0">
              <a:solidFill>
                <a:srgbClr val="000000"/>
              </a:solidFill>
              <a:latin typeface="+mn-ea"/>
              <a:ea typeface="+mn-ea"/>
            </a:rPr>
            <a:t>500km</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10</a:t>
          </a:r>
          <a:r>
            <a:rPr lang="ja-JP" altLang="en-US" sz="1100" b="0" i="0" u="none" strike="noStrike" baseline="0">
              <a:solidFill>
                <a:srgbClr val="000000"/>
              </a:solidFill>
              <a:latin typeface="+mn-ea"/>
              <a:ea typeface="+mn-ea"/>
            </a:rPr>
            <a:t>トントラック、積載率</a:t>
          </a:r>
          <a:r>
            <a:rPr lang="en-US" altLang="ja-JP" sz="1100" b="0" i="0" u="none" strike="noStrike" baseline="0">
              <a:solidFill>
                <a:srgbClr val="000000"/>
              </a:solidFill>
              <a:latin typeface="+mn-ea"/>
              <a:ea typeface="+mn-ea"/>
            </a:rPr>
            <a:t>62%</a:t>
          </a:r>
          <a:r>
            <a:rPr lang="ja-JP" altLang="en-US" sz="1100" b="0" i="0" u="none" strike="noStrike" baseline="0">
              <a:solidFill>
                <a:srgbClr val="000000"/>
              </a:solidFill>
              <a:latin typeface="+mn-ea"/>
              <a:ea typeface="+mn-ea"/>
            </a:rPr>
            <a:t>と想定</a:t>
          </a:r>
          <a:endParaRPr lang="en-US" altLang="ja-JP" sz="1100" b="0" i="0" u="none" strike="noStrike" baseline="0">
            <a:solidFill>
              <a:srgbClr val="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145675</xdr:colOff>
      <xdr:row>11</xdr:row>
      <xdr:rowOff>100852</xdr:rowOff>
    </xdr:from>
    <xdr:to>
      <xdr:col>9</xdr:col>
      <xdr:colOff>571498</xdr:colOff>
      <xdr:row>25</xdr:row>
      <xdr:rowOff>145675</xdr:rowOff>
    </xdr:to>
    <xdr:sp macro="" textlink="">
      <xdr:nvSpPr>
        <xdr:cNvPr id="2" name="角丸四角形 1"/>
        <xdr:cNvSpPr/>
      </xdr:nvSpPr>
      <xdr:spPr>
        <a:xfrm>
          <a:off x="6454587" y="1815352"/>
          <a:ext cx="3104029" cy="2622176"/>
        </a:xfrm>
        <a:prstGeom prst="roundRect">
          <a:avLst>
            <a:gd name="adj" fmla="val 69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t>委託物流について、出荷物流や横持物流等において外部事業者に委託した物流が該当します。</a:t>
          </a:r>
          <a:endParaRPr kumimoji="1" lang="en-US" altLang="ja-JP" sz="1000"/>
        </a:p>
        <a:p>
          <a:pPr algn="l">
            <a:lnSpc>
              <a:spcPts val="1100"/>
            </a:lnSpc>
          </a:pPr>
          <a:r>
            <a:rPr kumimoji="1" lang="ja-JP" altLang="en-US" sz="1000"/>
            <a:t>当該物流は、改正省エネ法の荷主責任報告の対象として既に把握している場合が多いです。ただし、</a:t>
          </a:r>
          <a:r>
            <a:rPr kumimoji="1" lang="ja-JP" altLang="ja-JP" sz="1000">
              <a:solidFill>
                <a:schemeClr val="lt1"/>
              </a:solidFill>
              <a:effectLst/>
              <a:latin typeface="+mn-lt"/>
              <a:ea typeface="+mn-ea"/>
              <a:cs typeface="+mn-cs"/>
            </a:rPr>
            <a:t>荷主責任報告</a:t>
          </a:r>
          <a:r>
            <a:rPr kumimoji="1" lang="ja-JP" altLang="en-US" sz="1000">
              <a:solidFill>
                <a:schemeClr val="lt1"/>
              </a:solidFill>
              <a:effectLst/>
              <a:latin typeface="+mn-lt"/>
              <a:ea typeface="+mn-ea"/>
              <a:cs typeface="+mn-cs"/>
            </a:rPr>
            <a:t>の範囲には、グループ内会社による輸送（</a:t>
          </a:r>
          <a:r>
            <a:rPr kumimoji="1" lang="en-US" altLang="ja-JP" sz="1000">
              <a:solidFill>
                <a:schemeClr val="lt1"/>
              </a:solidFill>
              <a:effectLst/>
              <a:latin typeface="+mn-lt"/>
              <a:ea typeface="+mn-ea"/>
              <a:cs typeface="+mn-cs"/>
            </a:rPr>
            <a:t>Scope1,2</a:t>
          </a:r>
          <a:r>
            <a:rPr kumimoji="1" lang="ja-JP" altLang="en-US" sz="1000">
              <a:solidFill>
                <a:schemeClr val="lt1"/>
              </a:solidFill>
              <a:effectLst/>
              <a:latin typeface="+mn-lt"/>
              <a:ea typeface="+mn-ea"/>
              <a:cs typeface="+mn-cs"/>
            </a:rPr>
            <a:t>対象）も含まれています。したがって、グループ内に輸送事業者が存在する場合は、特に注意が必要です。</a:t>
          </a:r>
          <a:endParaRPr kumimoji="1" lang="en-US" altLang="ja-JP" sz="1000">
            <a:solidFill>
              <a:schemeClr val="lt1"/>
            </a:solidFill>
            <a:effectLst/>
            <a:latin typeface="+mn-lt"/>
            <a:ea typeface="+mn-ea"/>
            <a:cs typeface="+mn-cs"/>
          </a:endParaRPr>
        </a:p>
        <a:p>
          <a:pPr algn="l">
            <a:lnSpc>
              <a:spcPts val="1200"/>
            </a:lnSpc>
          </a:pPr>
          <a:r>
            <a:rPr kumimoji="1" lang="ja-JP" altLang="en-US" sz="1000">
              <a:solidFill>
                <a:schemeClr val="lt1"/>
              </a:solidFill>
              <a:effectLst/>
              <a:latin typeface="+mn-lt"/>
              <a:ea typeface="+mn-ea"/>
              <a:cs typeface="+mn-cs"/>
            </a:rPr>
            <a:t>本資料事例では、左記のとおり、省エネ法報告値はすべてグループ内会社が担い、</a:t>
          </a:r>
          <a:r>
            <a:rPr kumimoji="1" lang="en-US" altLang="ja-JP" sz="1000">
              <a:solidFill>
                <a:schemeClr val="lt1"/>
              </a:solidFill>
              <a:effectLst/>
              <a:latin typeface="+mn-lt"/>
              <a:ea typeface="+mn-ea"/>
              <a:cs typeface="+mn-cs"/>
            </a:rPr>
            <a:t>Scope1,2</a:t>
          </a:r>
          <a:r>
            <a:rPr kumimoji="1" lang="ja-JP" altLang="en-US" sz="1000">
              <a:solidFill>
                <a:schemeClr val="lt1"/>
              </a:solidFill>
              <a:effectLst/>
              <a:latin typeface="+mn-lt"/>
              <a:ea typeface="+mn-ea"/>
              <a:cs typeface="+mn-cs"/>
            </a:rPr>
            <a:t>に計上されている場合を想定しており、カテゴリ</a:t>
          </a:r>
          <a:r>
            <a:rPr kumimoji="1" lang="en-US" altLang="ja-JP" sz="1000">
              <a:solidFill>
                <a:schemeClr val="lt1"/>
              </a:solidFill>
              <a:effectLst/>
              <a:latin typeface="+mn-lt"/>
              <a:ea typeface="+mn-ea"/>
              <a:cs typeface="+mn-cs"/>
            </a:rPr>
            <a:t>4</a:t>
          </a:r>
          <a:r>
            <a:rPr kumimoji="1" lang="ja-JP" altLang="en-US" sz="1000">
              <a:solidFill>
                <a:schemeClr val="lt1"/>
              </a:solidFill>
              <a:effectLst/>
              <a:latin typeface="+mn-lt"/>
              <a:ea typeface="+mn-ea"/>
              <a:cs typeface="+mn-cs"/>
            </a:rPr>
            <a:t>として計上すべき排出量は無いとしています。</a:t>
          </a:r>
          <a:endParaRPr kumimoji="1" lang="ja-JP" altLang="en-US"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136070</xdr:colOff>
      <xdr:row>17</xdr:row>
      <xdr:rowOff>58509</xdr:rowOff>
    </xdr:from>
    <xdr:to>
      <xdr:col>12</xdr:col>
      <xdr:colOff>983425</xdr:colOff>
      <xdr:row>25</xdr:row>
      <xdr:rowOff>58509</xdr:rowOff>
    </xdr:to>
    <xdr:sp macro="" textlink="">
      <xdr:nvSpPr>
        <xdr:cNvPr id="3" name="Text Box 3"/>
        <xdr:cNvSpPr txBox="1">
          <a:spLocks noChangeArrowheads="1"/>
        </xdr:cNvSpPr>
      </xdr:nvSpPr>
      <xdr:spPr bwMode="auto">
        <a:xfrm>
          <a:off x="816427" y="4181473"/>
          <a:ext cx="13978248" cy="14151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※輸送シナリオ</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en-US" altLang="ja-JP" sz="900" b="0" i="0" u="none" strike="noStrike" baseline="0">
            <a:solidFill>
              <a:srgbClr val="000000"/>
            </a:solidFill>
            <a:latin typeface="ＭＳ Ｐゴシック"/>
            <a:ea typeface="+mn-ea"/>
          </a:endParaRPr>
        </a:p>
        <a:p>
          <a:pPr algn="l" rtl="0">
            <a:lnSpc>
              <a:spcPts val="1100"/>
            </a:lnSpc>
            <a:defRPr sz="1000"/>
          </a:pPr>
          <a:r>
            <a:rPr lang="ja-JP" altLang="en-US" sz="1000" b="0" i="0" u="none" strike="noStrike" baseline="0">
              <a:solidFill>
                <a:srgbClr val="000000"/>
              </a:solidFill>
              <a:latin typeface="ＭＳ Ｐゴシック"/>
              <a:ea typeface="+mn-ea"/>
            </a:rPr>
            <a:t>国外陸上輸送：</a:t>
          </a:r>
          <a:endParaRPr lang="en-US" altLang="ja-JP" sz="1000" b="0" i="0" u="none" strike="noStrike" baseline="0">
            <a:solidFill>
              <a:srgbClr val="000000"/>
            </a:solidFill>
            <a:latin typeface="ＭＳ Ｐゴシック"/>
            <a:ea typeface="+mn-ea"/>
          </a:endParaRPr>
        </a:p>
        <a:p>
          <a:pPr algn="l" rtl="0">
            <a:lnSpc>
              <a:spcPts val="1100"/>
            </a:lnSpc>
            <a:defRPr sz="1000"/>
          </a:pPr>
          <a:r>
            <a:rPr lang="en-US" altLang="ja-JP" sz="1000" b="0" i="0" u="none" strike="noStrike" baseline="0">
              <a:solidFill>
                <a:srgbClr val="000000"/>
              </a:solidFill>
              <a:latin typeface="ＭＳ Ｐゴシック"/>
              <a:ea typeface="+mn-ea"/>
            </a:rPr>
            <a:t>CFP-PC</a:t>
          </a:r>
          <a:r>
            <a:rPr lang="en-US" altLang="ja-JP" sz="1000" b="0" i="0" u="none" strike="noStrike" baseline="0">
              <a:solidFill>
                <a:srgbClr val="000000"/>
              </a:solidFill>
              <a:latin typeface="+mn-ea"/>
              <a:ea typeface="+mn-ea"/>
            </a:rPr>
            <a:t>R</a:t>
          </a:r>
          <a:r>
            <a:rPr lang="ja-JP" altLang="en-US" sz="1000" b="0" i="0" u="none" strike="noStrike" baseline="0">
              <a:solidFill>
                <a:srgbClr val="000000"/>
              </a:solidFill>
              <a:latin typeface="+mn-ea"/>
              <a:ea typeface="+mn-ea"/>
            </a:rPr>
            <a:t>策定のための分野別ガイド“工業製品（食料品以外）”の「生産地が海外の場合（国内の港→店舗等）」「海外における陸送距離」を代用し、</a:t>
          </a:r>
          <a:r>
            <a:rPr lang="en-US" altLang="ja-JP" sz="1000" b="0" i="0" u="none" strike="noStrike" baseline="0">
              <a:solidFill>
                <a:srgbClr val="000000"/>
              </a:solidFill>
              <a:latin typeface="+mn-ea"/>
              <a:ea typeface="+mn-ea"/>
            </a:rPr>
            <a:t>500km</a:t>
          </a:r>
          <a:r>
            <a:rPr lang="ja-JP" altLang="en-US" sz="1000" b="0" i="0" u="none" strike="noStrike" baseline="0">
              <a:solidFill>
                <a:srgbClr val="000000"/>
              </a:solidFill>
              <a:latin typeface="+mn-ea"/>
              <a:ea typeface="+mn-ea"/>
            </a:rPr>
            <a:t>、</a:t>
          </a:r>
          <a:r>
            <a:rPr lang="en-US" altLang="ja-JP" sz="1000" b="0" i="0" u="none" strike="noStrike" baseline="0">
              <a:solidFill>
                <a:srgbClr val="000000"/>
              </a:solidFill>
              <a:latin typeface="+mn-ea"/>
              <a:ea typeface="+mn-ea"/>
            </a:rPr>
            <a:t>10</a:t>
          </a:r>
          <a:r>
            <a:rPr lang="ja-JP" altLang="en-US" sz="1000" b="0" i="0" u="none" strike="noStrike" baseline="0">
              <a:solidFill>
                <a:srgbClr val="000000"/>
              </a:solidFill>
              <a:latin typeface="+mn-ea"/>
              <a:ea typeface="+mn-ea"/>
            </a:rPr>
            <a:t>トントラック、積載率</a:t>
          </a:r>
          <a:r>
            <a:rPr lang="en-US" altLang="ja-JP" sz="1000" b="0" i="0" u="none" strike="noStrike" baseline="0">
              <a:solidFill>
                <a:srgbClr val="000000"/>
              </a:solidFill>
              <a:latin typeface="+mn-ea"/>
              <a:ea typeface="+mn-ea"/>
            </a:rPr>
            <a:t>62%</a:t>
          </a:r>
          <a:r>
            <a:rPr lang="ja-JP" altLang="en-US" sz="1000" b="0" i="0" u="none" strike="noStrike" baseline="0">
              <a:solidFill>
                <a:srgbClr val="000000"/>
              </a:solidFill>
              <a:latin typeface="+mn-ea"/>
              <a:ea typeface="+mn-ea"/>
            </a:rPr>
            <a:t>と想定</a:t>
          </a:r>
          <a:endParaRPr lang="en-US" altLang="ja-JP" sz="1000" b="0" i="0" u="none" strike="noStrike" baseline="0">
            <a:solidFill>
              <a:srgbClr val="000000"/>
            </a:solidFill>
            <a:latin typeface="+mn-ea"/>
            <a:ea typeface="+mn-ea"/>
          </a:endParaRPr>
        </a:p>
        <a:p>
          <a:pPr algn="l" rtl="0">
            <a:lnSpc>
              <a:spcPts val="1100"/>
            </a:lnSpc>
            <a:defRPr sz="1000"/>
          </a:pP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海上輸送：</a:t>
          </a:r>
          <a:endParaRPr lang="en-US" altLang="ja-JP" sz="1000" b="0"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000" b="0" i="0" baseline="0">
              <a:effectLst/>
              <a:latin typeface="+mn-ea"/>
              <a:ea typeface="+mn-ea"/>
              <a:cs typeface="+mn-cs"/>
            </a:rPr>
            <a:t>CFP-PCR</a:t>
          </a:r>
          <a:r>
            <a:rPr lang="ja-JP" altLang="ja-JP" sz="1000" b="0" i="0" baseline="0">
              <a:effectLst/>
              <a:latin typeface="+mn-ea"/>
              <a:ea typeface="+mn-ea"/>
              <a:cs typeface="+mn-cs"/>
            </a:rPr>
            <a:t>策定のための分野別ガイド“工業製品（食料品以外）”の「生産地が海外の場合（</a:t>
          </a:r>
          <a:r>
            <a:rPr lang="ja-JP" altLang="en-US" sz="1000" b="0" i="0" baseline="0">
              <a:effectLst/>
              <a:latin typeface="+mn-ea"/>
              <a:ea typeface="+mn-ea"/>
              <a:cs typeface="+mn-cs"/>
            </a:rPr>
            <a:t>生産国</a:t>
          </a:r>
          <a:r>
            <a:rPr lang="ja-JP" altLang="ja-JP" sz="1000" b="0" i="0" baseline="0">
              <a:effectLst/>
              <a:latin typeface="+mn-ea"/>
              <a:ea typeface="+mn-ea"/>
              <a:cs typeface="+mn-cs"/>
            </a:rPr>
            <a:t>の港→</a:t>
          </a:r>
          <a:r>
            <a:rPr lang="ja-JP" altLang="en-US" sz="1000" b="0" i="0" baseline="0">
              <a:effectLst/>
              <a:latin typeface="+mn-ea"/>
              <a:ea typeface="+mn-ea"/>
              <a:cs typeface="+mn-cs"/>
            </a:rPr>
            <a:t>国内の港</a:t>
          </a:r>
          <a:r>
            <a:rPr lang="ja-JP" altLang="ja-JP" sz="1000" b="0" i="0" baseline="0">
              <a:effectLst/>
              <a:latin typeface="+mn-ea"/>
              <a:ea typeface="+mn-ea"/>
              <a:cs typeface="+mn-cs"/>
            </a:rPr>
            <a:t>）」を代用し、</a:t>
          </a:r>
          <a:r>
            <a:rPr lang="en-US" altLang="ja-JP" sz="1000" b="0" i="0" baseline="0">
              <a:effectLst/>
              <a:latin typeface="+mn-ea"/>
              <a:ea typeface="+mn-ea"/>
              <a:cs typeface="+mn-cs"/>
            </a:rPr>
            <a:t>10</a:t>
          </a:r>
          <a:r>
            <a:rPr lang="ja-JP" altLang="ja-JP" sz="1000" b="0" i="0" baseline="0">
              <a:effectLst/>
              <a:latin typeface="+mn-ea"/>
              <a:ea typeface="+mn-ea"/>
              <a:cs typeface="+mn-cs"/>
            </a:rPr>
            <a:t>トントラック、積載率</a:t>
          </a:r>
          <a:r>
            <a:rPr lang="en-US" altLang="ja-JP" sz="1000" b="0" i="0" baseline="0">
              <a:effectLst/>
              <a:latin typeface="+mn-ea"/>
              <a:ea typeface="+mn-ea"/>
              <a:cs typeface="+mn-cs"/>
            </a:rPr>
            <a:t>62%</a:t>
          </a:r>
          <a:r>
            <a:rPr lang="ja-JP" altLang="ja-JP" sz="1000" b="0" i="0" baseline="0">
              <a:effectLst/>
              <a:latin typeface="+mn-ea"/>
              <a:ea typeface="+mn-ea"/>
              <a:cs typeface="+mn-cs"/>
            </a:rPr>
            <a:t>と想定</a:t>
          </a:r>
          <a:endParaRPr lang="ja-JP" altLang="ja-JP" sz="1000">
            <a:effectLst/>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輸送距離は、</a:t>
          </a:r>
          <a:r>
            <a:rPr lang="en-US" altLang="ja-JP" sz="1000" b="0" i="0" u="none" strike="noStrike" baseline="0">
              <a:solidFill>
                <a:srgbClr val="000000"/>
              </a:solidFill>
              <a:latin typeface="+mn-ea"/>
              <a:ea typeface="+mn-ea"/>
            </a:rPr>
            <a:t>CFP DB</a:t>
          </a:r>
          <a:r>
            <a:rPr lang="ja-JP" altLang="en-US" sz="1000" b="0" i="0" u="none" strike="noStrike" baseline="0">
              <a:solidFill>
                <a:srgbClr val="000000"/>
              </a:solidFill>
              <a:latin typeface="+mn-ea"/>
              <a:ea typeface="+mn-ea"/>
            </a:rPr>
            <a:t>国地域間距離データベースより設定</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76200</xdr:colOff>
      <xdr:row>44</xdr:row>
      <xdr:rowOff>66675</xdr:rowOff>
    </xdr:from>
    <xdr:to>
      <xdr:col>8</xdr:col>
      <xdr:colOff>2781300</xdr:colOff>
      <xdr:row>50</xdr:row>
      <xdr:rowOff>95251</xdr:rowOff>
    </xdr:to>
    <xdr:sp macro="" textlink="">
      <xdr:nvSpPr>
        <xdr:cNvPr id="2" name="テキスト ボックス 1"/>
        <xdr:cNvSpPr txBox="1"/>
      </xdr:nvSpPr>
      <xdr:spPr>
        <a:xfrm>
          <a:off x="762000" y="8829675"/>
          <a:ext cx="98488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＜自動車　排出原単位</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CFP DB</a:t>
          </a:r>
          <a:r>
            <a:rPr lang="ja-JP" altLang="en-US" sz="1100" b="0" i="0" u="none" strike="noStrike">
              <a:solidFill>
                <a:schemeClr val="dk1"/>
              </a:solidFill>
              <a:effectLst/>
              <a:latin typeface="+mn-lt"/>
              <a:ea typeface="+mn-ea"/>
              <a:cs typeface="+mn-cs"/>
            </a:rPr>
            <a:t>「ガソリンの燃焼」、石油情報センター 一般小売価格（</a:t>
          </a:r>
          <a:r>
            <a:rPr lang="en-US" altLang="ja-JP" sz="1100" b="0" i="0" u="none" strike="noStrike">
              <a:solidFill>
                <a:schemeClr val="dk1"/>
              </a:solidFill>
              <a:effectLst/>
              <a:latin typeface="+mn-lt"/>
              <a:ea typeface="+mn-ea"/>
              <a:cs typeface="+mn-cs"/>
            </a:rPr>
            <a:t>2014</a:t>
          </a:r>
          <a:r>
            <a:rPr lang="ja-JP" altLang="en-US" sz="1100" b="0" i="0" u="none" strike="noStrike">
              <a:solidFill>
                <a:schemeClr val="dk1"/>
              </a:solidFill>
              <a:effectLst/>
              <a:latin typeface="+mn-lt"/>
              <a:ea typeface="+mn-ea"/>
              <a:cs typeface="+mn-cs"/>
            </a:rPr>
            <a:t>年度全国平均値）</a:t>
          </a:r>
          <a:r>
            <a:rPr lang="ja-JP" altLang="en-US"/>
            <a:t> から推計</a:t>
          </a:r>
          <a:endParaRPr lang="en-US" altLang="ja-JP"/>
        </a:p>
        <a:p>
          <a:r>
            <a:rPr lang="en-US" altLang="ja-JP"/>
            <a:t>16.8 [t-CO2/</a:t>
          </a:r>
          <a:r>
            <a:rPr lang="ja-JP" altLang="en-US"/>
            <a:t>百万円</a:t>
          </a:r>
          <a:r>
            <a:rPr lang="en-US" altLang="ja-JP"/>
            <a:t>]=1,000,000[</a:t>
          </a:r>
          <a:r>
            <a:rPr lang="ja-JP" altLang="en-US"/>
            <a:t>円</a:t>
          </a:r>
          <a:r>
            <a:rPr lang="en-US" altLang="ja-JP"/>
            <a:t>]÷158.1/1000[kL/</a:t>
          </a:r>
          <a:r>
            <a:rPr lang="ja-JP" altLang="en-US"/>
            <a:t>円</a:t>
          </a:r>
          <a:r>
            <a:rPr lang="en-US" altLang="ja-JP"/>
            <a:t>]×2.66[t-CO2/kL]</a:t>
          </a:r>
        </a:p>
        <a:p>
          <a:endParaRPr kumimoji="1" lang="en-US" altLang="ja-JP" sz="1100"/>
        </a:p>
        <a:p>
          <a:r>
            <a:rPr kumimoji="1" lang="ja-JP" altLang="en-US" sz="1100"/>
            <a:t>なお、自社製品による通勤を行っている従業員がいるため、通勤に伴う排出量はカテゴリ</a:t>
          </a:r>
          <a:r>
            <a:rPr kumimoji="1" lang="en-US" altLang="ja-JP" sz="1100"/>
            <a:t>11</a:t>
          </a:r>
          <a:r>
            <a:rPr kumimoji="1" lang="ja-JP" altLang="en-US" sz="1100"/>
            <a:t>「販売した製品の使用」と一部重複している。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285750</xdr:colOff>
      <xdr:row>14</xdr:row>
      <xdr:rowOff>57149</xdr:rowOff>
    </xdr:from>
    <xdr:to>
      <xdr:col>8</xdr:col>
      <xdr:colOff>1915391</xdr:colOff>
      <xdr:row>19</xdr:row>
      <xdr:rowOff>66674</xdr:rowOff>
    </xdr:to>
    <xdr:sp macro="" textlink="">
      <xdr:nvSpPr>
        <xdr:cNvPr id="3" name="テキスト ボックス 2"/>
        <xdr:cNvSpPr txBox="1"/>
      </xdr:nvSpPr>
      <xdr:spPr>
        <a:xfrm>
          <a:off x="971550" y="2695574"/>
          <a:ext cx="8773391"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100" b="0" i="0" u="none" strike="noStrike">
              <a:solidFill>
                <a:schemeClr val="dk1"/>
              </a:solidFill>
              <a:effectLst/>
              <a:latin typeface="+mn-lt"/>
              <a:ea typeface="+mn-ea"/>
              <a:cs typeface="+mn-cs"/>
            </a:rPr>
            <a:t>＜排出原単位</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環境省</a:t>
          </a:r>
          <a:r>
            <a:rPr kumimoji="1" lang="en-US" altLang="ja-JP" sz="1100">
              <a:solidFill>
                <a:schemeClr val="dk1"/>
              </a:solidFill>
              <a:effectLst/>
              <a:latin typeface="+mn-lt"/>
              <a:ea typeface="+mn-ea"/>
              <a:cs typeface="+mn-cs"/>
            </a:rPr>
            <a:t>DB[16]</a:t>
          </a:r>
          <a:r>
            <a:rPr kumimoji="1" lang="ja-JP" altLang="en-US" sz="1100">
              <a:solidFill>
                <a:schemeClr val="dk1"/>
              </a:solidFill>
              <a:effectLst/>
              <a:latin typeface="+mn-lt"/>
              <a:ea typeface="+mn-ea"/>
              <a:cs typeface="+mn-cs"/>
            </a:rPr>
            <a:t>その他サービス業の</a:t>
          </a:r>
          <a:r>
            <a:rPr kumimoji="1" lang="ja-JP" altLang="ja-JP" sz="1100">
              <a:solidFill>
                <a:schemeClr val="dk1"/>
              </a:solidFill>
              <a:effectLst/>
              <a:latin typeface="+mn-lt"/>
              <a:ea typeface="+mn-ea"/>
              <a:cs typeface="+mn-cs"/>
            </a:rPr>
            <a:t>排出原単位は、建物</a:t>
          </a:r>
          <a:r>
            <a:rPr kumimoji="1" lang="ja-JP" altLang="en-US" sz="1100">
              <a:solidFill>
                <a:schemeClr val="dk1"/>
              </a:solidFill>
              <a:effectLst/>
              <a:latin typeface="+mn-lt"/>
              <a:ea typeface="+mn-ea"/>
              <a:cs typeface="+mn-cs"/>
            </a:rPr>
            <a:t>用途</a:t>
          </a:r>
          <a:r>
            <a:rPr kumimoji="1" lang="ja-JP" altLang="ja-JP" sz="1100">
              <a:solidFill>
                <a:schemeClr val="dk1"/>
              </a:solidFill>
              <a:effectLst/>
              <a:latin typeface="+mn-lt"/>
              <a:ea typeface="+mn-ea"/>
              <a:cs typeface="+mn-cs"/>
            </a:rPr>
            <a:t>別・単位面積当たりの年間排出</a:t>
          </a:r>
          <a:r>
            <a:rPr kumimoji="1" lang="ja-JP" altLang="en-US" sz="1100">
              <a:solidFill>
                <a:schemeClr val="dk1"/>
              </a:solidFill>
              <a:effectLst/>
              <a:latin typeface="+mn-lt"/>
              <a:ea typeface="+mn-ea"/>
              <a:cs typeface="+mn-cs"/>
            </a:rPr>
            <a:t>量を</a:t>
          </a:r>
          <a:r>
            <a:rPr kumimoji="1" lang="ja-JP" altLang="ja-JP" sz="1100">
              <a:solidFill>
                <a:schemeClr val="dk1"/>
              </a:solidFill>
              <a:effectLst/>
              <a:latin typeface="+mn-lt"/>
              <a:ea typeface="+mn-ea"/>
              <a:cs typeface="+mn-cs"/>
            </a:rPr>
            <a:t>原単位</a:t>
          </a:r>
          <a:r>
            <a:rPr kumimoji="1" lang="ja-JP" altLang="en-US" sz="1100">
              <a:solidFill>
                <a:schemeClr val="dk1"/>
              </a:solidFill>
              <a:effectLst/>
              <a:latin typeface="+mn-lt"/>
              <a:ea typeface="+mn-ea"/>
              <a:cs typeface="+mn-cs"/>
            </a:rPr>
            <a:t>化したもの</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外部倉庫は、１－３月の３ヶ月間のみ借りているため、</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か月分</a:t>
          </a:r>
          <a:r>
            <a:rPr kumimoji="1" lang="ja-JP" altLang="ja-JP" sz="1100">
              <a:solidFill>
                <a:schemeClr val="dk1"/>
              </a:solidFill>
              <a:effectLst/>
              <a:latin typeface="+mn-lt"/>
              <a:ea typeface="+mn-ea"/>
              <a:cs typeface="+mn-cs"/>
            </a:rPr>
            <a:t>の排出原単位に換算して用いる。</a:t>
          </a:r>
          <a:endParaRPr lang="ja-JP" altLang="ja-JP">
            <a:effectLst/>
          </a:endParaRPr>
        </a:p>
        <a:p>
          <a:r>
            <a:rPr lang="en-US" altLang="ja-JP"/>
            <a:t> 0.02375[t-CO2/m2]=0.095[t-CO2/m2]×3/12[</a:t>
          </a:r>
          <a:r>
            <a:rPr lang="ja-JP" altLang="en-US"/>
            <a:t>年</a:t>
          </a:r>
          <a:r>
            <a:rPr lang="en-US" altLang="ja-JP"/>
            <a:t>]</a:t>
          </a: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55471</xdr:colOff>
      <xdr:row>27</xdr:row>
      <xdr:rowOff>101974</xdr:rowOff>
    </xdr:from>
    <xdr:to>
      <xdr:col>8</xdr:col>
      <xdr:colOff>1</xdr:colOff>
      <xdr:row>38</xdr:row>
      <xdr:rowOff>100853</xdr:rowOff>
    </xdr:to>
    <xdr:sp macro="" textlink="">
      <xdr:nvSpPr>
        <xdr:cNvPr id="3" name="テキスト ボックス 2"/>
        <xdr:cNvSpPr txBox="1"/>
      </xdr:nvSpPr>
      <xdr:spPr>
        <a:xfrm>
          <a:off x="739030" y="4875680"/>
          <a:ext cx="9279030" cy="18478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販売店の運営に伴う</a:t>
          </a:r>
          <a:r>
            <a:rPr lang="en-US" altLang="ja-JP" sz="1100" b="1" i="0" u="none" strike="noStrike">
              <a:solidFill>
                <a:schemeClr val="dk1"/>
              </a:solidFill>
              <a:effectLst/>
              <a:latin typeface="+mn-lt"/>
              <a:ea typeface="+mn-ea"/>
              <a:cs typeface="+mn-cs"/>
            </a:rPr>
            <a:t>CO2</a:t>
          </a:r>
          <a:r>
            <a:rPr lang="ja-JP" altLang="en-US" sz="1100" b="1" i="0" u="none" strike="noStrike">
              <a:solidFill>
                <a:schemeClr val="dk1"/>
              </a:solidFill>
              <a:effectLst/>
              <a:latin typeface="+mn-lt"/>
              <a:ea typeface="+mn-ea"/>
              <a:cs typeface="+mn-cs"/>
            </a:rPr>
            <a:t>排出量</a:t>
          </a:r>
          <a:endParaRPr lang="en-US" altLang="ja-JP" sz="1100" b="1" i="0" u="none" strike="noStrike">
            <a:solidFill>
              <a:schemeClr val="dk1"/>
            </a:solidFill>
            <a:effectLst/>
            <a:latin typeface="+mn-lt"/>
            <a:ea typeface="+mn-ea"/>
            <a:cs typeface="+mn-cs"/>
          </a:endParaRPr>
        </a:p>
        <a:p>
          <a:r>
            <a:rPr lang="ja-JP" altLang="en-US"/>
            <a:t> </a:t>
          </a:r>
          <a:r>
            <a:rPr lang="en-US" altLang="ja-JP" sz="1100" b="0" i="0" u="none" strike="noStrike">
              <a:solidFill>
                <a:schemeClr val="dk1"/>
              </a:solidFill>
              <a:effectLst/>
              <a:latin typeface="+mn-lt"/>
              <a:ea typeface="+mn-ea"/>
              <a:cs typeface="+mn-cs"/>
            </a:rPr>
            <a:t>C,D,E,F</a:t>
          </a:r>
          <a:r>
            <a:rPr lang="ja-JP" altLang="en-US" sz="1100" b="0" i="0" u="none" strike="noStrike">
              <a:solidFill>
                <a:schemeClr val="dk1"/>
              </a:solidFill>
              <a:effectLst/>
              <a:latin typeface="+mn-lt"/>
              <a:ea typeface="+mn-ea"/>
              <a:cs typeface="+mn-cs"/>
            </a:rPr>
            <a:t>社の販売店運営に伴う排出量は</a:t>
          </a:r>
          <a:r>
            <a:rPr lang="en-US" altLang="ja-JP" sz="1100" b="0" i="0" u="none" strike="noStrike">
              <a:solidFill>
                <a:schemeClr val="dk1"/>
              </a:solidFill>
              <a:effectLst/>
              <a:latin typeface="+mn-lt"/>
              <a:ea typeface="+mn-ea"/>
              <a:cs typeface="+mn-cs"/>
            </a:rPr>
            <a:t>Scope1,2</a:t>
          </a:r>
          <a:r>
            <a:rPr lang="ja-JP" altLang="en-US" sz="1100" b="0" i="0" u="none" strike="noStrike">
              <a:solidFill>
                <a:schemeClr val="dk1"/>
              </a:solidFill>
              <a:effectLst/>
              <a:latin typeface="+mn-lt"/>
              <a:ea typeface="+mn-ea"/>
              <a:cs typeface="+mn-cs"/>
            </a:rPr>
            <a:t>に計上済のため、カテゴリ</a:t>
          </a:r>
          <a:r>
            <a:rPr lang="en-US" altLang="ja-JP" sz="1100" b="0" i="0" u="none" strike="noStrike">
              <a:solidFill>
                <a:schemeClr val="dk1"/>
              </a:solidFill>
              <a:effectLst/>
              <a:latin typeface="+mn-lt"/>
              <a:ea typeface="+mn-ea"/>
              <a:cs typeface="+mn-cs"/>
            </a:rPr>
            <a:t>9</a:t>
          </a:r>
          <a:r>
            <a:rPr lang="ja-JP" altLang="en-US" sz="1100" b="0" i="0" u="none" strike="noStrike">
              <a:solidFill>
                <a:schemeClr val="dk1"/>
              </a:solidFill>
              <a:effectLst/>
              <a:latin typeface="+mn-lt"/>
              <a:ea typeface="+mn-ea"/>
              <a:cs typeface="+mn-cs"/>
            </a:rPr>
            <a:t>の算定対象外。</a:t>
          </a:r>
          <a:r>
            <a:rPr lang="ja-JP" altLang="en-US"/>
            <a:t> </a:t>
          </a:r>
          <a:endParaRPr lang="en-US" altLang="ja-JP"/>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一方で、グループ会社外の販売店による販売もあり、同販売店における排出量を計上する必要がある。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ただし、</a:t>
          </a:r>
          <a:r>
            <a:rPr lang="ja-JP" altLang="en-US"/>
            <a:t> </a:t>
          </a:r>
          <a:r>
            <a:rPr lang="ja-JP" altLang="en-US" sz="1100" b="0" i="0" u="none" strike="noStrike">
              <a:solidFill>
                <a:schemeClr val="dk1"/>
              </a:solidFill>
              <a:effectLst/>
              <a:latin typeface="+mn-lt"/>
              <a:ea typeface="+mn-ea"/>
              <a:cs typeface="+mn-cs"/>
            </a:rPr>
            <a:t>床面積、店舗数、同店舗における自社製品の売上比率等は不明。</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そこで、自社の販売店における排出量（すなわち、</a:t>
          </a:r>
          <a:r>
            <a:rPr lang="en-US" altLang="ja-JP" sz="1100" b="0" i="0" u="none" strike="noStrike">
              <a:solidFill>
                <a:schemeClr val="dk1"/>
              </a:solidFill>
              <a:effectLst/>
              <a:latin typeface="+mn-lt"/>
              <a:ea typeface="+mn-ea"/>
              <a:cs typeface="+mn-cs"/>
            </a:rPr>
            <a:t>C,D,E,F</a:t>
          </a:r>
          <a:r>
            <a:rPr lang="ja-JP" altLang="en-US" sz="1100" b="0" i="0" u="none" strike="noStrike">
              <a:solidFill>
                <a:schemeClr val="dk1"/>
              </a:solidFill>
              <a:effectLst/>
              <a:latin typeface="+mn-lt"/>
              <a:ea typeface="+mn-ea"/>
              <a:cs typeface="+mn-cs"/>
            </a:rPr>
            <a:t>社における</a:t>
          </a:r>
          <a:r>
            <a:rPr lang="en-US" altLang="ja-JP" sz="1100" b="0" i="0" u="none" strike="noStrike">
              <a:solidFill>
                <a:schemeClr val="dk1"/>
              </a:solidFill>
              <a:effectLst/>
              <a:latin typeface="+mn-lt"/>
              <a:ea typeface="+mn-ea"/>
              <a:cs typeface="+mn-cs"/>
            </a:rPr>
            <a:t>Scope1,2</a:t>
          </a:r>
          <a:r>
            <a:rPr lang="ja-JP" altLang="en-US" sz="1100" b="0" i="0" u="none" strike="noStrike">
              <a:solidFill>
                <a:schemeClr val="dk1"/>
              </a:solidFill>
              <a:effectLst/>
              <a:latin typeface="+mn-lt"/>
              <a:ea typeface="+mn-ea"/>
              <a:cs typeface="+mn-cs"/>
            </a:rPr>
            <a:t>排出量）に対し、</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自社単体から卸した数量比（自グループ内、自グループ外の比）を乗じて推計している。</a:t>
          </a:r>
          <a:endParaRPr lang="en-US" altLang="ja-JP" sz="1100" b="0" i="0" u="none" strike="noStrike">
            <a:solidFill>
              <a:schemeClr val="dk1"/>
            </a:solidFill>
            <a:effectLst/>
            <a:latin typeface="+mn-lt"/>
            <a:ea typeface="+mn-ea"/>
            <a:cs typeface="+mn-cs"/>
          </a:endParaRPr>
        </a:p>
        <a:p>
          <a:endParaRPr kumimoji="1" lang="en-US" altLang="ja-JP" sz="1100" b="0" i="0" u="none" strike="noStrike">
            <a:solidFill>
              <a:schemeClr val="dk1"/>
            </a:solidFill>
            <a:effectLst/>
            <a:latin typeface="+mn-lt"/>
            <a:ea typeface="+mn-ea"/>
            <a:cs typeface="+mn-cs"/>
          </a:endParaRPr>
        </a:p>
        <a:p>
          <a:r>
            <a:rPr kumimoji="1" lang="ja-JP" altLang="en-US" sz="1100" b="0" i="0" u="none" strike="noStrike">
              <a:solidFill>
                <a:schemeClr val="dk1"/>
              </a:solidFill>
              <a:effectLst/>
              <a:latin typeface="+mn-lt"/>
              <a:ea typeface="+mn-ea"/>
              <a:cs typeface="+mn-cs"/>
            </a:rPr>
            <a:t>（数量比）＝（グループ会社外への卸数量）／（グループ会社内への卸数量）</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32"/>
  <sheetViews>
    <sheetView tabSelected="1" view="pageBreakPreview" zoomScale="80" zoomScaleNormal="100" zoomScaleSheetLayoutView="80" workbookViewId="0"/>
  </sheetViews>
  <sheetFormatPr defaultRowHeight="13.5"/>
  <cols>
    <col min="1" max="1" width="7.5" style="5" customWidth="1"/>
    <col min="2" max="6" width="17.5" style="6" customWidth="1"/>
    <col min="7" max="7" width="7.5" style="6" customWidth="1"/>
    <col min="8" max="16384" width="9" style="6"/>
  </cols>
  <sheetData>
    <row r="1" spans="1:6" ht="18.75" customHeight="1">
      <c r="A1" s="6"/>
    </row>
    <row r="2" spans="1:6" s="228" customFormat="1" ht="18.75" customHeight="1">
      <c r="A2" s="197"/>
      <c r="B2" s="591" t="s">
        <v>718</v>
      </c>
    </row>
    <row r="3" spans="1:6" s="228" customFormat="1" ht="18.75" customHeight="1">
      <c r="A3" s="197"/>
      <c r="B3" s="197"/>
    </row>
    <row r="4" spans="1:6" ht="14.25" customHeight="1">
      <c r="B4" s="628" t="s">
        <v>715</v>
      </c>
      <c r="C4" s="628"/>
      <c r="D4" s="628"/>
      <c r="E4" s="628"/>
      <c r="F4" s="628"/>
    </row>
    <row r="5" spans="1:6" ht="14.25" customHeight="1">
      <c r="B5" s="628"/>
      <c r="C5" s="628"/>
      <c r="D5" s="628"/>
      <c r="E5" s="628"/>
      <c r="F5" s="628"/>
    </row>
    <row r="6" spans="1:6" ht="14.25" customHeight="1">
      <c r="B6" s="628"/>
      <c r="C6" s="628"/>
      <c r="D6" s="628"/>
      <c r="E6" s="628"/>
      <c r="F6" s="628"/>
    </row>
    <row r="7" spans="1:6" ht="14.25" customHeight="1">
      <c r="B7" s="628"/>
      <c r="C7" s="628"/>
      <c r="D7" s="628"/>
      <c r="E7" s="628"/>
      <c r="F7" s="628"/>
    </row>
    <row r="8" spans="1:6" ht="14.25" customHeight="1">
      <c r="B8" s="628"/>
      <c r="C8" s="628"/>
      <c r="D8" s="628"/>
      <c r="E8" s="628"/>
      <c r="F8" s="628"/>
    </row>
    <row r="9" spans="1:6" ht="14.25" customHeight="1">
      <c r="B9" s="628"/>
      <c r="C9" s="628"/>
      <c r="D9" s="628"/>
      <c r="E9" s="628"/>
      <c r="F9" s="628"/>
    </row>
    <row r="10" spans="1:6" ht="14.25" customHeight="1">
      <c r="B10" s="628"/>
      <c r="C10" s="628"/>
      <c r="D10" s="628"/>
      <c r="E10" s="628"/>
      <c r="F10" s="628"/>
    </row>
    <row r="11" spans="1:6" s="228" customFormat="1">
      <c r="A11" s="5"/>
      <c r="B11" s="590"/>
      <c r="C11" s="590"/>
      <c r="D11" s="590"/>
      <c r="E11" s="590"/>
      <c r="F11" s="590"/>
    </row>
    <row r="12" spans="1:6" ht="17.25">
      <c r="A12" s="6"/>
      <c r="B12" s="591" t="s">
        <v>717</v>
      </c>
      <c r="C12" s="590"/>
      <c r="D12" s="590"/>
      <c r="E12" s="590"/>
      <c r="F12" s="590"/>
    </row>
    <row r="13" spans="1:6" s="228" customFormat="1">
      <c r="B13" s="197"/>
      <c r="C13" s="590"/>
      <c r="D13" s="590"/>
      <c r="E13" s="590"/>
      <c r="F13" s="590"/>
    </row>
    <row r="14" spans="1:6" ht="15" customHeight="1">
      <c r="B14" s="628" t="s">
        <v>716</v>
      </c>
      <c r="C14" s="629"/>
      <c r="D14" s="629"/>
      <c r="E14" s="629"/>
      <c r="F14" s="629"/>
    </row>
    <row r="15" spans="1:6" ht="15" customHeight="1">
      <c r="B15" s="629"/>
      <c r="C15" s="629"/>
      <c r="D15" s="629"/>
      <c r="E15" s="629"/>
      <c r="F15" s="629"/>
    </row>
    <row r="16" spans="1:6" ht="15" customHeight="1">
      <c r="B16" s="629"/>
      <c r="C16" s="629"/>
      <c r="D16" s="629"/>
      <c r="E16" s="629"/>
      <c r="F16" s="629"/>
    </row>
    <row r="17" spans="2:6" ht="15" customHeight="1">
      <c r="B17" s="629"/>
      <c r="C17" s="629"/>
      <c r="D17" s="629"/>
      <c r="E17" s="629"/>
      <c r="F17" s="629"/>
    </row>
    <row r="18" spans="2:6" ht="15" customHeight="1">
      <c r="B18" s="629"/>
      <c r="C18" s="629"/>
      <c r="D18" s="629"/>
      <c r="E18" s="629"/>
      <c r="F18" s="629"/>
    </row>
    <row r="19" spans="2:6" ht="15" customHeight="1">
      <c r="B19" s="629"/>
      <c r="C19" s="629"/>
      <c r="D19" s="629"/>
      <c r="E19" s="629"/>
      <c r="F19" s="629"/>
    </row>
    <row r="20" spans="2:6" ht="15" customHeight="1">
      <c r="B20" s="629"/>
      <c r="C20" s="629"/>
      <c r="D20" s="629"/>
      <c r="E20" s="629"/>
      <c r="F20" s="629"/>
    </row>
    <row r="21" spans="2:6" ht="15" customHeight="1">
      <c r="B21" s="629"/>
      <c r="C21" s="629"/>
      <c r="D21" s="629"/>
      <c r="E21" s="629"/>
      <c r="F21" s="629"/>
    </row>
    <row r="22" spans="2:6" ht="15" customHeight="1">
      <c r="B22" s="629"/>
      <c r="C22" s="629"/>
      <c r="D22" s="629"/>
      <c r="E22" s="629"/>
      <c r="F22" s="629"/>
    </row>
    <row r="23" spans="2:6" ht="15" customHeight="1">
      <c r="B23" s="629"/>
      <c r="C23" s="629"/>
      <c r="D23" s="629"/>
      <c r="E23" s="629"/>
      <c r="F23" s="629"/>
    </row>
    <row r="24" spans="2:6" ht="15" customHeight="1">
      <c r="B24" s="629"/>
      <c r="C24" s="629"/>
      <c r="D24" s="629"/>
      <c r="E24" s="629"/>
      <c r="F24" s="629"/>
    </row>
    <row r="25" spans="2:6" ht="15" customHeight="1">
      <c r="B25" s="629"/>
      <c r="C25" s="629"/>
      <c r="D25" s="629"/>
      <c r="E25" s="629"/>
      <c r="F25" s="629"/>
    </row>
    <row r="26" spans="2:6" ht="15" customHeight="1">
      <c r="B26" s="629"/>
      <c r="C26" s="629"/>
      <c r="D26" s="629"/>
      <c r="E26" s="629"/>
      <c r="F26" s="629"/>
    </row>
    <row r="27" spans="2:6" ht="15" customHeight="1">
      <c r="B27" s="629"/>
      <c r="C27" s="629"/>
      <c r="D27" s="629"/>
      <c r="E27" s="629"/>
      <c r="F27" s="629"/>
    </row>
    <row r="28" spans="2:6" ht="15" customHeight="1">
      <c r="B28" s="629"/>
      <c r="C28" s="629"/>
      <c r="D28" s="629"/>
      <c r="E28" s="629"/>
      <c r="F28" s="629"/>
    </row>
    <row r="29" spans="2:6">
      <c r="B29" s="590"/>
      <c r="C29" s="590"/>
      <c r="D29" s="590"/>
      <c r="E29" s="590"/>
      <c r="F29" s="590"/>
    </row>
    <row r="30" spans="2:6">
      <c r="B30" s="590"/>
      <c r="C30" s="590"/>
      <c r="D30" s="590"/>
      <c r="E30" s="590"/>
      <c r="F30" s="590"/>
    </row>
    <row r="31" spans="2:6">
      <c r="B31" s="590"/>
      <c r="C31" s="590"/>
      <c r="D31" s="590"/>
      <c r="E31" s="590"/>
      <c r="F31" s="590"/>
    </row>
    <row r="32" spans="2:6">
      <c r="B32" s="590"/>
      <c r="C32" s="590"/>
      <c r="D32" s="590"/>
      <c r="E32" s="590"/>
      <c r="F32" s="590"/>
    </row>
  </sheetData>
  <mergeCells count="2">
    <mergeCell ref="B4:F10"/>
    <mergeCell ref="B14:F28"/>
  </mergeCells>
  <phoneticPr fontId="270"/>
  <pageMargins left="0.70866141732283472" right="0.7086614173228347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3"/>
  <sheetViews>
    <sheetView view="pageBreakPreview" topLeftCell="B2" zoomScale="80" zoomScaleNormal="100" zoomScaleSheetLayoutView="80" workbookViewId="0">
      <selection activeCell="B2" sqref="B2"/>
    </sheetView>
  </sheetViews>
  <sheetFormatPr defaultRowHeight="13.5"/>
  <cols>
    <col min="1" max="1" width="9" style="6"/>
    <col min="2" max="2" width="22.5" style="6" customWidth="1"/>
    <col min="3" max="3" width="25" style="6" customWidth="1"/>
    <col min="4" max="7" width="12.5" style="6" customWidth="1"/>
    <col min="8" max="8" width="37.5" style="6" customWidth="1"/>
    <col min="9" max="9" width="12.5" style="6" customWidth="1"/>
    <col min="10" max="10" width="3.75" style="6" customWidth="1"/>
    <col min="11" max="11" width="22.5" style="6" customWidth="1"/>
    <col min="12" max="16384" width="9" style="6"/>
  </cols>
  <sheetData>
    <row r="1" spans="2:25" ht="15" customHeight="1"/>
    <row r="2" spans="2:25" ht="15" customHeight="1">
      <c r="B2" s="6" t="s">
        <v>7</v>
      </c>
    </row>
    <row r="3" spans="2:25" ht="15" customHeight="1"/>
    <row r="4" spans="2:25" ht="15" customHeight="1">
      <c r="B4" s="6" t="s">
        <v>542</v>
      </c>
    </row>
    <row r="5" spans="2:25" ht="15" customHeight="1" thickBot="1"/>
    <row r="6" spans="2:25" ht="15" customHeight="1">
      <c r="B6" s="708" t="s">
        <v>148</v>
      </c>
      <c r="C6" s="718" t="s">
        <v>244</v>
      </c>
      <c r="D6" s="693" t="s">
        <v>241</v>
      </c>
      <c r="E6" s="693"/>
      <c r="F6" s="679" t="s">
        <v>6</v>
      </c>
      <c r="G6" s="681"/>
      <c r="H6" s="681"/>
      <c r="I6" s="685" t="s">
        <v>0</v>
      </c>
      <c r="J6" s="5"/>
      <c r="K6" s="685" t="s">
        <v>10</v>
      </c>
      <c r="L6" s="5"/>
      <c r="M6" s="5"/>
      <c r="N6" s="5"/>
      <c r="O6" s="5"/>
      <c r="P6" s="5"/>
      <c r="Q6" s="5"/>
      <c r="R6" s="5"/>
      <c r="S6" s="5"/>
      <c r="T6" s="5"/>
      <c r="U6" s="5"/>
      <c r="V6" s="5"/>
      <c r="W6" s="5"/>
      <c r="X6" s="5"/>
      <c r="Y6" s="5"/>
    </row>
    <row r="7" spans="2:25" ht="15" customHeight="1" thickBot="1">
      <c r="B7" s="709"/>
      <c r="C7" s="719"/>
      <c r="D7" s="276" t="s">
        <v>5</v>
      </c>
      <c r="E7" s="233" t="s">
        <v>4</v>
      </c>
      <c r="F7" s="276" t="s">
        <v>5</v>
      </c>
      <c r="G7" s="276" t="s">
        <v>4</v>
      </c>
      <c r="H7" s="1" t="s">
        <v>8</v>
      </c>
      <c r="I7" s="717"/>
      <c r="J7" s="5"/>
      <c r="K7" s="686"/>
      <c r="L7" s="5"/>
      <c r="M7" s="5"/>
      <c r="N7" s="5"/>
      <c r="O7" s="5"/>
      <c r="P7" s="5"/>
      <c r="Q7" s="5"/>
      <c r="R7" s="5"/>
      <c r="S7" s="5"/>
      <c r="T7" s="5"/>
      <c r="U7" s="5"/>
      <c r="V7" s="5"/>
      <c r="W7" s="5"/>
      <c r="X7" s="5"/>
      <c r="Y7" s="5"/>
    </row>
    <row r="8" spans="2:25" ht="15" customHeight="1" thickBot="1">
      <c r="B8" s="218" t="s">
        <v>152</v>
      </c>
      <c r="C8" s="43" t="s">
        <v>171</v>
      </c>
      <c r="D8" s="81">
        <v>50000</v>
      </c>
      <c r="E8" s="53" t="s">
        <v>69</v>
      </c>
      <c r="F8" s="49">
        <v>2.83</v>
      </c>
      <c r="G8" s="77" t="s">
        <v>243</v>
      </c>
      <c r="H8" s="439" t="s">
        <v>70</v>
      </c>
      <c r="I8" s="595">
        <f>D8*F8</f>
        <v>141500</v>
      </c>
      <c r="K8" s="48">
        <f>SUM(I8:I23)</f>
        <v>156560.49999999997</v>
      </c>
      <c r="L8" s="5"/>
      <c r="M8" s="5"/>
      <c r="N8" s="5"/>
      <c r="O8" s="5"/>
      <c r="P8" s="5"/>
      <c r="Q8" s="5"/>
      <c r="R8" s="5"/>
      <c r="S8" s="5"/>
      <c r="T8" s="5"/>
      <c r="U8" s="5"/>
      <c r="V8" s="5"/>
      <c r="W8" s="5"/>
      <c r="X8" s="5"/>
      <c r="Y8" s="5"/>
    </row>
    <row r="9" spans="2:25" ht="15" customHeight="1">
      <c r="B9" s="218" t="s">
        <v>153</v>
      </c>
      <c r="C9" s="43" t="s">
        <v>185</v>
      </c>
      <c r="D9" s="74">
        <v>1500</v>
      </c>
      <c r="E9" s="53" t="s">
        <v>69</v>
      </c>
      <c r="F9" s="49">
        <v>2.94</v>
      </c>
      <c r="G9" s="77" t="s">
        <v>243</v>
      </c>
      <c r="H9" s="439" t="s">
        <v>71</v>
      </c>
      <c r="I9" s="596">
        <f t="shared" ref="I9:I23" si="0">D9*F9</f>
        <v>4410</v>
      </c>
    </row>
    <row r="10" spans="2:25" ht="15" customHeight="1">
      <c r="B10" s="218" t="s">
        <v>154</v>
      </c>
      <c r="C10" s="33" t="s">
        <v>160</v>
      </c>
      <c r="D10" s="74">
        <v>50</v>
      </c>
      <c r="E10" s="53" t="s">
        <v>69</v>
      </c>
      <c r="F10" s="75">
        <v>3.82</v>
      </c>
      <c r="G10" s="52" t="s">
        <v>245</v>
      </c>
      <c r="H10" s="440" t="s">
        <v>246</v>
      </c>
      <c r="I10" s="596">
        <f t="shared" si="0"/>
        <v>191</v>
      </c>
    </row>
    <row r="11" spans="2:25" ht="15" customHeight="1">
      <c r="B11" s="218" t="s">
        <v>155</v>
      </c>
      <c r="C11" s="33" t="s">
        <v>167</v>
      </c>
      <c r="D11" s="74">
        <v>20</v>
      </c>
      <c r="E11" s="53" t="s">
        <v>69</v>
      </c>
      <c r="F11" s="50">
        <v>3.39</v>
      </c>
      <c r="G11" s="77" t="s">
        <v>242</v>
      </c>
      <c r="H11" s="12" t="s">
        <v>247</v>
      </c>
      <c r="I11" s="596">
        <f t="shared" si="0"/>
        <v>67.8</v>
      </c>
    </row>
    <row r="12" spans="2:25" ht="15" customHeight="1">
      <c r="B12" s="218" t="s">
        <v>156</v>
      </c>
      <c r="C12" s="33" t="s">
        <v>168</v>
      </c>
      <c r="D12" s="74">
        <v>10</v>
      </c>
      <c r="E12" s="53" t="s">
        <v>69</v>
      </c>
      <c r="F12" s="50">
        <v>3.39</v>
      </c>
      <c r="G12" s="77" t="s">
        <v>242</v>
      </c>
      <c r="H12" s="12" t="s">
        <v>247</v>
      </c>
      <c r="I12" s="596">
        <f t="shared" si="0"/>
        <v>33.9</v>
      </c>
    </row>
    <row r="13" spans="2:25" ht="15" customHeight="1">
      <c r="B13" s="218" t="s">
        <v>157</v>
      </c>
      <c r="C13" s="33" t="s">
        <v>169</v>
      </c>
      <c r="D13" s="74">
        <v>10</v>
      </c>
      <c r="E13" s="53" t="s">
        <v>69</v>
      </c>
      <c r="F13" s="50">
        <v>3.39</v>
      </c>
      <c r="G13" s="77" t="s">
        <v>242</v>
      </c>
      <c r="H13" s="12" t="s">
        <v>247</v>
      </c>
      <c r="I13" s="596">
        <f t="shared" si="0"/>
        <v>33.9</v>
      </c>
    </row>
    <row r="14" spans="2:25" ht="15" customHeight="1">
      <c r="B14" s="218" t="s">
        <v>158</v>
      </c>
      <c r="C14" s="33" t="s">
        <v>170</v>
      </c>
      <c r="D14" s="74">
        <v>10</v>
      </c>
      <c r="E14" s="53" t="s">
        <v>69</v>
      </c>
      <c r="F14" s="50">
        <v>3.39</v>
      </c>
      <c r="G14" s="77" t="s">
        <v>242</v>
      </c>
      <c r="H14" s="12" t="s">
        <v>247</v>
      </c>
      <c r="I14" s="596">
        <f t="shared" si="0"/>
        <v>33.9</v>
      </c>
    </row>
    <row r="15" spans="2:25" ht="15" customHeight="1">
      <c r="B15" s="218" t="s">
        <v>159</v>
      </c>
      <c r="C15" s="33" t="s">
        <v>175</v>
      </c>
      <c r="D15" s="74">
        <v>1000</v>
      </c>
      <c r="E15" s="53" t="s">
        <v>69</v>
      </c>
      <c r="F15" s="49">
        <v>2.94</v>
      </c>
      <c r="G15" s="77" t="s">
        <v>243</v>
      </c>
      <c r="H15" s="439" t="s">
        <v>71</v>
      </c>
      <c r="I15" s="596">
        <f t="shared" si="0"/>
        <v>2940</v>
      </c>
    </row>
    <row r="16" spans="2:25" ht="15" customHeight="1">
      <c r="B16" s="218" t="s">
        <v>173</v>
      </c>
      <c r="C16" s="33" t="s">
        <v>175</v>
      </c>
      <c r="D16" s="74">
        <v>500</v>
      </c>
      <c r="E16" s="53" t="s">
        <v>69</v>
      </c>
      <c r="F16" s="49">
        <v>2.94</v>
      </c>
      <c r="G16" s="77" t="s">
        <v>243</v>
      </c>
      <c r="H16" s="439" t="s">
        <v>71</v>
      </c>
      <c r="I16" s="596">
        <f t="shared" si="0"/>
        <v>1470</v>
      </c>
    </row>
    <row r="17" spans="2:9" ht="15" customHeight="1">
      <c r="B17" s="218" t="s">
        <v>172</v>
      </c>
      <c r="C17" s="33" t="s">
        <v>175</v>
      </c>
      <c r="D17" s="74">
        <v>500</v>
      </c>
      <c r="E17" s="53" t="s">
        <v>69</v>
      </c>
      <c r="F17" s="49">
        <v>2.94</v>
      </c>
      <c r="G17" s="77" t="s">
        <v>243</v>
      </c>
      <c r="H17" s="439" t="s">
        <v>71</v>
      </c>
      <c r="I17" s="596">
        <f t="shared" si="0"/>
        <v>1470</v>
      </c>
    </row>
    <row r="18" spans="2:9" ht="15" customHeight="1">
      <c r="B18" s="218" t="s">
        <v>176</v>
      </c>
      <c r="C18" s="33" t="s">
        <v>175</v>
      </c>
      <c r="D18" s="74">
        <v>500</v>
      </c>
      <c r="E18" s="53" t="s">
        <v>69</v>
      </c>
      <c r="F18" s="49">
        <v>2.94</v>
      </c>
      <c r="G18" s="77" t="s">
        <v>243</v>
      </c>
      <c r="H18" s="439" t="s">
        <v>71</v>
      </c>
      <c r="I18" s="596">
        <f t="shared" si="0"/>
        <v>1470</v>
      </c>
    </row>
    <row r="19" spans="2:9" ht="15" customHeight="1">
      <c r="B19" s="218" t="s">
        <v>177</v>
      </c>
      <c r="C19" s="33" t="s">
        <v>175</v>
      </c>
      <c r="D19" s="74">
        <v>1000</v>
      </c>
      <c r="E19" s="53" t="s">
        <v>69</v>
      </c>
      <c r="F19" s="49">
        <v>2.94</v>
      </c>
      <c r="G19" s="77" t="s">
        <v>243</v>
      </c>
      <c r="H19" s="439" t="s">
        <v>71</v>
      </c>
      <c r="I19" s="596">
        <f t="shared" si="0"/>
        <v>2940</v>
      </c>
    </row>
    <row r="20" spans="2:9" ht="15" customHeight="1">
      <c r="B20" s="237"/>
      <c r="C20" s="16"/>
      <c r="D20" s="266"/>
      <c r="E20" s="266"/>
      <c r="F20" s="50"/>
      <c r="G20" s="73"/>
      <c r="H20" s="12"/>
      <c r="I20" s="442">
        <f t="shared" si="0"/>
        <v>0</v>
      </c>
    </row>
    <row r="21" spans="2:9" ht="15" customHeight="1">
      <c r="B21" s="237"/>
      <c r="C21" s="16"/>
      <c r="D21" s="266"/>
      <c r="E21" s="266"/>
      <c r="F21" s="50"/>
      <c r="G21" s="73"/>
      <c r="H21" s="12"/>
      <c r="I21" s="442">
        <f t="shared" si="0"/>
        <v>0</v>
      </c>
    </row>
    <row r="22" spans="2:9" ht="15" customHeight="1">
      <c r="B22" s="237"/>
      <c r="C22" s="16"/>
      <c r="D22" s="266"/>
      <c r="E22" s="266"/>
      <c r="F22" s="50"/>
      <c r="G22" s="73"/>
      <c r="H22" s="12"/>
      <c r="I22" s="442">
        <f t="shared" si="0"/>
        <v>0</v>
      </c>
    </row>
    <row r="23" spans="2:9" ht="15" customHeight="1" thickBot="1">
      <c r="B23" s="238"/>
      <c r="C23" s="17"/>
      <c r="D23" s="4"/>
      <c r="E23" s="4"/>
      <c r="F23" s="51"/>
      <c r="G23" s="68"/>
      <c r="H23" s="14"/>
      <c r="I23" s="443">
        <f t="shared" si="0"/>
        <v>0</v>
      </c>
    </row>
  </sheetData>
  <mergeCells count="6">
    <mergeCell ref="B6:B7"/>
    <mergeCell ref="D6:E6"/>
    <mergeCell ref="F6:H6"/>
    <mergeCell ref="I6:I7"/>
    <mergeCell ref="K6:K7"/>
    <mergeCell ref="C6:C7"/>
  </mergeCells>
  <phoneticPr fontId="2"/>
  <pageMargins left="0.7" right="0.7" top="0.75" bottom="0.75" header="0.3" footer="0.3"/>
  <pageSetup paperSize="9" scale="7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view="pageBreakPreview" topLeftCell="B2" zoomScale="80" zoomScaleNormal="100" zoomScaleSheetLayoutView="80" workbookViewId="0">
      <selection activeCell="B2" sqref="B2"/>
    </sheetView>
  </sheetViews>
  <sheetFormatPr defaultRowHeight="13.5"/>
  <cols>
    <col min="1" max="1" width="9" style="6"/>
    <col min="2" max="2" width="12.5" style="228" customWidth="1"/>
    <col min="3" max="3" width="17.125" style="228" customWidth="1"/>
    <col min="4" max="4" width="22.5" style="228" customWidth="1"/>
    <col min="5" max="8" width="12.5" style="228" customWidth="1"/>
    <col min="9" max="9" width="37.5" style="228" customWidth="1"/>
    <col min="10" max="12" width="12.5" style="228" customWidth="1"/>
    <col min="13" max="16384" width="9" style="6"/>
  </cols>
  <sheetData>
    <row r="1" spans="2:12" ht="15" customHeight="1"/>
    <row r="2" spans="2:12" ht="15" customHeight="1">
      <c r="B2" s="228" t="s">
        <v>9</v>
      </c>
    </row>
    <row r="3" spans="2:12" ht="15" customHeight="1"/>
    <row r="4" spans="2:12" ht="15" customHeight="1">
      <c r="B4" s="228" t="s">
        <v>642</v>
      </c>
    </row>
    <row r="5" spans="2:12" ht="15" customHeight="1" thickBot="1"/>
    <row r="6" spans="2:12" s="5" customFormat="1" ht="15" customHeight="1">
      <c r="B6" s="689" t="s">
        <v>141</v>
      </c>
      <c r="C6" s="691" t="s">
        <v>148</v>
      </c>
      <c r="D6" s="691" t="s">
        <v>643</v>
      </c>
      <c r="E6" s="693" t="s">
        <v>258</v>
      </c>
      <c r="F6" s="693"/>
      <c r="G6" s="693" t="s">
        <v>6</v>
      </c>
      <c r="H6" s="693"/>
      <c r="I6" s="679"/>
      <c r="J6" s="685" t="s">
        <v>0</v>
      </c>
      <c r="L6" s="685" t="s">
        <v>0</v>
      </c>
    </row>
    <row r="7" spans="2:12" s="5" customFormat="1" ht="15" customHeight="1" thickBot="1">
      <c r="B7" s="690"/>
      <c r="C7" s="692"/>
      <c r="D7" s="692"/>
      <c r="E7" s="268" t="s">
        <v>5</v>
      </c>
      <c r="F7" s="234" t="s">
        <v>4</v>
      </c>
      <c r="G7" s="268" t="s">
        <v>5</v>
      </c>
      <c r="H7" s="268" t="s">
        <v>4</v>
      </c>
      <c r="I7" s="301" t="s">
        <v>8</v>
      </c>
      <c r="J7" s="720"/>
      <c r="L7" s="686"/>
    </row>
    <row r="8" spans="2:12" ht="15" customHeight="1" thickBot="1">
      <c r="B8" s="701" t="s">
        <v>122</v>
      </c>
      <c r="C8" s="702" t="s">
        <v>537</v>
      </c>
      <c r="D8" s="327" t="s">
        <v>93</v>
      </c>
      <c r="E8" s="328">
        <v>5000</v>
      </c>
      <c r="F8" s="327" t="s">
        <v>78</v>
      </c>
      <c r="G8" s="329">
        <v>0.34300000000000003</v>
      </c>
      <c r="H8" s="359" t="s">
        <v>214</v>
      </c>
      <c r="I8" s="362" t="s">
        <v>248</v>
      </c>
      <c r="J8" s="356">
        <f>E8*G8</f>
        <v>1715.0000000000002</v>
      </c>
      <c r="K8" s="5"/>
      <c r="L8" s="315">
        <f>SUM(J8:J48)</f>
        <v>173657</v>
      </c>
    </row>
    <row r="9" spans="2:12" ht="15" customHeight="1">
      <c r="B9" s="695"/>
      <c r="C9" s="697"/>
      <c r="D9" s="87" t="s">
        <v>72</v>
      </c>
      <c r="E9" s="332">
        <v>2000</v>
      </c>
      <c r="F9" s="87" t="s">
        <v>78</v>
      </c>
      <c r="G9" s="88">
        <v>0.152</v>
      </c>
      <c r="H9" s="360" t="s">
        <v>214</v>
      </c>
      <c r="I9" s="363" t="s">
        <v>249</v>
      </c>
      <c r="J9" s="357">
        <f t="shared" ref="J9:J48" si="0">E9*G9</f>
        <v>304</v>
      </c>
      <c r="K9" s="5"/>
      <c r="L9" s="5"/>
    </row>
    <row r="10" spans="2:12" ht="15" customHeight="1">
      <c r="B10" s="695"/>
      <c r="C10" s="697"/>
      <c r="D10" s="87" t="s">
        <v>644</v>
      </c>
      <c r="E10" s="332">
        <v>2000</v>
      </c>
      <c r="F10" s="87" t="s">
        <v>95</v>
      </c>
      <c r="G10" s="88">
        <v>0.74</v>
      </c>
      <c r="H10" s="360" t="s">
        <v>645</v>
      </c>
      <c r="I10" s="363" t="s">
        <v>255</v>
      </c>
      <c r="J10" s="357">
        <f t="shared" si="0"/>
        <v>1480</v>
      </c>
      <c r="K10" s="5"/>
      <c r="L10" s="5"/>
    </row>
    <row r="11" spans="2:12" ht="15" customHeight="1">
      <c r="B11" s="695"/>
      <c r="C11" s="697"/>
      <c r="D11" s="87" t="s">
        <v>646</v>
      </c>
      <c r="E11" s="332">
        <v>1000000</v>
      </c>
      <c r="F11" s="87" t="s">
        <v>96</v>
      </c>
      <c r="G11" s="88">
        <v>3.5400000000000001E-2</v>
      </c>
      <c r="H11" s="360" t="s">
        <v>256</v>
      </c>
      <c r="I11" s="363" t="s">
        <v>647</v>
      </c>
      <c r="J11" s="357">
        <f t="shared" si="0"/>
        <v>35400</v>
      </c>
      <c r="K11" s="5"/>
      <c r="L11" s="5"/>
    </row>
    <row r="12" spans="2:12" ht="15" customHeight="1">
      <c r="B12" s="695" t="s">
        <v>122</v>
      </c>
      <c r="C12" s="697" t="s">
        <v>538</v>
      </c>
      <c r="D12" s="87" t="s">
        <v>648</v>
      </c>
      <c r="E12" s="332">
        <v>2000</v>
      </c>
      <c r="F12" s="87" t="s">
        <v>78</v>
      </c>
      <c r="G12" s="88">
        <v>0.34300000000000003</v>
      </c>
      <c r="H12" s="360" t="s">
        <v>214</v>
      </c>
      <c r="I12" s="363" t="s">
        <v>248</v>
      </c>
      <c r="J12" s="357">
        <f t="shared" si="0"/>
        <v>686</v>
      </c>
      <c r="K12" s="5"/>
      <c r="L12" s="334"/>
    </row>
    <row r="13" spans="2:12" ht="15" customHeight="1">
      <c r="B13" s="695"/>
      <c r="C13" s="697"/>
      <c r="D13" s="87" t="s">
        <v>72</v>
      </c>
      <c r="E13" s="332">
        <v>3000</v>
      </c>
      <c r="F13" s="87" t="s">
        <v>78</v>
      </c>
      <c r="G13" s="88">
        <v>0.152</v>
      </c>
      <c r="H13" s="360" t="s">
        <v>214</v>
      </c>
      <c r="I13" s="363" t="s">
        <v>249</v>
      </c>
      <c r="J13" s="357">
        <f t="shared" si="0"/>
        <v>456</v>
      </c>
      <c r="K13" s="5"/>
      <c r="L13" s="335"/>
    </row>
    <row r="14" spans="2:12" ht="15" customHeight="1">
      <c r="B14" s="695"/>
      <c r="C14" s="697"/>
      <c r="D14" s="87" t="s">
        <v>644</v>
      </c>
      <c r="E14" s="332">
        <v>3000</v>
      </c>
      <c r="F14" s="87" t="s">
        <v>95</v>
      </c>
      <c r="G14" s="88">
        <v>0.74</v>
      </c>
      <c r="H14" s="360" t="s">
        <v>645</v>
      </c>
      <c r="I14" s="363" t="s">
        <v>255</v>
      </c>
      <c r="J14" s="357">
        <f>E14*G14</f>
        <v>2220</v>
      </c>
      <c r="K14" s="5"/>
      <c r="L14" s="335"/>
    </row>
    <row r="15" spans="2:12" ht="15" customHeight="1">
      <c r="B15" s="695"/>
      <c r="C15" s="697"/>
      <c r="D15" s="87" t="s">
        <v>646</v>
      </c>
      <c r="E15" s="332">
        <v>300000</v>
      </c>
      <c r="F15" s="87" t="s">
        <v>96</v>
      </c>
      <c r="G15" s="88">
        <v>3.5400000000000001E-2</v>
      </c>
      <c r="H15" s="360" t="s">
        <v>256</v>
      </c>
      <c r="I15" s="363" t="s">
        <v>647</v>
      </c>
      <c r="J15" s="357">
        <f t="shared" si="0"/>
        <v>10620</v>
      </c>
      <c r="K15" s="5"/>
      <c r="L15" s="335"/>
    </row>
    <row r="16" spans="2:12" ht="15" customHeight="1">
      <c r="B16" s="695" t="s">
        <v>147</v>
      </c>
      <c r="C16" s="697" t="s">
        <v>631</v>
      </c>
      <c r="D16" s="87" t="s">
        <v>93</v>
      </c>
      <c r="E16" s="332">
        <v>10000</v>
      </c>
      <c r="F16" s="87" t="s">
        <v>78</v>
      </c>
      <c r="G16" s="88">
        <v>0.34300000000000003</v>
      </c>
      <c r="H16" s="360" t="s">
        <v>214</v>
      </c>
      <c r="I16" s="363" t="s">
        <v>248</v>
      </c>
      <c r="J16" s="357">
        <f t="shared" si="0"/>
        <v>3430.0000000000005</v>
      </c>
      <c r="K16" s="5"/>
      <c r="L16" s="335"/>
    </row>
    <row r="17" spans="2:12" ht="15" customHeight="1">
      <c r="B17" s="695"/>
      <c r="C17" s="697"/>
      <c r="D17" s="87" t="s">
        <v>72</v>
      </c>
      <c r="E17" s="332">
        <v>25000</v>
      </c>
      <c r="F17" s="87" t="s">
        <v>78</v>
      </c>
      <c r="G17" s="88">
        <v>0.152</v>
      </c>
      <c r="H17" s="360" t="s">
        <v>214</v>
      </c>
      <c r="I17" s="363" t="s">
        <v>249</v>
      </c>
      <c r="J17" s="357">
        <f t="shared" si="0"/>
        <v>3800</v>
      </c>
      <c r="K17" s="5"/>
      <c r="L17" s="335"/>
    </row>
    <row r="18" spans="2:12" ht="15" customHeight="1">
      <c r="B18" s="695"/>
      <c r="C18" s="697"/>
      <c r="D18" s="87" t="s">
        <v>649</v>
      </c>
      <c r="E18" s="332">
        <v>30000</v>
      </c>
      <c r="F18" s="87" t="s">
        <v>78</v>
      </c>
      <c r="G18" s="88">
        <v>0.214</v>
      </c>
      <c r="H18" s="360" t="s">
        <v>214</v>
      </c>
      <c r="I18" s="363" t="s">
        <v>250</v>
      </c>
      <c r="J18" s="357">
        <f t="shared" si="0"/>
        <v>6420</v>
      </c>
      <c r="K18" s="5"/>
      <c r="L18" s="335"/>
    </row>
    <row r="19" spans="2:12" ht="15" customHeight="1">
      <c r="B19" s="695"/>
      <c r="C19" s="697"/>
      <c r="D19" s="87" t="s">
        <v>646</v>
      </c>
      <c r="E19" s="332">
        <v>300000</v>
      </c>
      <c r="F19" s="87" t="s">
        <v>96</v>
      </c>
      <c r="G19" s="88">
        <v>3.5400000000000001E-2</v>
      </c>
      <c r="H19" s="360" t="s">
        <v>256</v>
      </c>
      <c r="I19" s="363" t="s">
        <v>647</v>
      </c>
      <c r="J19" s="357">
        <f t="shared" si="0"/>
        <v>10620</v>
      </c>
      <c r="K19" s="5"/>
      <c r="L19" s="335"/>
    </row>
    <row r="20" spans="2:12" ht="15" customHeight="1">
      <c r="B20" s="695" t="s">
        <v>147</v>
      </c>
      <c r="C20" s="697" t="s">
        <v>632</v>
      </c>
      <c r="D20" s="87" t="s">
        <v>93</v>
      </c>
      <c r="E20" s="332">
        <v>1000</v>
      </c>
      <c r="F20" s="87" t="s">
        <v>78</v>
      </c>
      <c r="G20" s="88">
        <v>0.34300000000000003</v>
      </c>
      <c r="H20" s="360" t="s">
        <v>214</v>
      </c>
      <c r="I20" s="363" t="s">
        <v>248</v>
      </c>
      <c r="J20" s="357">
        <f t="shared" si="0"/>
        <v>343</v>
      </c>
      <c r="K20" s="5"/>
      <c r="L20" s="335"/>
    </row>
    <row r="21" spans="2:12" ht="15" customHeight="1">
      <c r="B21" s="695"/>
      <c r="C21" s="697"/>
      <c r="D21" s="87" t="s">
        <v>646</v>
      </c>
      <c r="E21" s="332">
        <v>30000</v>
      </c>
      <c r="F21" s="87" t="s">
        <v>96</v>
      </c>
      <c r="G21" s="88">
        <v>3.5400000000000001E-2</v>
      </c>
      <c r="H21" s="360" t="s">
        <v>256</v>
      </c>
      <c r="I21" s="363" t="s">
        <v>647</v>
      </c>
      <c r="J21" s="357">
        <f t="shared" si="0"/>
        <v>1062</v>
      </c>
      <c r="K21" s="5"/>
      <c r="L21" s="335"/>
    </row>
    <row r="22" spans="2:12" ht="15" customHeight="1">
      <c r="B22" s="695" t="s">
        <v>147</v>
      </c>
      <c r="C22" s="697" t="s">
        <v>633</v>
      </c>
      <c r="D22" s="87" t="s">
        <v>93</v>
      </c>
      <c r="E22" s="332">
        <v>2000</v>
      </c>
      <c r="F22" s="87" t="s">
        <v>78</v>
      </c>
      <c r="G22" s="88">
        <v>0.34300000000000003</v>
      </c>
      <c r="H22" s="360" t="s">
        <v>214</v>
      </c>
      <c r="I22" s="363" t="s">
        <v>248</v>
      </c>
      <c r="J22" s="357">
        <f t="shared" si="0"/>
        <v>686</v>
      </c>
      <c r="K22" s="5"/>
      <c r="L22" s="335"/>
    </row>
    <row r="23" spans="2:12" ht="15" customHeight="1">
      <c r="B23" s="695"/>
      <c r="C23" s="697"/>
      <c r="D23" s="87" t="s">
        <v>646</v>
      </c>
      <c r="E23" s="332">
        <v>20000</v>
      </c>
      <c r="F23" s="87" t="s">
        <v>96</v>
      </c>
      <c r="G23" s="88">
        <v>3.5400000000000001E-2</v>
      </c>
      <c r="H23" s="360" t="s">
        <v>256</v>
      </c>
      <c r="I23" s="363" t="s">
        <v>647</v>
      </c>
      <c r="J23" s="357">
        <f t="shared" si="0"/>
        <v>708</v>
      </c>
      <c r="K23" s="5"/>
      <c r="L23" s="335"/>
    </row>
    <row r="24" spans="2:12">
      <c r="B24" s="695" t="s">
        <v>147</v>
      </c>
      <c r="C24" s="697" t="s">
        <v>634</v>
      </c>
      <c r="D24" s="87" t="s">
        <v>93</v>
      </c>
      <c r="E24" s="332">
        <v>1000</v>
      </c>
      <c r="F24" s="87" t="s">
        <v>78</v>
      </c>
      <c r="G24" s="88">
        <v>0.34300000000000003</v>
      </c>
      <c r="H24" s="360" t="s">
        <v>214</v>
      </c>
      <c r="I24" s="363" t="s">
        <v>248</v>
      </c>
      <c r="J24" s="357">
        <f t="shared" si="0"/>
        <v>343</v>
      </c>
      <c r="K24" s="5"/>
      <c r="L24" s="335"/>
    </row>
    <row r="25" spans="2:12">
      <c r="B25" s="695"/>
      <c r="C25" s="697"/>
      <c r="D25" s="87" t="s">
        <v>646</v>
      </c>
      <c r="E25" s="332">
        <v>30000</v>
      </c>
      <c r="F25" s="87" t="s">
        <v>96</v>
      </c>
      <c r="G25" s="88">
        <v>3.5400000000000001E-2</v>
      </c>
      <c r="H25" s="360" t="s">
        <v>256</v>
      </c>
      <c r="I25" s="363" t="s">
        <v>647</v>
      </c>
      <c r="J25" s="357">
        <f t="shared" si="0"/>
        <v>1062</v>
      </c>
      <c r="K25" s="5"/>
      <c r="L25" s="335"/>
    </row>
    <row r="26" spans="2:12">
      <c r="B26" s="695" t="s">
        <v>147</v>
      </c>
      <c r="C26" s="697" t="s">
        <v>635</v>
      </c>
      <c r="D26" s="87" t="s">
        <v>93</v>
      </c>
      <c r="E26" s="332">
        <v>2000</v>
      </c>
      <c r="F26" s="87" t="s">
        <v>78</v>
      </c>
      <c r="G26" s="88">
        <v>0.34300000000000003</v>
      </c>
      <c r="H26" s="360" t="s">
        <v>214</v>
      </c>
      <c r="I26" s="363" t="s">
        <v>248</v>
      </c>
      <c r="J26" s="357">
        <f t="shared" si="0"/>
        <v>686</v>
      </c>
      <c r="K26" s="5"/>
      <c r="L26" s="334"/>
    </row>
    <row r="27" spans="2:12">
      <c r="B27" s="695"/>
      <c r="C27" s="697"/>
      <c r="D27" s="87" t="s">
        <v>646</v>
      </c>
      <c r="E27" s="332">
        <v>20000</v>
      </c>
      <c r="F27" s="87" t="s">
        <v>96</v>
      </c>
      <c r="G27" s="88">
        <v>3.5400000000000001E-2</v>
      </c>
      <c r="H27" s="360" t="s">
        <v>256</v>
      </c>
      <c r="I27" s="363" t="s">
        <v>647</v>
      </c>
      <c r="J27" s="357">
        <f t="shared" si="0"/>
        <v>708</v>
      </c>
      <c r="K27" s="5"/>
      <c r="L27" s="334"/>
    </row>
    <row r="28" spans="2:12">
      <c r="B28" s="695" t="s">
        <v>147</v>
      </c>
      <c r="C28" s="697" t="s">
        <v>636</v>
      </c>
      <c r="D28" s="87" t="s">
        <v>93</v>
      </c>
      <c r="E28" s="332">
        <v>1000</v>
      </c>
      <c r="F28" s="87" t="s">
        <v>78</v>
      </c>
      <c r="G28" s="88">
        <v>0.34300000000000003</v>
      </c>
      <c r="H28" s="360" t="s">
        <v>214</v>
      </c>
      <c r="I28" s="363" t="s">
        <v>248</v>
      </c>
      <c r="J28" s="357">
        <f t="shared" si="0"/>
        <v>343</v>
      </c>
      <c r="K28" s="5"/>
      <c r="L28" s="5"/>
    </row>
    <row r="29" spans="2:12">
      <c r="B29" s="695"/>
      <c r="C29" s="697"/>
      <c r="D29" s="87" t="s">
        <v>73</v>
      </c>
      <c r="E29" s="332">
        <v>5000</v>
      </c>
      <c r="F29" s="87" t="s">
        <v>78</v>
      </c>
      <c r="G29" s="88">
        <v>0.214</v>
      </c>
      <c r="H29" s="360" t="s">
        <v>214</v>
      </c>
      <c r="I29" s="363" t="s">
        <v>250</v>
      </c>
      <c r="J29" s="357">
        <f t="shared" si="0"/>
        <v>1070</v>
      </c>
      <c r="K29" s="5"/>
      <c r="L29" s="5"/>
    </row>
    <row r="30" spans="2:12">
      <c r="B30" s="695"/>
      <c r="C30" s="697"/>
      <c r="D30" s="87" t="s">
        <v>76</v>
      </c>
      <c r="E30" s="332">
        <v>10000</v>
      </c>
      <c r="F30" s="87" t="s">
        <v>68</v>
      </c>
      <c r="G30" s="88">
        <v>3.6499999999999998E-2</v>
      </c>
      <c r="H30" s="360" t="s">
        <v>225</v>
      </c>
      <c r="I30" s="363" t="s">
        <v>254</v>
      </c>
      <c r="J30" s="357">
        <f t="shared" si="0"/>
        <v>365</v>
      </c>
      <c r="K30" s="5"/>
      <c r="L30" s="5"/>
    </row>
    <row r="31" spans="2:12">
      <c r="B31" s="695"/>
      <c r="C31" s="697"/>
      <c r="D31" s="87" t="s">
        <v>74</v>
      </c>
      <c r="E31" s="332">
        <v>60000</v>
      </c>
      <c r="F31" s="87" t="s">
        <v>68</v>
      </c>
      <c r="G31" s="88">
        <v>0.53700000000000003</v>
      </c>
      <c r="H31" s="360" t="s">
        <v>225</v>
      </c>
      <c r="I31" s="363" t="s">
        <v>252</v>
      </c>
      <c r="J31" s="357">
        <f t="shared" si="0"/>
        <v>32220.000000000004</v>
      </c>
      <c r="K31" s="5"/>
      <c r="L31" s="5"/>
    </row>
    <row r="32" spans="2:12">
      <c r="B32" s="695"/>
      <c r="C32" s="697"/>
      <c r="D32" s="87" t="s">
        <v>646</v>
      </c>
      <c r="E32" s="332">
        <v>300000</v>
      </c>
      <c r="F32" s="87" t="s">
        <v>96</v>
      </c>
      <c r="G32" s="88">
        <v>3.5400000000000001E-2</v>
      </c>
      <c r="H32" s="360" t="s">
        <v>256</v>
      </c>
      <c r="I32" s="363" t="s">
        <v>647</v>
      </c>
      <c r="J32" s="357">
        <f t="shared" si="0"/>
        <v>10620</v>
      </c>
      <c r="K32" s="5"/>
      <c r="L32" s="5"/>
    </row>
    <row r="33" spans="2:12">
      <c r="B33" s="695" t="s">
        <v>147</v>
      </c>
      <c r="C33" s="697" t="s">
        <v>560</v>
      </c>
      <c r="D33" s="87" t="s">
        <v>93</v>
      </c>
      <c r="E33" s="332">
        <v>3000</v>
      </c>
      <c r="F33" s="87" t="s">
        <v>78</v>
      </c>
      <c r="G33" s="88">
        <v>0.34300000000000003</v>
      </c>
      <c r="H33" s="360" t="s">
        <v>214</v>
      </c>
      <c r="I33" s="363" t="s">
        <v>248</v>
      </c>
      <c r="J33" s="357">
        <f t="shared" si="0"/>
        <v>1029</v>
      </c>
      <c r="K33" s="5"/>
      <c r="L33" s="5"/>
    </row>
    <row r="34" spans="2:12">
      <c r="B34" s="695"/>
      <c r="C34" s="697"/>
      <c r="D34" s="87" t="s">
        <v>650</v>
      </c>
      <c r="E34" s="332">
        <v>5000</v>
      </c>
      <c r="F34" s="87" t="s">
        <v>78</v>
      </c>
      <c r="G34" s="88">
        <v>0.214</v>
      </c>
      <c r="H34" s="360" t="s">
        <v>214</v>
      </c>
      <c r="I34" s="363" t="s">
        <v>250</v>
      </c>
      <c r="J34" s="357">
        <f t="shared" si="0"/>
        <v>1070</v>
      </c>
      <c r="K34" s="5"/>
      <c r="L34" s="5"/>
    </row>
    <row r="35" spans="2:12">
      <c r="B35" s="695"/>
      <c r="C35" s="697"/>
      <c r="D35" s="87" t="s">
        <v>644</v>
      </c>
      <c r="E35" s="332">
        <v>3000</v>
      </c>
      <c r="F35" s="87" t="s">
        <v>95</v>
      </c>
      <c r="G35" s="88">
        <v>0.74</v>
      </c>
      <c r="H35" s="360" t="s">
        <v>645</v>
      </c>
      <c r="I35" s="363" t="s">
        <v>255</v>
      </c>
      <c r="J35" s="357">
        <f t="shared" si="0"/>
        <v>2220</v>
      </c>
      <c r="K35" s="5"/>
      <c r="L35" s="5"/>
    </row>
    <row r="36" spans="2:12">
      <c r="B36" s="695"/>
      <c r="C36" s="697"/>
      <c r="D36" s="87" t="s">
        <v>646</v>
      </c>
      <c r="E36" s="332">
        <v>300000</v>
      </c>
      <c r="F36" s="87" t="s">
        <v>96</v>
      </c>
      <c r="G36" s="88">
        <v>3.5400000000000001E-2</v>
      </c>
      <c r="H36" s="360" t="s">
        <v>256</v>
      </c>
      <c r="I36" s="363" t="s">
        <v>647</v>
      </c>
      <c r="J36" s="357">
        <f t="shared" si="0"/>
        <v>10620</v>
      </c>
      <c r="K36" s="5"/>
      <c r="L36" s="5"/>
    </row>
    <row r="37" spans="2:12">
      <c r="B37" s="695" t="s">
        <v>147</v>
      </c>
      <c r="C37" s="697" t="s">
        <v>639</v>
      </c>
      <c r="D37" s="87" t="s">
        <v>93</v>
      </c>
      <c r="E37" s="332">
        <v>3000</v>
      </c>
      <c r="F37" s="87" t="s">
        <v>78</v>
      </c>
      <c r="G37" s="88">
        <v>0.34300000000000003</v>
      </c>
      <c r="H37" s="360" t="s">
        <v>214</v>
      </c>
      <c r="I37" s="363" t="s">
        <v>248</v>
      </c>
      <c r="J37" s="357">
        <f t="shared" si="0"/>
        <v>1029</v>
      </c>
      <c r="K37" s="5"/>
      <c r="L37" s="5"/>
    </row>
    <row r="38" spans="2:12">
      <c r="B38" s="695"/>
      <c r="C38" s="697"/>
      <c r="D38" s="87" t="s">
        <v>92</v>
      </c>
      <c r="E38" s="332">
        <v>5000</v>
      </c>
      <c r="F38" s="87" t="s">
        <v>78</v>
      </c>
      <c r="G38" s="88">
        <v>0.214</v>
      </c>
      <c r="H38" s="360" t="s">
        <v>214</v>
      </c>
      <c r="I38" s="363" t="s">
        <v>250</v>
      </c>
      <c r="J38" s="357">
        <f t="shared" si="0"/>
        <v>1070</v>
      </c>
      <c r="K38" s="5"/>
      <c r="L38" s="5"/>
    </row>
    <row r="39" spans="2:12">
      <c r="B39" s="695"/>
      <c r="C39" s="697"/>
      <c r="D39" s="87" t="s">
        <v>75</v>
      </c>
      <c r="E39" s="332">
        <v>10000</v>
      </c>
      <c r="F39" s="87" t="s">
        <v>68</v>
      </c>
      <c r="G39" s="88">
        <v>0.55400000000000005</v>
      </c>
      <c r="H39" s="360" t="s">
        <v>225</v>
      </c>
      <c r="I39" s="363" t="s">
        <v>253</v>
      </c>
      <c r="J39" s="357">
        <f t="shared" si="0"/>
        <v>5540.0000000000009</v>
      </c>
      <c r="K39" s="5"/>
      <c r="L39" s="5"/>
    </row>
    <row r="40" spans="2:12">
      <c r="B40" s="695"/>
      <c r="C40" s="697"/>
      <c r="D40" s="87" t="s">
        <v>646</v>
      </c>
      <c r="E40" s="332">
        <v>100000</v>
      </c>
      <c r="F40" s="87" t="s">
        <v>96</v>
      </c>
      <c r="G40" s="88">
        <v>3.5400000000000001E-2</v>
      </c>
      <c r="H40" s="360" t="s">
        <v>256</v>
      </c>
      <c r="I40" s="363" t="s">
        <v>647</v>
      </c>
      <c r="J40" s="357">
        <f t="shared" si="0"/>
        <v>3540</v>
      </c>
      <c r="K40" s="5"/>
      <c r="L40" s="5"/>
    </row>
    <row r="41" spans="2:12">
      <c r="B41" s="695" t="s">
        <v>147</v>
      </c>
      <c r="C41" s="697" t="s">
        <v>640</v>
      </c>
      <c r="D41" s="87" t="s">
        <v>93</v>
      </c>
      <c r="E41" s="332">
        <v>5000</v>
      </c>
      <c r="F41" s="87" t="s">
        <v>78</v>
      </c>
      <c r="G41" s="88">
        <v>0.34300000000000003</v>
      </c>
      <c r="H41" s="360" t="s">
        <v>214</v>
      </c>
      <c r="I41" s="363" t="s">
        <v>248</v>
      </c>
      <c r="J41" s="357">
        <f t="shared" si="0"/>
        <v>1715.0000000000002</v>
      </c>
      <c r="K41" s="5"/>
      <c r="L41" s="5"/>
    </row>
    <row r="42" spans="2:12">
      <c r="B42" s="695"/>
      <c r="C42" s="697"/>
      <c r="D42" s="87" t="s">
        <v>94</v>
      </c>
      <c r="E42" s="332">
        <v>500</v>
      </c>
      <c r="F42" s="87" t="s">
        <v>68</v>
      </c>
      <c r="G42" s="88">
        <v>0.41399999999999998</v>
      </c>
      <c r="H42" s="360" t="s">
        <v>225</v>
      </c>
      <c r="I42" s="363" t="s">
        <v>251</v>
      </c>
      <c r="J42" s="357">
        <f t="shared" si="0"/>
        <v>207</v>
      </c>
      <c r="K42" s="5"/>
      <c r="L42" s="5"/>
    </row>
    <row r="43" spans="2:12">
      <c r="B43" s="695"/>
      <c r="C43" s="697"/>
      <c r="D43" s="87" t="s">
        <v>75</v>
      </c>
      <c r="E43" s="332">
        <v>10000</v>
      </c>
      <c r="F43" s="87" t="s">
        <v>68</v>
      </c>
      <c r="G43" s="88">
        <v>0.55400000000000005</v>
      </c>
      <c r="H43" s="360" t="s">
        <v>225</v>
      </c>
      <c r="I43" s="363" t="s">
        <v>253</v>
      </c>
      <c r="J43" s="357">
        <f t="shared" si="0"/>
        <v>5540.0000000000009</v>
      </c>
      <c r="K43" s="5"/>
      <c r="L43" s="5"/>
    </row>
    <row r="44" spans="2:12">
      <c r="B44" s="695"/>
      <c r="C44" s="697"/>
      <c r="D44" s="87" t="s">
        <v>646</v>
      </c>
      <c r="E44" s="332">
        <v>100000</v>
      </c>
      <c r="F44" s="87" t="s">
        <v>96</v>
      </c>
      <c r="G44" s="88">
        <v>3.5400000000000001E-2</v>
      </c>
      <c r="H44" s="360" t="s">
        <v>256</v>
      </c>
      <c r="I44" s="363" t="s">
        <v>647</v>
      </c>
      <c r="J44" s="357">
        <f t="shared" si="0"/>
        <v>3540</v>
      </c>
      <c r="K44" s="5"/>
      <c r="L44" s="5"/>
    </row>
    <row r="45" spans="2:12">
      <c r="B45" s="695" t="s">
        <v>147</v>
      </c>
      <c r="C45" s="697" t="s">
        <v>641</v>
      </c>
      <c r="D45" s="87" t="s">
        <v>93</v>
      </c>
      <c r="E45" s="332">
        <v>15000</v>
      </c>
      <c r="F45" s="87" t="s">
        <v>78</v>
      </c>
      <c r="G45" s="88">
        <v>0.34300000000000003</v>
      </c>
      <c r="H45" s="360" t="s">
        <v>214</v>
      </c>
      <c r="I45" s="363" t="s">
        <v>248</v>
      </c>
      <c r="J45" s="357">
        <f t="shared" si="0"/>
        <v>5145</v>
      </c>
      <c r="K45" s="5"/>
      <c r="L45" s="5"/>
    </row>
    <row r="46" spans="2:12">
      <c r="B46" s="695"/>
      <c r="C46" s="697"/>
      <c r="D46" s="87" t="s">
        <v>94</v>
      </c>
      <c r="E46" s="332">
        <v>500</v>
      </c>
      <c r="F46" s="87" t="s">
        <v>68</v>
      </c>
      <c r="G46" s="88">
        <v>0.41399999999999998</v>
      </c>
      <c r="H46" s="360" t="s">
        <v>225</v>
      </c>
      <c r="I46" s="363" t="s">
        <v>251</v>
      </c>
      <c r="J46" s="357">
        <f t="shared" si="0"/>
        <v>207</v>
      </c>
      <c r="K46" s="5"/>
      <c r="L46" s="5"/>
    </row>
    <row r="47" spans="2:12">
      <c r="B47" s="695"/>
      <c r="C47" s="697"/>
      <c r="D47" s="87" t="s">
        <v>77</v>
      </c>
      <c r="E47" s="332">
        <v>20000</v>
      </c>
      <c r="F47" s="87" t="s">
        <v>97</v>
      </c>
      <c r="G47" s="88">
        <v>1.3899999999999999E-2</v>
      </c>
      <c r="H47" s="360" t="s">
        <v>257</v>
      </c>
      <c r="I47" s="364" t="s">
        <v>651</v>
      </c>
      <c r="J47" s="357">
        <f t="shared" si="0"/>
        <v>278</v>
      </c>
      <c r="K47" s="5"/>
      <c r="L47" s="5"/>
    </row>
    <row r="48" spans="2:12" ht="14.25" thickBot="1">
      <c r="B48" s="696"/>
      <c r="C48" s="698"/>
      <c r="D48" s="336" t="s">
        <v>646</v>
      </c>
      <c r="E48" s="337">
        <v>100000</v>
      </c>
      <c r="F48" s="336" t="s">
        <v>96</v>
      </c>
      <c r="G48" s="338">
        <v>3.5400000000000001E-2</v>
      </c>
      <c r="H48" s="361" t="s">
        <v>256</v>
      </c>
      <c r="I48" s="365" t="s">
        <v>647</v>
      </c>
      <c r="J48" s="358">
        <f t="shared" si="0"/>
        <v>3540</v>
      </c>
      <c r="K48" s="5"/>
      <c r="L48" s="5"/>
    </row>
  </sheetData>
  <mergeCells count="31">
    <mergeCell ref="B22:B23"/>
    <mergeCell ref="C22:C23"/>
    <mergeCell ref="L6:L7"/>
    <mergeCell ref="B8:B11"/>
    <mergeCell ref="C8:C11"/>
    <mergeCell ref="B12:B15"/>
    <mergeCell ref="C12:C15"/>
    <mergeCell ref="B16:B19"/>
    <mergeCell ref="C16:C19"/>
    <mergeCell ref="B6:B7"/>
    <mergeCell ref="J6:J7"/>
    <mergeCell ref="C6:C7"/>
    <mergeCell ref="D6:D7"/>
    <mergeCell ref="E6:F6"/>
    <mergeCell ref="G6:I6"/>
    <mergeCell ref="B20:B21"/>
    <mergeCell ref="C20:C21"/>
    <mergeCell ref="B24:B25"/>
    <mergeCell ref="C24:C25"/>
    <mergeCell ref="B26:B27"/>
    <mergeCell ref="C26:C27"/>
    <mergeCell ref="B28:B32"/>
    <mergeCell ref="C28:C32"/>
    <mergeCell ref="B45:B48"/>
    <mergeCell ref="C45:C48"/>
    <mergeCell ref="B33:B36"/>
    <mergeCell ref="C33:C36"/>
    <mergeCell ref="B37:B40"/>
    <mergeCell ref="C37:C40"/>
    <mergeCell ref="B41:B44"/>
    <mergeCell ref="C41:C44"/>
  </mergeCells>
  <phoneticPr fontId="2"/>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view="pageBreakPreview" topLeftCell="B2" zoomScale="80" zoomScaleNormal="100" zoomScaleSheetLayoutView="80" workbookViewId="0">
      <selection activeCell="M11" sqref="M11"/>
    </sheetView>
  </sheetViews>
  <sheetFormatPr defaultRowHeight="13.5"/>
  <cols>
    <col min="1" max="1" width="9" style="228"/>
    <col min="2" max="2" width="17.5" style="228" customWidth="1"/>
    <col min="3" max="4" width="22.5" style="228" customWidth="1"/>
    <col min="5" max="9" width="12.5" style="228" customWidth="1"/>
    <col min="10" max="10" width="31.125" style="228" customWidth="1"/>
    <col min="11" max="11" width="12.5" style="228" customWidth="1"/>
    <col min="12" max="13" width="12.375" style="228" customWidth="1"/>
    <col min="14" max="16384" width="9" style="228"/>
  </cols>
  <sheetData>
    <row r="1" spans="2:13" ht="15" customHeight="1"/>
    <row r="2" spans="2:13" ht="15" customHeight="1">
      <c r="B2" s="228" t="s">
        <v>11</v>
      </c>
    </row>
    <row r="3" spans="2:13" ht="15" customHeight="1"/>
    <row r="4" spans="2:13" ht="15" customHeight="1">
      <c r="B4" s="94" t="s">
        <v>657</v>
      </c>
      <c r="C4" s="94"/>
      <c r="D4" s="64"/>
      <c r="E4" s="64"/>
      <c r="F4" s="64"/>
      <c r="G4" s="64"/>
      <c r="H4" s="64"/>
    </row>
    <row r="5" spans="2:13" ht="15" customHeight="1">
      <c r="B5" s="367" t="s">
        <v>658</v>
      </c>
      <c r="C5" s="94"/>
      <c r="D5" s="64"/>
      <c r="E5" s="64"/>
      <c r="F5" s="64"/>
      <c r="G5" s="64"/>
      <c r="H5" s="64"/>
    </row>
    <row r="6" spans="2:13" ht="15" customHeight="1">
      <c r="B6" s="367" t="s">
        <v>659</v>
      </c>
      <c r="C6" s="94"/>
      <c r="D6" s="64"/>
      <c r="E6" s="64"/>
      <c r="F6" s="64"/>
      <c r="G6" s="64"/>
      <c r="H6" s="64"/>
    </row>
    <row r="7" spans="2:13" ht="15" customHeight="1">
      <c r="B7" s="366" t="s">
        <v>660</v>
      </c>
      <c r="C7" s="72"/>
      <c r="D7" s="64"/>
      <c r="E7" s="64"/>
      <c r="F7" s="64"/>
      <c r="G7" s="64"/>
      <c r="H7" s="64"/>
    </row>
    <row r="8" spans="2:13" ht="15" customHeight="1" thickBot="1"/>
    <row r="9" spans="2:13" s="5" customFormat="1" ht="15" customHeight="1">
      <c r="B9" s="689" t="s">
        <v>141</v>
      </c>
      <c r="C9" s="691" t="s">
        <v>148</v>
      </c>
      <c r="D9" s="699" t="s">
        <v>2</v>
      </c>
      <c r="E9" s="693" t="s">
        <v>3</v>
      </c>
      <c r="F9" s="693"/>
      <c r="G9" s="721" t="s">
        <v>274</v>
      </c>
      <c r="H9" s="693" t="s">
        <v>6</v>
      </c>
      <c r="I9" s="693"/>
      <c r="J9" s="679"/>
      <c r="K9" s="685" t="s">
        <v>0</v>
      </c>
      <c r="M9" s="685" t="s">
        <v>0</v>
      </c>
    </row>
    <row r="10" spans="2:13" s="5" customFormat="1" ht="15" customHeight="1" thickBot="1">
      <c r="B10" s="690"/>
      <c r="C10" s="692"/>
      <c r="D10" s="700"/>
      <c r="E10" s="268" t="s">
        <v>5</v>
      </c>
      <c r="F10" s="234" t="s">
        <v>4</v>
      </c>
      <c r="G10" s="722"/>
      <c r="H10" s="276" t="s">
        <v>5</v>
      </c>
      <c r="I10" s="276" t="s">
        <v>4</v>
      </c>
      <c r="J10" s="1" t="s">
        <v>8</v>
      </c>
      <c r="K10" s="717"/>
      <c r="M10" s="686"/>
    </row>
    <row r="11" spans="2:13" ht="30" customHeight="1" thickBot="1">
      <c r="B11" s="701" t="s">
        <v>122</v>
      </c>
      <c r="C11" s="702" t="s">
        <v>537</v>
      </c>
      <c r="D11" s="348" t="s">
        <v>60</v>
      </c>
      <c r="E11" s="349">
        <v>60000</v>
      </c>
      <c r="F11" s="350" t="s">
        <v>68</v>
      </c>
      <c r="G11" s="80">
        <v>100</v>
      </c>
      <c r="H11" s="45">
        <v>1.4899999999999999E-4</v>
      </c>
      <c r="I11" s="76" t="s">
        <v>271</v>
      </c>
      <c r="J11" s="448" t="s">
        <v>273</v>
      </c>
      <c r="K11" s="597">
        <f>E11*G11*H11</f>
        <v>893.99999999999989</v>
      </c>
      <c r="M11" s="48">
        <f>SUM(K11:K40)</f>
        <v>21709.765625</v>
      </c>
    </row>
    <row r="12" spans="2:13" ht="30" customHeight="1">
      <c r="B12" s="695"/>
      <c r="C12" s="697"/>
      <c r="D12" s="83" t="s">
        <v>622</v>
      </c>
      <c r="E12" s="316">
        <v>5000</v>
      </c>
      <c r="F12" s="66" t="s">
        <v>68</v>
      </c>
      <c r="G12" s="20">
        <v>100</v>
      </c>
      <c r="H12" s="91">
        <v>1.4899999999999999E-4</v>
      </c>
      <c r="I12" s="90" t="s">
        <v>271</v>
      </c>
      <c r="J12" s="449" t="s">
        <v>273</v>
      </c>
      <c r="K12" s="596">
        <f>E12*G12*H12</f>
        <v>74.5</v>
      </c>
      <c r="M12" s="131"/>
    </row>
    <row r="13" spans="2:13" ht="30" customHeight="1">
      <c r="B13" s="695"/>
      <c r="C13" s="697"/>
      <c r="D13" s="83" t="s">
        <v>623</v>
      </c>
      <c r="E13" s="318">
        <v>30000</v>
      </c>
      <c r="F13" s="66" t="s">
        <v>68</v>
      </c>
      <c r="G13" s="20">
        <v>100</v>
      </c>
      <c r="H13" s="91">
        <v>1.4899999999999999E-4</v>
      </c>
      <c r="I13" s="90" t="s">
        <v>271</v>
      </c>
      <c r="J13" s="449" t="s">
        <v>389</v>
      </c>
      <c r="K13" s="596">
        <f t="shared" ref="K13:K40" si="0">E13*G13*H13</f>
        <v>446.99999999999994</v>
      </c>
      <c r="M13" s="131"/>
    </row>
    <row r="14" spans="2:13" ht="30" customHeight="1">
      <c r="B14" s="695"/>
      <c r="C14" s="697"/>
      <c r="D14" s="83" t="s">
        <v>624</v>
      </c>
      <c r="E14" s="316">
        <v>8000</v>
      </c>
      <c r="F14" s="66" t="s">
        <v>68</v>
      </c>
      <c r="G14" s="20">
        <v>100</v>
      </c>
      <c r="H14" s="91">
        <v>1.4899999999999999E-4</v>
      </c>
      <c r="I14" s="90" t="s">
        <v>271</v>
      </c>
      <c r="J14" s="449" t="s">
        <v>390</v>
      </c>
      <c r="K14" s="596">
        <f t="shared" si="0"/>
        <v>119.19999999999999</v>
      </c>
      <c r="M14" s="131"/>
    </row>
    <row r="15" spans="2:13" ht="30" customHeight="1">
      <c r="B15" s="695"/>
      <c r="C15" s="697"/>
      <c r="D15" s="83" t="s">
        <v>625</v>
      </c>
      <c r="E15" s="316">
        <v>5000</v>
      </c>
      <c r="F15" s="66" t="s">
        <v>68</v>
      </c>
      <c r="G15" s="20">
        <v>100</v>
      </c>
      <c r="H15" s="91">
        <v>1.4899999999999999E-4</v>
      </c>
      <c r="I15" s="132" t="s">
        <v>392</v>
      </c>
      <c r="J15" s="449" t="s">
        <v>391</v>
      </c>
      <c r="K15" s="596">
        <f t="shared" si="0"/>
        <v>74.5</v>
      </c>
      <c r="M15" s="131"/>
    </row>
    <row r="16" spans="2:13" ht="30" customHeight="1">
      <c r="B16" s="695"/>
      <c r="C16" s="697"/>
      <c r="D16" s="83" t="s">
        <v>61</v>
      </c>
      <c r="E16" s="316">
        <v>3000</v>
      </c>
      <c r="F16" s="66" t="s">
        <v>68</v>
      </c>
      <c r="G16" s="20">
        <v>100</v>
      </c>
      <c r="H16" s="91">
        <v>1.4899999999999999E-4</v>
      </c>
      <c r="I16" s="90" t="s">
        <v>271</v>
      </c>
      <c r="J16" s="449" t="s">
        <v>273</v>
      </c>
      <c r="K16" s="596">
        <f t="shared" si="0"/>
        <v>44.699999999999996</v>
      </c>
      <c r="M16" s="131"/>
    </row>
    <row r="17" spans="2:13" ht="30" customHeight="1">
      <c r="B17" s="695"/>
      <c r="C17" s="697"/>
      <c r="D17" s="83" t="s">
        <v>679</v>
      </c>
      <c r="E17" s="316">
        <v>10000</v>
      </c>
      <c r="F17" s="66" t="s">
        <v>68</v>
      </c>
      <c r="G17" s="20">
        <v>100</v>
      </c>
      <c r="H17" s="91">
        <v>1.4899999999999999E-4</v>
      </c>
      <c r="I17" s="132" t="s">
        <v>392</v>
      </c>
      <c r="J17" s="449" t="s">
        <v>389</v>
      </c>
      <c r="K17" s="596">
        <f t="shared" si="0"/>
        <v>149</v>
      </c>
      <c r="M17" s="131"/>
    </row>
    <row r="18" spans="2:13" ht="30" customHeight="1">
      <c r="B18" s="695"/>
      <c r="C18" s="697"/>
      <c r="D18" s="83" t="s">
        <v>67</v>
      </c>
      <c r="E18" s="316">
        <f>C51</f>
        <v>531.25</v>
      </c>
      <c r="F18" s="66" t="s">
        <v>626</v>
      </c>
      <c r="G18" s="20">
        <v>100</v>
      </c>
      <c r="H18" s="91">
        <v>1.4899999999999999E-4</v>
      </c>
      <c r="I18" s="90" t="s">
        <v>271</v>
      </c>
      <c r="J18" s="449" t="s">
        <v>390</v>
      </c>
      <c r="K18" s="596">
        <f t="shared" si="0"/>
        <v>7.9156249999999995</v>
      </c>
      <c r="M18" s="131"/>
    </row>
    <row r="19" spans="2:13" ht="30" customHeight="1">
      <c r="B19" s="695" t="s">
        <v>122</v>
      </c>
      <c r="C19" s="697" t="s">
        <v>538</v>
      </c>
      <c r="D19" s="83" t="s">
        <v>624</v>
      </c>
      <c r="E19" s="316">
        <v>2000</v>
      </c>
      <c r="F19" s="66" t="s">
        <v>68</v>
      </c>
      <c r="G19" s="20">
        <v>100</v>
      </c>
      <c r="H19" s="91">
        <v>1.4899999999999999E-4</v>
      </c>
      <c r="I19" s="132" t="s">
        <v>392</v>
      </c>
      <c r="J19" s="449" t="s">
        <v>273</v>
      </c>
      <c r="K19" s="596">
        <f t="shared" si="0"/>
        <v>29.799999999999997</v>
      </c>
      <c r="M19" s="131"/>
    </row>
    <row r="20" spans="2:13" ht="30" customHeight="1">
      <c r="B20" s="695"/>
      <c r="C20" s="697"/>
      <c r="D20" s="83" t="s">
        <v>61</v>
      </c>
      <c r="E20" s="316">
        <v>2000</v>
      </c>
      <c r="F20" s="66" t="s">
        <v>68</v>
      </c>
      <c r="G20" s="20">
        <v>100</v>
      </c>
      <c r="H20" s="91">
        <v>1.4899999999999999E-4</v>
      </c>
      <c r="I20" s="90" t="s">
        <v>271</v>
      </c>
      <c r="J20" s="449" t="s">
        <v>389</v>
      </c>
      <c r="K20" s="596">
        <f t="shared" si="0"/>
        <v>29.799999999999997</v>
      </c>
      <c r="M20" s="131"/>
    </row>
    <row r="21" spans="2:13" ht="27">
      <c r="B21" s="695" t="s">
        <v>147</v>
      </c>
      <c r="C21" s="697" t="s">
        <v>636</v>
      </c>
      <c r="D21" s="83" t="s">
        <v>63</v>
      </c>
      <c r="E21" s="316">
        <v>500000</v>
      </c>
      <c r="F21" s="66" t="s">
        <v>68</v>
      </c>
      <c r="G21" s="20">
        <v>100</v>
      </c>
      <c r="H21" s="91">
        <v>1.4899999999999999E-4</v>
      </c>
      <c r="I21" s="90" t="s">
        <v>271</v>
      </c>
      <c r="J21" s="449" t="s">
        <v>273</v>
      </c>
      <c r="K21" s="596">
        <f t="shared" si="0"/>
        <v>7449.9999999999991</v>
      </c>
    </row>
    <row r="22" spans="2:13" ht="27">
      <c r="B22" s="695"/>
      <c r="C22" s="697"/>
      <c r="D22" s="83" t="s">
        <v>637</v>
      </c>
      <c r="E22" s="316">
        <v>100000</v>
      </c>
      <c r="F22" s="66" t="s">
        <v>68</v>
      </c>
      <c r="G22" s="20">
        <v>100</v>
      </c>
      <c r="H22" s="91">
        <v>1.4899999999999999E-4</v>
      </c>
      <c r="I22" s="132" t="s">
        <v>392</v>
      </c>
      <c r="J22" s="449" t="s">
        <v>389</v>
      </c>
      <c r="K22" s="596">
        <f t="shared" si="0"/>
        <v>1490</v>
      </c>
    </row>
    <row r="23" spans="2:13" ht="27">
      <c r="B23" s="695"/>
      <c r="C23" s="697"/>
      <c r="D23" s="83" t="s">
        <v>64</v>
      </c>
      <c r="E23" s="316">
        <v>220</v>
      </c>
      <c r="F23" s="66" t="s">
        <v>68</v>
      </c>
      <c r="G23" s="20">
        <v>100</v>
      </c>
      <c r="H23" s="91">
        <v>1.4899999999999999E-4</v>
      </c>
      <c r="I23" s="90" t="s">
        <v>271</v>
      </c>
      <c r="J23" s="449" t="s">
        <v>390</v>
      </c>
      <c r="K23" s="596">
        <f t="shared" si="0"/>
        <v>3.2779999999999996</v>
      </c>
    </row>
    <row r="24" spans="2:13" ht="27">
      <c r="B24" s="695"/>
      <c r="C24" s="697"/>
      <c r="D24" s="83" t="s">
        <v>65</v>
      </c>
      <c r="E24" s="316">
        <v>5000</v>
      </c>
      <c r="F24" s="66" t="s">
        <v>68</v>
      </c>
      <c r="G24" s="20">
        <v>100</v>
      </c>
      <c r="H24" s="91">
        <v>1.4899999999999999E-4</v>
      </c>
      <c r="I24" s="132" t="s">
        <v>392</v>
      </c>
      <c r="J24" s="449" t="s">
        <v>273</v>
      </c>
      <c r="K24" s="596">
        <f t="shared" si="0"/>
        <v>74.5</v>
      </c>
    </row>
    <row r="25" spans="2:13" ht="27">
      <c r="B25" s="695"/>
      <c r="C25" s="697"/>
      <c r="D25" s="83" t="s">
        <v>66</v>
      </c>
      <c r="E25" s="316">
        <v>1000</v>
      </c>
      <c r="F25" s="66" t="s">
        <v>68</v>
      </c>
      <c r="G25" s="20">
        <v>100</v>
      </c>
      <c r="H25" s="91">
        <v>1.4899999999999999E-4</v>
      </c>
      <c r="I25" s="90" t="s">
        <v>271</v>
      </c>
      <c r="J25" s="449" t="s">
        <v>389</v>
      </c>
      <c r="K25" s="596">
        <f t="shared" si="0"/>
        <v>14.899999999999999</v>
      </c>
    </row>
    <row r="26" spans="2:13" ht="27">
      <c r="B26" s="695" t="s">
        <v>147</v>
      </c>
      <c r="C26" s="697" t="s">
        <v>560</v>
      </c>
      <c r="D26" s="83" t="s">
        <v>63</v>
      </c>
      <c r="E26" s="316">
        <v>400000</v>
      </c>
      <c r="F26" s="66" t="s">
        <v>68</v>
      </c>
      <c r="G26" s="20">
        <v>100</v>
      </c>
      <c r="H26" s="91">
        <v>1.4899999999999999E-4</v>
      </c>
      <c r="I26" s="90" t="s">
        <v>271</v>
      </c>
      <c r="J26" s="449" t="s">
        <v>273</v>
      </c>
      <c r="K26" s="596">
        <f t="shared" si="0"/>
        <v>5960</v>
      </c>
    </row>
    <row r="27" spans="2:13" ht="27">
      <c r="B27" s="695"/>
      <c r="C27" s="697"/>
      <c r="D27" s="83" t="s">
        <v>64</v>
      </c>
      <c r="E27" s="316">
        <v>80</v>
      </c>
      <c r="F27" s="66" t="s">
        <v>68</v>
      </c>
      <c r="G27" s="20">
        <v>100</v>
      </c>
      <c r="H27" s="91">
        <v>1.4899999999999999E-4</v>
      </c>
      <c r="I27" s="132" t="s">
        <v>392</v>
      </c>
      <c r="J27" s="449" t="s">
        <v>389</v>
      </c>
      <c r="K27" s="596">
        <f t="shared" si="0"/>
        <v>1.1919999999999999</v>
      </c>
    </row>
    <row r="28" spans="2:13" ht="27">
      <c r="B28" s="695"/>
      <c r="C28" s="697"/>
      <c r="D28" s="83" t="s">
        <v>65</v>
      </c>
      <c r="E28" s="316">
        <v>4000</v>
      </c>
      <c r="F28" s="66" t="s">
        <v>68</v>
      </c>
      <c r="G28" s="20">
        <v>100</v>
      </c>
      <c r="H28" s="91">
        <v>1.4899999999999999E-4</v>
      </c>
      <c r="I28" s="90" t="s">
        <v>271</v>
      </c>
      <c r="J28" s="449" t="s">
        <v>390</v>
      </c>
      <c r="K28" s="596">
        <f t="shared" si="0"/>
        <v>59.599999999999994</v>
      </c>
    </row>
    <row r="29" spans="2:13" ht="27">
      <c r="B29" s="695"/>
      <c r="C29" s="697"/>
      <c r="D29" s="83" t="s">
        <v>66</v>
      </c>
      <c r="E29" s="316">
        <v>3000</v>
      </c>
      <c r="F29" s="66" t="s">
        <v>68</v>
      </c>
      <c r="G29" s="20">
        <v>100</v>
      </c>
      <c r="H29" s="91">
        <v>1.4899999999999999E-4</v>
      </c>
      <c r="I29" s="132" t="s">
        <v>392</v>
      </c>
      <c r="J29" s="449" t="s">
        <v>273</v>
      </c>
      <c r="K29" s="596">
        <f t="shared" si="0"/>
        <v>44.699999999999996</v>
      </c>
    </row>
    <row r="30" spans="2:13" ht="27">
      <c r="B30" s="695"/>
      <c r="C30" s="697"/>
      <c r="D30" s="83" t="s">
        <v>638</v>
      </c>
      <c r="E30" s="316">
        <v>800</v>
      </c>
      <c r="F30" s="66" t="s">
        <v>68</v>
      </c>
      <c r="G30" s="20">
        <v>100</v>
      </c>
      <c r="H30" s="91">
        <v>1.4899999999999999E-4</v>
      </c>
      <c r="I30" s="90" t="s">
        <v>271</v>
      </c>
      <c r="J30" s="449" t="s">
        <v>389</v>
      </c>
      <c r="K30" s="596">
        <f t="shared" si="0"/>
        <v>11.92</v>
      </c>
    </row>
    <row r="31" spans="2:13" ht="27">
      <c r="B31" s="695" t="s">
        <v>147</v>
      </c>
      <c r="C31" s="697" t="s">
        <v>639</v>
      </c>
      <c r="D31" s="83" t="s">
        <v>63</v>
      </c>
      <c r="E31" s="316">
        <v>150000</v>
      </c>
      <c r="F31" s="66" t="s">
        <v>68</v>
      </c>
      <c r="G31" s="20">
        <v>100</v>
      </c>
      <c r="H31" s="91">
        <v>1.4899999999999999E-4</v>
      </c>
      <c r="I31" s="90" t="s">
        <v>271</v>
      </c>
      <c r="J31" s="449" t="s">
        <v>273</v>
      </c>
      <c r="K31" s="596">
        <f t="shared" si="0"/>
        <v>2235</v>
      </c>
    </row>
    <row r="32" spans="2:13" ht="27">
      <c r="B32" s="695"/>
      <c r="C32" s="697"/>
      <c r="D32" s="83" t="s">
        <v>64</v>
      </c>
      <c r="E32" s="316">
        <v>200</v>
      </c>
      <c r="F32" s="66" t="s">
        <v>68</v>
      </c>
      <c r="G32" s="20">
        <v>100</v>
      </c>
      <c r="H32" s="91">
        <v>1.4899999999999999E-4</v>
      </c>
      <c r="I32" s="132" t="s">
        <v>392</v>
      </c>
      <c r="J32" s="449" t="s">
        <v>389</v>
      </c>
      <c r="K32" s="596">
        <f t="shared" si="0"/>
        <v>2.98</v>
      </c>
    </row>
    <row r="33" spans="2:11" ht="27">
      <c r="B33" s="695"/>
      <c r="C33" s="697"/>
      <c r="D33" s="83" t="s">
        <v>65</v>
      </c>
      <c r="E33" s="316">
        <v>10000</v>
      </c>
      <c r="F33" s="66" t="s">
        <v>68</v>
      </c>
      <c r="G33" s="20">
        <v>100</v>
      </c>
      <c r="H33" s="91">
        <v>1.4899999999999999E-4</v>
      </c>
      <c r="I33" s="90" t="s">
        <v>271</v>
      </c>
      <c r="J33" s="449" t="s">
        <v>390</v>
      </c>
      <c r="K33" s="596">
        <f t="shared" si="0"/>
        <v>149</v>
      </c>
    </row>
    <row r="34" spans="2:11" ht="27">
      <c r="B34" s="695"/>
      <c r="C34" s="697"/>
      <c r="D34" s="83" t="s">
        <v>66</v>
      </c>
      <c r="E34" s="316">
        <v>500</v>
      </c>
      <c r="F34" s="66" t="s">
        <v>68</v>
      </c>
      <c r="G34" s="20">
        <v>100</v>
      </c>
      <c r="H34" s="91">
        <v>1.4899999999999999E-4</v>
      </c>
      <c r="I34" s="132" t="s">
        <v>392</v>
      </c>
      <c r="J34" s="449" t="s">
        <v>273</v>
      </c>
      <c r="K34" s="596">
        <f t="shared" si="0"/>
        <v>7.4499999999999993</v>
      </c>
    </row>
    <row r="35" spans="2:11" ht="27">
      <c r="B35" s="695" t="s">
        <v>147</v>
      </c>
      <c r="C35" s="697" t="s">
        <v>640</v>
      </c>
      <c r="D35" s="83" t="s">
        <v>63</v>
      </c>
      <c r="E35" s="316">
        <v>50000</v>
      </c>
      <c r="F35" s="66" t="s">
        <v>68</v>
      </c>
      <c r="G35" s="20">
        <v>100</v>
      </c>
      <c r="H35" s="91">
        <v>1.4899999999999999E-4</v>
      </c>
      <c r="I35" s="90" t="s">
        <v>271</v>
      </c>
      <c r="J35" s="449" t="s">
        <v>389</v>
      </c>
      <c r="K35" s="596">
        <f t="shared" si="0"/>
        <v>745</v>
      </c>
    </row>
    <row r="36" spans="2:11" ht="27">
      <c r="B36" s="695"/>
      <c r="C36" s="697"/>
      <c r="D36" s="83" t="s">
        <v>65</v>
      </c>
      <c r="E36" s="316">
        <v>1000</v>
      </c>
      <c r="F36" s="66" t="s">
        <v>68</v>
      </c>
      <c r="G36" s="20">
        <v>100</v>
      </c>
      <c r="H36" s="91">
        <v>1.4899999999999999E-4</v>
      </c>
      <c r="I36" s="90" t="s">
        <v>271</v>
      </c>
      <c r="J36" s="449" t="s">
        <v>273</v>
      </c>
      <c r="K36" s="596">
        <f t="shared" si="0"/>
        <v>14.899999999999999</v>
      </c>
    </row>
    <row r="37" spans="2:11" ht="27">
      <c r="B37" s="695"/>
      <c r="C37" s="697"/>
      <c r="D37" s="83" t="s">
        <v>66</v>
      </c>
      <c r="E37" s="316">
        <v>500</v>
      </c>
      <c r="F37" s="66" t="s">
        <v>68</v>
      </c>
      <c r="G37" s="20">
        <v>100</v>
      </c>
      <c r="H37" s="91">
        <v>1.4899999999999999E-4</v>
      </c>
      <c r="I37" s="132" t="s">
        <v>392</v>
      </c>
      <c r="J37" s="449" t="s">
        <v>389</v>
      </c>
      <c r="K37" s="596">
        <f t="shared" si="0"/>
        <v>7.4499999999999993</v>
      </c>
    </row>
    <row r="38" spans="2:11" ht="27">
      <c r="B38" s="695" t="s">
        <v>147</v>
      </c>
      <c r="C38" s="697" t="s">
        <v>641</v>
      </c>
      <c r="D38" s="83" t="s">
        <v>63</v>
      </c>
      <c r="E38" s="316">
        <v>100000</v>
      </c>
      <c r="F38" s="66" t="s">
        <v>68</v>
      </c>
      <c r="G38" s="20">
        <v>100</v>
      </c>
      <c r="H38" s="91">
        <v>1.4899999999999999E-4</v>
      </c>
      <c r="I38" s="90" t="s">
        <v>271</v>
      </c>
      <c r="J38" s="449" t="s">
        <v>390</v>
      </c>
      <c r="K38" s="596">
        <f t="shared" si="0"/>
        <v>1490</v>
      </c>
    </row>
    <row r="39" spans="2:11" ht="27">
      <c r="B39" s="695"/>
      <c r="C39" s="697"/>
      <c r="D39" s="83" t="s">
        <v>61</v>
      </c>
      <c r="E39" s="316">
        <v>5000</v>
      </c>
      <c r="F39" s="66" t="s">
        <v>68</v>
      </c>
      <c r="G39" s="20">
        <v>100</v>
      </c>
      <c r="H39" s="91">
        <v>1.4899999999999999E-4</v>
      </c>
      <c r="I39" s="132" t="s">
        <v>392</v>
      </c>
      <c r="J39" s="449" t="s">
        <v>273</v>
      </c>
      <c r="K39" s="596">
        <f t="shared" si="0"/>
        <v>74.5</v>
      </c>
    </row>
    <row r="40" spans="2:11" ht="27.75" thickBot="1">
      <c r="B40" s="696"/>
      <c r="C40" s="698"/>
      <c r="D40" s="157" t="s">
        <v>638</v>
      </c>
      <c r="E40" s="444">
        <v>200</v>
      </c>
      <c r="F40" s="62" t="s">
        <v>68</v>
      </c>
      <c r="G40" s="445">
        <v>100</v>
      </c>
      <c r="H40" s="446">
        <v>1.4899999999999999E-4</v>
      </c>
      <c r="I40" s="447" t="s">
        <v>271</v>
      </c>
      <c r="J40" s="450" t="s">
        <v>389</v>
      </c>
      <c r="K40" s="598">
        <f t="shared" si="0"/>
        <v>2.98</v>
      </c>
    </row>
    <row r="43" spans="2:11">
      <c r="B43" s="197" t="s">
        <v>661</v>
      </c>
    </row>
    <row r="44" spans="2:11">
      <c r="B44" s="228" t="s">
        <v>662</v>
      </c>
    </row>
    <row r="45" spans="2:11" ht="3.75" customHeight="1" thickBot="1"/>
    <row r="46" spans="2:11">
      <c r="B46" s="376" t="s">
        <v>663</v>
      </c>
      <c r="C46" s="304">
        <v>8.5000000000000006E-3</v>
      </c>
      <c r="D46" s="370" t="s">
        <v>664</v>
      </c>
    </row>
    <row r="47" spans="2:11">
      <c r="B47" s="377" t="s">
        <v>665</v>
      </c>
      <c r="C47" s="16">
        <f>8000/10^6</f>
        <v>8.0000000000000002E-3</v>
      </c>
      <c r="D47" s="371" t="s">
        <v>668</v>
      </c>
    </row>
    <row r="48" spans="2:11" ht="14.25" thickBot="1">
      <c r="B48" s="378" t="s">
        <v>667</v>
      </c>
      <c r="C48" s="375">
        <f>C46/C47</f>
        <v>1.0625</v>
      </c>
      <c r="D48" s="372" t="s">
        <v>669</v>
      </c>
    </row>
    <row r="49" spans="2:4" ht="3.75" customHeight="1" thickBot="1">
      <c r="B49" s="368"/>
      <c r="C49" s="369"/>
    </row>
    <row r="50" spans="2:4">
      <c r="B50" s="373" t="s">
        <v>670</v>
      </c>
      <c r="C50" s="304">
        <v>500</v>
      </c>
      <c r="D50" s="370" t="s">
        <v>666</v>
      </c>
    </row>
    <row r="51" spans="2:4" ht="14.25" thickBot="1">
      <c r="B51" s="374" t="s">
        <v>671</v>
      </c>
      <c r="C51" s="17">
        <f>C50*C48</f>
        <v>531.25</v>
      </c>
      <c r="D51" s="372" t="s">
        <v>672</v>
      </c>
    </row>
  </sheetData>
  <mergeCells count="22">
    <mergeCell ref="M9:M10"/>
    <mergeCell ref="B9:B10"/>
    <mergeCell ref="C9:C10"/>
    <mergeCell ref="D9:D10"/>
    <mergeCell ref="G9:G10"/>
    <mergeCell ref="H9:J9"/>
    <mergeCell ref="K9:K10"/>
    <mergeCell ref="B21:B25"/>
    <mergeCell ref="C21:C25"/>
    <mergeCell ref="E9:F9"/>
    <mergeCell ref="B11:B18"/>
    <mergeCell ref="C11:C18"/>
    <mergeCell ref="B19:B20"/>
    <mergeCell ref="C19:C20"/>
    <mergeCell ref="B38:B40"/>
    <mergeCell ref="C38:C40"/>
    <mergeCell ref="B26:B30"/>
    <mergeCell ref="C26:C30"/>
    <mergeCell ref="B31:B34"/>
    <mergeCell ref="C31:C34"/>
    <mergeCell ref="B35:B37"/>
    <mergeCell ref="C35:C37"/>
  </mergeCells>
  <phoneticPr fontId="273"/>
  <pageMargins left="0.7" right="0.7" top="0.75" bottom="0.75" header="0.3" footer="0.3"/>
  <pageSetup paperSize="9" scale="4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1"/>
  <sheetViews>
    <sheetView view="pageBreakPreview" topLeftCell="B2" zoomScale="80" zoomScaleNormal="100" zoomScaleSheetLayoutView="80" workbookViewId="0">
      <selection activeCell="B2" sqref="B2"/>
    </sheetView>
  </sheetViews>
  <sheetFormatPr defaultRowHeight="13.5"/>
  <cols>
    <col min="1" max="1" width="9" style="6"/>
    <col min="2" max="2" width="12.5" style="6" customWidth="1"/>
    <col min="3" max="3" width="18.75" style="6" customWidth="1"/>
    <col min="4" max="5" width="16.125" style="6" customWidth="1"/>
    <col min="6" max="8" width="12.5" style="6" customWidth="1"/>
    <col min="9" max="9" width="10.125" style="6" customWidth="1"/>
    <col min="10" max="16384" width="9" style="6"/>
  </cols>
  <sheetData>
    <row r="1" spans="2:8" ht="15" customHeight="1"/>
    <row r="2" spans="2:8" ht="15" customHeight="1">
      <c r="B2" s="6" t="s">
        <v>11</v>
      </c>
    </row>
    <row r="3" spans="2:8" ht="15" customHeight="1"/>
    <row r="4" spans="2:8" ht="15" customHeight="1">
      <c r="B4" s="94" t="s">
        <v>712</v>
      </c>
      <c r="C4" s="64"/>
      <c r="D4" s="64"/>
      <c r="E4" s="64"/>
    </row>
    <row r="5" spans="2:8" ht="15" customHeight="1">
      <c r="B5" s="72" t="s">
        <v>260</v>
      </c>
      <c r="C5" s="64"/>
      <c r="D5" s="64"/>
      <c r="E5" s="64"/>
    </row>
    <row r="6" spans="2:8" s="227" customFormat="1" ht="15" customHeight="1">
      <c r="B6" s="72" t="s">
        <v>548</v>
      </c>
      <c r="C6" s="64"/>
      <c r="D6" s="64"/>
      <c r="E6" s="64"/>
    </row>
    <row r="7" spans="2:8" s="227" customFormat="1" ht="15" customHeight="1">
      <c r="B7" s="72" t="s">
        <v>549</v>
      </c>
      <c r="C7" s="64"/>
      <c r="D7" s="64"/>
      <c r="E7" s="64"/>
    </row>
    <row r="8" spans="2:8" ht="15" customHeight="1" thickBot="1"/>
    <row r="9" spans="2:8" s="5" customFormat="1" ht="15" customHeight="1">
      <c r="B9" s="689" t="s">
        <v>141</v>
      </c>
      <c r="C9" s="691" t="s">
        <v>148</v>
      </c>
      <c r="D9" s="723" t="s">
        <v>550</v>
      </c>
      <c r="E9" s="725" t="s">
        <v>259</v>
      </c>
      <c r="F9" s="685" t="s">
        <v>0</v>
      </c>
      <c r="H9" s="685" t="s">
        <v>0</v>
      </c>
    </row>
    <row r="10" spans="2:8" s="5" customFormat="1" ht="15" customHeight="1" thickBot="1">
      <c r="B10" s="690"/>
      <c r="C10" s="692"/>
      <c r="D10" s="724"/>
      <c r="E10" s="726"/>
      <c r="F10" s="720"/>
      <c r="H10" s="720"/>
    </row>
    <row r="11" spans="2:8" ht="15" customHeight="1" thickBot="1">
      <c r="B11" s="78" t="s">
        <v>122</v>
      </c>
      <c r="C11" s="69" t="s">
        <v>537</v>
      </c>
      <c r="D11" s="195">
        <v>100000</v>
      </c>
      <c r="E11" s="451">
        <v>100000</v>
      </c>
      <c r="F11" s="453">
        <f>D11-E11</f>
        <v>0</v>
      </c>
      <c r="H11" s="599">
        <f>SUM(F11:F21)</f>
        <v>0</v>
      </c>
    </row>
    <row r="12" spans="2:8" ht="15" customHeight="1">
      <c r="B12" s="71" t="s">
        <v>122</v>
      </c>
      <c r="C12" s="37" t="s">
        <v>538</v>
      </c>
      <c r="D12" s="196">
        <v>10000</v>
      </c>
      <c r="E12" s="452">
        <v>10000</v>
      </c>
      <c r="F12" s="442">
        <f t="shared" ref="F12:F21" si="0">D12-E12</f>
        <v>0</v>
      </c>
    </row>
    <row r="13" spans="2:8" ht="15" customHeight="1">
      <c r="B13" s="71" t="s">
        <v>147</v>
      </c>
      <c r="C13" s="37" t="s">
        <v>159</v>
      </c>
      <c r="D13" s="196">
        <v>20000</v>
      </c>
      <c r="E13" s="452">
        <v>20000</v>
      </c>
      <c r="F13" s="442">
        <f t="shared" si="0"/>
        <v>0</v>
      </c>
    </row>
    <row r="14" spans="2:8" ht="15" customHeight="1">
      <c r="B14" s="71" t="s">
        <v>147</v>
      </c>
      <c r="C14" s="37" t="s">
        <v>173</v>
      </c>
      <c r="D14" s="196">
        <v>20000</v>
      </c>
      <c r="E14" s="452">
        <v>20000</v>
      </c>
      <c r="F14" s="442">
        <f t="shared" si="0"/>
        <v>0</v>
      </c>
    </row>
    <row r="15" spans="2:8" ht="15" customHeight="1">
      <c r="B15" s="71" t="s">
        <v>147</v>
      </c>
      <c r="C15" s="37" t="s">
        <v>172</v>
      </c>
      <c r="D15" s="196">
        <v>20000</v>
      </c>
      <c r="E15" s="452">
        <v>20000</v>
      </c>
      <c r="F15" s="442">
        <f t="shared" si="0"/>
        <v>0</v>
      </c>
    </row>
    <row r="16" spans="2:8" ht="15" customHeight="1">
      <c r="B16" s="71" t="s">
        <v>147</v>
      </c>
      <c r="C16" s="37" t="s">
        <v>176</v>
      </c>
      <c r="D16" s="196">
        <v>15000</v>
      </c>
      <c r="E16" s="452">
        <v>15000</v>
      </c>
      <c r="F16" s="442">
        <f t="shared" si="0"/>
        <v>0</v>
      </c>
    </row>
    <row r="17" spans="2:6" ht="15" customHeight="1">
      <c r="B17" s="71" t="s">
        <v>147</v>
      </c>
      <c r="C17" s="37" t="s">
        <v>177</v>
      </c>
      <c r="D17" s="196">
        <v>15000</v>
      </c>
      <c r="E17" s="452">
        <v>15000</v>
      </c>
      <c r="F17" s="442">
        <f t="shared" si="0"/>
        <v>0</v>
      </c>
    </row>
    <row r="18" spans="2:6" ht="15" customHeight="1">
      <c r="B18" s="237"/>
      <c r="C18" s="292"/>
      <c r="D18" s="292"/>
      <c r="E18" s="12"/>
      <c r="F18" s="442">
        <f t="shared" si="0"/>
        <v>0</v>
      </c>
    </row>
    <row r="19" spans="2:6" ht="15" customHeight="1">
      <c r="B19" s="237"/>
      <c r="C19" s="292"/>
      <c r="D19" s="292"/>
      <c r="E19" s="12"/>
      <c r="F19" s="442">
        <f t="shared" si="0"/>
        <v>0</v>
      </c>
    </row>
    <row r="20" spans="2:6" ht="15" customHeight="1">
      <c r="B20" s="237"/>
      <c r="C20" s="292"/>
      <c r="D20" s="292"/>
      <c r="E20" s="12"/>
      <c r="F20" s="442">
        <f>D20-E20</f>
        <v>0</v>
      </c>
    </row>
    <row r="21" spans="2:6" ht="15" customHeight="1" thickBot="1">
      <c r="B21" s="238"/>
      <c r="C21" s="4"/>
      <c r="D21" s="4"/>
      <c r="E21" s="14"/>
      <c r="F21" s="443">
        <f t="shared" si="0"/>
        <v>0</v>
      </c>
    </row>
  </sheetData>
  <mergeCells count="6">
    <mergeCell ref="H9:H10"/>
    <mergeCell ref="C9:C10"/>
    <mergeCell ref="D9:D10"/>
    <mergeCell ref="E9:E10"/>
    <mergeCell ref="B9:B10"/>
    <mergeCell ref="F9:F10"/>
  </mergeCells>
  <phoneticPr fontId="2"/>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9"/>
  <sheetViews>
    <sheetView view="pageBreakPreview" topLeftCell="B2" zoomScale="80" zoomScaleNormal="100" zoomScaleSheetLayoutView="80" workbookViewId="0">
      <selection activeCell="B2" sqref="B2"/>
    </sheetView>
  </sheetViews>
  <sheetFormatPr defaultRowHeight="13.5"/>
  <cols>
    <col min="1" max="1" width="9" style="6"/>
    <col min="2" max="2" width="18.75" style="227" customWidth="1"/>
    <col min="3" max="3" width="22.5" style="6" customWidth="1"/>
    <col min="4" max="8" width="12.5" style="6" customWidth="1"/>
    <col min="9" max="9" width="31.125" style="6" customWidth="1"/>
    <col min="10" max="12" width="12.5" style="6" customWidth="1"/>
    <col min="13" max="13" width="31.125" style="6" customWidth="1"/>
    <col min="14" max="14" width="12.5" style="6" customWidth="1"/>
    <col min="15" max="16" width="12.375" style="6" customWidth="1"/>
    <col min="17" max="16384" width="9" style="6"/>
  </cols>
  <sheetData>
    <row r="1" spans="2:16" ht="15" customHeight="1"/>
    <row r="2" spans="2:16" ht="15" customHeight="1">
      <c r="B2" s="6" t="s">
        <v>11</v>
      </c>
    </row>
    <row r="3" spans="2:16" ht="15" customHeight="1">
      <c r="B3" s="6"/>
    </row>
    <row r="4" spans="2:16" ht="15" customHeight="1">
      <c r="B4" s="94" t="s">
        <v>713</v>
      </c>
      <c r="D4" s="64"/>
      <c r="E4" s="64"/>
      <c r="F4" s="64"/>
      <c r="G4" s="64"/>
      <c r="J4" s="64"/>
      <c r="K4" s="64"/>
    </row>
    <row r="5" spans="2:16" ht="15" customHeight="1" thickBot="1">
      <c r="B5" s="64"/>
    </row>
    <row r="6" spans="2:16" s="5" customFormat="1" ht="15" customHeight="1">
      <c r="B6" s="689" t="s">
        <v>148</v>
      </c>
      <c r="C6" s="699" t="s">
        <v>261</v>
      </c>
      <c r="D6" s="718" t="s">
        <v>263</v>
      </c>
      <c r="E6" s="723" t="s">
        <v>13</v>
      </c>
      <c r="F6" s="723" t="s">
        <v>269</v>
      </c>
      <c r="G6" s="693" t="s">
        <v>6</v>
      </c>
      <c r="H6" s="693"/>
      <c r="I6" s="693"/>
      <c r="J6" s="729" t="s">
        <v>270</v>
      </c>
      <c r="K6" s="693" t="s">
        <v>6</v>
      </c>
      <c r="L6" s="693"/>
      <c r="M6" s="679"/>
      <c r="N6" s="685" t="s">
        <v>0</v>
      </c>
      <c r="P6" s="685" t="s">
        <v>0</v>
      </c>
    </row>
    <row r="7" spans="2:16" s="5" customFormat="1" ht="15" customHeight="1" thickBot="1">
      <c r="B7" s="690"/>
      <c r="C7" s="700"/>
      <c r="D7" s="719"/>
      <c r="E7" s="724"/>
      <c r="F7" s="724"/>
      <c r="G7" s="268" t="s">
        <v>5</v>
      </c>
      <c r="H7" s="268" t="s">
        <v>4</v>
      </c>
      <c r="I7" s="268" t="s">
        <v>8</v>
      </c>
      <c r="J7" s="730"/>
      <c r="K7" s="268" t="s">
        <v>5</v>
      </c>
      <c r="L7" s="268" t="s">
        <v>4</v>
      </c>
      <c r="M7" s="301" t="s">
        <v>8</v>
      </c>
      <c r="N7" s="720"/>
      <c r="P7" s="686"/>
    </row>
    <row r="8" spans="2:16" ht="30" customHeight="1" thickBot="1">
      <c r="B8" s="727" t="s">
        <v>537</v>
      </c>
      <c r="C8" s="731" t="s">
        <v>262</v>
      </c>
      <c r="D8" s="3" t="s">
        <v>264</v>
      </c>
      <c r="E8" s="46">
        <v>250000</v>
      </c>
      <c r="F8" s="80">
        <v>2111.2041798657719</v>
      </c>
      <c r="G8" s="79">
        <v>9.5200000000000003E-6</v>
      </c>
      <c r="H8" s="76" t="s">
        <v>271</v>
      </c>
      <c r="I8" s="270" t="s">
        <v>272</v>
      </c>
      <c r="J8" s="80">
        <v>500</v>
      </c>
      <c r="K8" s="45">
        <v>1.4899999999999999E-4</v>
      </c>
      <c r="L8" s="76" t="s">
        <v>271</v>
      </c>
      <c r="M8" s="448" t="s">
        <v>273</v>
      </c>
      <c r="N8" s="597">
        <f>E8*(F8*G8+J8*K8)</f>
        <v>23649.665948080539</v>
      </c>
      <c r="P8" s="48">
        <f>SUM(N8:N16)</f>
        <v>119748.87190672464</v>
      </c>
    </row>
    <row r="9" spans="2:16" ht="30" customHeight="1">
      <c r="B9" s="728"/>
      <c r="C9" s="732"/>
      <c r="D9" s="2" t="s">
        <v>265</v>
      </c>
      <c r="E9" s="74">
        <v>200000</v>
      </c>
      <c r="F9" s="20">
        <v>18172.385611590093</v>
      </c>
      <c r="G9" s="92">
        <v>9.5200000000000003E-6</v>
      </c>
      <c r="H9" s="90" t="s">
        <v>271</v>
      </c>
      <c r="I9" s="267" t="s">
        <v>272</v>
      </c>
      <c r="J9" s="20">
        <v>500</v>
      </c>
      <c r="K9" s="91">
        <v>1.4899999999999999E-4</v>
      </c>
      <c r="L9" s="90" t="s">
        <v>271</v>
      </c>
      <c r="M9" s="449" t="s">
        <v>273</v>
      </c>
      <c r="N9" s="596">
        <f>E9*(F9*G9+J9*K9)</f>
        <v>49500.222204467536</v>
      </c>
    </row>
    <row r="10" spans="2:16" ht="30" customHeight="1">
      <c r="B10" s="728"/>
      <c r="C10" s="732"/>
      <c r="D10" s="2" t="s">
        <v>268</v>
      </c>
      <c r="E10" s="74">
        <v>100000</v>
      </c>
      <c r="F10" s="20">
        <v>18706.834626639135</v>
      </c>
      <c r="G10" s="92">
        <v>9.5200000000000003E-6</v>
      </c>
      <c r="H10" s="90" t="s">
        <v>271</v>
      </c>
      <c r="I10" s="267" t="s">
        <v>272</v>
      </c>
      <c r="J10" s="20">
        <v>500</v>
      </c>
      <c r="K10" s="91">
        <v>1.4899999999999999E-4</v>
      </c>
      <c r="L10" s="90" t="s">
        <v>271</v>
      </c>
      <c r="M10" s="449" t="s">
        <v>273</v>
      </c>
      <c r="N10" s="596">
        <f>E10*(F10*G10+J10*K10)</f>
        <v>25258.906564560457</v>
      </c>
    </row>
    <row r="11" spans="2:16" ht="30" customHeight="1">
      <c r="B11" s="728"/>
      <c r="C11" s="732"/>
      <c r="D11" s="2" t="s">
        <v>266</v>
      </c>
      <c r="E11" s="74">
        <v>100000</v>
      </c>
      <c r="F11" s="19">
        <v>9622</v>
      </c>
      <c r="G11" s="92">
        <v>9.5200000000000003E-6</v>
      </c>
      <c r="H11" s="90" t="s">
        <v>271</v>
      </c>
      <c r="I11" s="267" t="s">
        <v>272</v>
      </c>
      <c r="J11" s="20">
        <v>500</v>
      </c>
      <c r="K11" s="91">
        <v>1.4899999999999999E-4</v>
      </c>
      <c r="L11" s="90" t="s">
        <v>271</v>
      </c>
      <c r="M11" s="449" t="s">
        <v>273</v>
      </c>
      <c r="N11" s="596">
        <f>E11*(F11*G11+J11*K11)</f>
        <v>16610.144</v>
      </c>
    </row>
    <row r="12" spans="2:16" ht="30" customHeight="1">
      <c r="B12" s="271" t="s">
        <v>551</v>
      </c>
      <c r="C12" s="266" t="s">
        <v>267</v>
      </c>
      <c r="D12" s="2" t="s">
        <v>264</v>
      </c>
      <c r="E12" s="74">
        <v>50000</v>
      </c>
      <c r="F12" s="20">
        <v>2111.2041798657719</v>
      </c>
      <c r="G12" s="92">
        <v>9.5200000000000003E-6</v>
      </c>
      <c r="H12" s="90" t="s">
        <v>271</v>
      </c>
      <c r="I12" s="267" t="s">
        <v>272</v>
      </c>
      <c r="J12" s="20">
        <v>500</v>
      </c>
      <c r="K12" s="91">
        <v>1.4899999999999999E-4</v>
      </c>
      <c r="L12" s="90" t="s">
        <v>271</v>
      </c>
      <c r="M12" s="449" t="s">
        <v>273</v>
      </c>
      <c r="N12" s="596">
        <f>E12*(F12*G12+J12*K12)</f>
        <v>4729.9331896161075</v>
      </c>
    </row>
    <row r="13" spans="2:16">
      <c r="B13" s="218"/>
      <c r="C13" s="266"/>
      <c r="D13" s="266"/>
      <c r="E13" s="74"/>
      <c r="F13" s="266"/>
      <c r="G13" s="266"/>
      <c r="H13" s="266"/>
      <c r="I13" s="266"/>
      <c r="J13" s="266"/>
      <c r="K13" s="266"/>
      <c r="L13" s="266"/>
      <c r="M13" s="12"/>
      <c r="N13" s="442">
        <f>E13*F13*G13</f>
        <v>0</v>
      </c>
    </row>
    <row r="14" spans="2:16">
      <c r="B14" s="218"/>
      <c r="C14" s="266"/>
      <c r="D14" s="266"/>
      <c r="E14" s="74"/>
      <c r="F14" s="266"/>
      <c r="G14" s="266"/>
      <c r="H14" s="266"/>
      <c r="I14" s="266"/>
      <c r="J14" s="266"/>
      <c r="K14" s="266"/>
      <c r="L14" s="266"/>
      <c r="M14" s="12"/>
      <c r="N14" s="442">
        <f>E14*F14*G14</f>
        <v>0</v>
      </c>
    </row>
    <row r="15" spans="2:16">
      <c r="B15" s="237"/>
      <c r="C15" s="266"/>
      <c r="D15" s="266"/>
      <c r="E15" s="74"/>
      <c r="F15" s="266"/>
      <c r="G15" s="266"/>
      <c r="H15" s="266"/>
      <c r="I15" s="266"/>
      <c r="J15" s="266"/>
      <c r="K15" s="266"/>
      <c r="L15" s="266"/>
      <c r="M15" s="12"/>
      <c r="N15" s="442">
        <f>E15*F15*G15</f>
        <v>0</v>
      </c>
    </row>
    <row r="16" spans="2:16" ht="14.25" thickBot="1">
      <c r="B16" s="238"/>
      <c r="C16" s="4"/>
      <c r="D16" s="4"/>
      <c r="E16" s="70"/>
      <c r="F16" s="4"/>
      <c r="G16" s="4"/>
      <c r="H16" s="4"/>
      <c r="I16" s="4"/>
      <c r="J16" s="4"/>
      <c r="K16" s="4"/>
      <c r="L16" s="4"/>
      <c r="M16" s="14"/>
      <c r="N16" s="443">
        <f>E16*F16*G16</f>
        <v>0</v>
      </c>
    </row>
    <row r="17" spans="2:2">
      <c r="B17" s="6"/>
    </row>
    <row r="18" spans="2:2">
      <c r="B18" s="6"/>
    </row>
    <row r="19" spans="2:2">
      <c r="B19" s="6"/>
    </row>
  </sheetData>
  <mergeCells count="12">
    <mergeCell ref="B6:B7"/>
    <mergeCell ref="B8:B11"/>
    <mergeCell ref="J6:J7"/>
    <mergeCell ref="D6:D7"/>
    <mergeCell ref="C8:C11"/>
    <mergeCell ref="C6:C7"/>
    <mergeCell ref="N6:N7"/>
    <mergeCell ref="P6:P7"/>
    <mergeCell ref="E6:E7"/>
    <mergeCell ref="F6:F7"/>
    <mergeCell ref="K6:M6"/>
    <mergeCell ref="G6:I6"/>
  </mergeCells>
  <phoneticPr fontId="2"/>
  <pageMargins left="0.7" right="0.7" top="0.75" bottom="0.75" header="0.3" footer="0.3"/>
  <pageSetup paperSize="9" scale="5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5"/>
  <sheetViews>
    <sheetView view="pageBreakPreview" topLeftCell="B2" zoomScale="80" zoomScaleNormal="100" zoomScaleSheetLayoutView="80" workbookViewId="0">
      <selection activeCell="B2" sqref="B2"/>
    </sheetView>
  </sheetViews>
  <sheetFormatPr defaultRowHeight="13.5"/>
  <cols>
    <col min="1" max="1" width="9" style="101"/>
    <col min="2" max="2" width="15" style="101" customWidth="1"/>
    <col min="3" max="10" width="12.5" style="101" customWidth="1"/>
    <col min="11" max="16384" width="9" style="101"/>
  </cols>
  <sheetData>
    <row r="1" spans="2:10" ht="15" customHeight="1"/>
    <row r="2" spans="2:10" ht="15" customHeight="1">
      <c r="B2" s="101" t="s">
        <v>12</v>
      </c>
    </row>
    <row r="3" spans="2:10" ht="15" customHeight="1"/>
    <row r="4" spans="2:10" ht="15" customHeight="1">
      <c r="B4" s="103" t="s">
        <v>552</v>
      </c>
      <c r="D4" s="104"/>
      <c r="E4" s="104"/>
      <c r="F4" s="104"/>
      <c r="G4" s="104"/>
    </row>
    <row r="5" spans="2:10" ht="15" customHeight="1">
      <c r="B5" s="105" t="s">
        <v>296</v>
      </c>
      <c r="D5" s="105"/>
      <c r="E5" s="104"/>
      <c r="F5" s="104"/>
      <c r="G5" s="104"/>
    </row>
    <row r="6" spans="2:10" ht="15" customHeight="1" thickBot="1">
      <c r="B6" s="101" t="s">
        <v>285</v>
      </c>
    </row>
    <row r="7" spans="2:10" ht="15" customHeight="1">
      <c r="B7" s="735" t="s">
        <v>554</v>
      </c>
      <c r="C7" s="739" t="s">
        <v>275</v>
      </c>
      <c r="D7" s="739" t="s">
        <v>4</v>
      </c>
      <c r="E7" s="741" t="s">
        <v>280</v>
      </c>
      <c r="F7" s="741"/>
      <c r="G7" s="741"/>
      <c r="H7" s="741"/>
      <c r="I7" s="600" t="s">
        <v>281</v>
      </c>
      <c r="J7" s="737" t="s">
        <v>276</v>
      </c>
    </row>
    <row r="8" spans="2:10" s="106" customFormat="1" ht="15" customHeight="1" thickBot="1">
      <c r="B8" s="736"/>
      <c r="C8" s="740"/>
      <c r="D8" s="740"/>
      <c r="E8" s="601" t="s">
        <v>292</v>
      </c>
      <c r="F8" s="601" t="s">
        <v>293</v>
      </c>
      <c r="G8" s="601" t="s">
        <v>294</v>
      </c>
      <c r="H8" s="601" t="s">
        <v>295</v>
      </c>
      <c r="I8" s="602" t="s">
        <v>282</v>
      </c>
      <c r="J8" s="738"/>
    </row>
    <row r="9" spans="2:10" ht="15" customHeight="1">
      <c r="B9" s="280"/>
      <c r="C9" s="477" t="s">
        <v>297</v>
      </c>
      <c r="D9" s="459" t="s">
        <v>277</v>
      </c>
      <c r="E9" s="478">
        <v>0</v>
      </c>
      <c r="F9" s="478">
        <v>0</v>
      </c>
      <c r="G9" s="478">
        <v>0</v>
      </c>
      <c r="H9" s="478">
        <v>0</v>
      </c>
      <c r="I9" s="484">
        <v>0</v>
      </c>
      <c r="J9" s="488">
        <f>SUM(E9:I9)</f>
        <v>0</v>
      </c>
    </row>
    <row r="10" spans="2:10" ht="15" customHeight="1">
      <c r="B10" s="218" t="s">
        <v>537</v>
      </c>
      <c r="C10" s="31" t="s">
        <v>278</v>
      </c>
      <c r="D10" s="96" t="s">
        <v>68</v>
      </c>
      <c r="E10" s="98">
        <v>0</v>
      </c>
      <c r="F10" s="98">
        <v>1000</v>
      </c>
      <c r="G10" s="98">
        <v>0</v>
      </c>
      <c r="H10" s="98">
        <v>0</v>
      </c>
      <c r="I10" s="485">
        <v>0</v>
      </c>
      <c r="J10" s="489">
        <f t="shared" ref="J10:J29" si="0">SUM(E10:I10)</f>
        <v>1000</v>
      </c>
    </row>
    <row r="11" spans="2:10" ht="15" customHeight="1">
      <c r="B11" s="218" t="s">
        <v>537</v>
      </c>
      <c r="C11" s="742" t="s">
        <v>298</v>
      </c>
      <c r="D11" s="96" t="s">
        <v>277</v>
      </c>
      <c r="E11" s="98">
        <v>200</v>
      </c>
      <c r="F11" s="98">
        <v>0</v>
      </c>
      <c r="G11" s="98">
        <v>2000</v>
      </c>
      <c r="H11" s="98">
        <v>1500</v>
      </c>
      <c r="I11" s="485">
        <v>0</v>
      </c>
      <c r="J11" s="489">
        <f t="shared" si="0"/>
        <v>3700</v>
      </c>
    </row>
    <row r="12" spans="2:10" ht="15" customHeight="1">
      <c r="B12" s="218" t="s">
        <v>538</v>
      </c>
      <c r="C12" s="742"/>
      <c r="D12" s="96" t="s">
        <v>68</v>
      </c>
      <c r="E12" s="98">
        <v>0</v>
      </c>
      <c r="F12" s="98">
        <v>0</v>
      </c>
      <c r="G12" s="98">
        <v>1000</v>
      </c>
      <c r="H12" s="98">
        <v>0</v>
      </c>
      <c r="I12" s="485">
        <v>0</v>
      </c>
      <c r="J12" s="489">
        <f t="shared" si="0"/>
        <v>1000</v>
      </c>
    </row>
    <row r="13" spans="2:10" ht="15" customHeight="1">
      <c r="B13" s="218" t="s">
        <v>159</v>
      </c>
      <c r="C13" s="742"/>
      <c r="D13" s="96" t="s">
        <v>277</v>
      </c>
      <c r="E13" s="98">
        <v>0</v>
      </c>
      <c r="F13" s="98">
        <v>0</v>
      </c>
      <c r="G13" s="98">
        <v>5000</v>
      </c>
      <c r="H13" s="98">
        <v>0</v>
      </c>
      <c r="I13" s="485">
        <v>0</v>
      </c>
      <c r="J13" s="489">
        <f t="shared" si="0"/>
        <v>5000</v>
      </c>
    </row>
    <row r="14" spans="2:10" ht="15" customHeight="1">
      <c r="B14" s="218" t="s">
        <v>173</v>
      </c>
      <c r="C14" s="742"/>
      <c r="D14" s="96" t="s">
        <v>68</v>
      </c>
      <c r="E14" s="98">
        <v>0</v>
      </c>
      <c r="F14" s="98">
        <v>0</v>
      </c>
      <c r="G14" s="98">
        <v>4000</v>
      </c>
      <c r="H14" s="98">
        <v>0</v>
      </c>
      <c r="I14" s="485">
        <v>0</v>
      </c>
      <c r="J14" s="489">
        <f t="shared" si="0"/>
        <v>4000</v>
      </c>
    </row>
    <row r="15" spans="2:10" ht="15" customHeight="1">
      <c r="B15" s="218" t="s">
        <v>172</v>
      </c>
      <c r="C15" s="742"/>
      <c r="D15" s="96" t="s">
        <v>277</v>
      </c>
      <c r="E15" s="98">
        <v>0</v>
      </c>
      <c r="F15" s="98">
        <v>0</v>
      </c>
      <c r="G15" s="98">
        <v>3000</v>
      </c>
      <c r="H15" s="98">
        <v>0</v>
      </c>
      <c r="I15" s="485">
        <v>0</v>
      </c>
      <c r="J15" s="489">
        <f t="shared" si="0"/>
        <v>3000</v>
      </c>
    </row>
    <row r="16" spans="2:10" ht="15" customHeight="1">
      <c r="B16" s="218" t="s">
        <v>176</v>
      </c>
      <c r="C16" s="742"/>
      <c r="D16" s="96" t="s">
        <v>68</v>
      </c>
      <c r="E16" s="98">
        <v>0</v>
      </c>
      <c r="F16" s="98">
        <v>0</v>
      </c>
      <c r="G16" s="98">
        <v>5000</v>
      </c>
      <c r="H16" s="98">
        <v>0</v>
      </c>
      <c r="I16" s="485">
        <v>0</v>
      </c>
      <c r="J16" s="489">
        <f t="shared" si="0"/>
        <v>5000</v>
      </c>
    </row>
    <row r="17" spans="2:10" ht="15" customHeight="1">
      <c r="B17" s="218" t="s">
        <v>177</v>
      </c>
      <c r="C17" s="742"/>
      <c r="D17" s="96" t="s">
        <v>277</v>
      </c>
      <c r="E17" s="98">
        <v>0</v>
      </c>
      <c r="F17" s="98">
        <v>0</v>
      </c>
      <c r="G17" s="98">
        <v>5000</v>
      </c>
      <c r="H17" s="98">
        <v>0</v>
      </c>
      <c r="I17" s="485">
        <v>0</v>
      </c>
      <c r="J17" s="489">
        <f t="shared" si="0"/>
        <v>5000</v>
      </c>
    </row>
    <row r="18" spans="2:10" ht="15" customHeight="1">
      <c r="B18" s="218" t="s">
        <v>537</v>
      </c>
      <c r="C18" s="742" t="s">
        <v>279</v>
      </c>
      <c r="D18" s="96" t="s">
        <v>68</v>
      </c>
      <c r="E18" s="98">
        <v>0</v>
      </c>
      <c r="F18" s="98">
        <v>0</v>
      </c>
      <c r="G18" s="98">
        <v>0</v>
      </c>
      <c r="H18" s="98">
        <v>0</v>
      </c>
      <c r="I18" s="486">
        <v>4</v>
      </c>
      <c r="J18" s="489">
        <f t="shared" si="0"/>
        <v>4</v>
      </c>
    </row>
    <row r="19" spans="2:10" ht="15" customHeight="1">
      <c r="B19" s="218" t="s">
        <v>538</v>
      </c>
      <c r="C19" s="742"/>
      <c r="D19" s="96" t="s">
        <v>68</v>
      </c>
      <c r="E19" s="98">
        <v>0</v>
      </c>
      <c r="F19" s="98">
        <v>0</v>
      </c>
      <c r="G19" s="98">
        <v>0</v>
      </c>
      <c r="H19" s="98">
        <v>0</v>
      </c>
      <c r="I19" s="486">
        <v>1</v>
      </c>
      <c r="J19" s="489">
        <f t="shared" si="0"/>
        <v>1</v>
      </c>
    </row>
    <row r="20" spans="2:10" ht="15" customHeight="1">
      <c r="B20" s="218" t="s">
        <v>154</v>
      </c>
      <c r="C20" s="742"/>
      <c r="D20" s="96" t="s">
        <v>277</v>
      </c>
      <c r="E20" s="98">
        <v>0</v>
      </c>
      <c r="F20" s="98">
        <v>0</v>
      </c>
      <c r="G20" s="98">
        <v>0</v>
      </c>
      <c r="H20" s="98">
        <v>0</v>
      </c>
      <c r="I20" s="486">
        <v>0.3</v>
      </c>
      <c r="J20" s="489">
        <f t="shared" si="0"/>
        <v>0.3</v>
      </c>
    </row>
    <row r="21" spans="2:10" ht="15" customHeight="1">
      <c r="B21" s="218" t="s">
        <v>155</v>
      </c>
      <c r="C21" s="742"/>
      <c r="D21" s="96" t="s">
        <v>68</v>
      </c>
      <c r="E21" s="98">
        <v>0</v>
      </c>
      <c r="F21" s="98">
        <v>0</v>
      </c>
      <c r="G21" s="98">
        <v>0</v>
      </c>
      <c r="H21" s="98">
        <v>0</v>
      </c>
      <c r="I21" s="486">
        <v>0.1</v>
      </c>
      <c r="J21" s="489">
        <f t="shared" si="0"/>
        <v>0.1</v>
      </c>
    </row>
    <row r="22" spans="2:10" ht="15" customHeight="1">
      <c r="B22" s="218" t="s">
        <v>156</v>
      </c>
      <c r="C22" s="742"/>
      <c r="D22" s="96" t="s">
        <v>277</v>
      </c>
      <c r="E22" s="98">
        <v>0</v>
      </c>
      <c r="F22" s="98">
        <v>0</v>
      </c>
      <c r="G22" s="98">
        <v>0</v>
      </c>
      <c r="H22" s="98">
        <v>0</v>
      </c>
      <c r="I22" s="486">
        <v>0.1</v>
      </c>
      <c r="J22" s="489">
        <f t="shared" si="0"/>
        <v>0.1</v>
      </c>
    </row>
    <row r="23" spans="2:10" ht="15" customHeight="1">
      <c r="B23" s="218" t="s">
        <v>157</v>
      </c>
      <c r="C23" s="742"/>
      <c r="D23" s="96" t="s">
        <v>68</v>
      </c>
      <c r="E23" s="98">
        <v>0</v>
      </c>
      <c r="F23" s="98">
        <v>0</v>
      </c>
      <c r="G23" s="98">
        <v>0</v>
      </c>
      <c r="H23" s="98">
        <v>0</v>
      </c>
      <c r="I23" s="486">
        <v>0.1</v>
      </c>
      <c r="J23" s="489">
        <f t="shared" si="0"/>
        <v>0.1</v>
      </c>
    </row>
    <row r="24" spans="2:10" ht="15" customHeight="1">
      <c r="B24" s="218" t="s">
        <v>158</v>
      </c>
      <c r="C24" s="742"/>
      <c r="D24" s="96" t="s">
        <v>277</v>
      </c>
      <c r="E24" s="98">
        <v>0</v>
      </c>
      <c r="F24" s="98">
        <v>0</v>
      </c>
      <c r="G24" s="98">
        <v>0</v>
      </c>
      <c r="H24" s="98">
        <v>0</v>
      </c>
      <c r="I24" s="486">
        <v>0.1</v>
      </c>
      <c r="J24" s="489">
        <f t="shared" si="0"/>
        <v>0.1</v>
      </c>
    </row>
    <row r="25" spans="2:10" ht="15" customHeight="1">
      <c r="B25" s="218" t="s">
        <v>159</v>
      </c>
      <c r="C25" s="742"/>
      <c r="D25" s="96" t="s">
        <v>68</v>
      </c>
      <c r="E25" s="98">
        <v>0</v>
      </c>
      <c r="F25" s="98">
        <v>0</v>
      </c>
      <c r="G25" s="98">
        <v>0</v>
      </c>
      <c r="H25" s="98">
        <v>0</v>
      </c>
      <c r="I25" s="486">
        <v>1.2</v>
      </c>
      <c r="J25" s="489">
        <f t="shared" si="0"/>
        <v>1.2</v>
      </c>
    </row>
    <row r="26" spans="2:10" ht="15" customHeight="1">
      <c r="B26" s="218" t="s">
        <v>173</v>
      </c>
      <c r="C26" s="742"/>
      <c r="D26" s="96" t="s">
        <v>277</v>
      </c>
      <c r="E26" s="98">
        <v>0</v>
      </c>
      <c r="F26" s="98">
        <v>0</v>
      </c>
      <c r="G26" s="98">
        <v>0</v>
      </c>
      <c r="H26" s="98">
        <v>0</v>
      </c>
      <c r="I26" s="486">
        <v>1.1000000000000001</v>
      </c>
      <c r="J26" s="489">
        <f t="shared" si="0"/>
        <v>1.1000000000000001</v>
      </c>
    </row>
    <row r="27" spans="2:10" ht="15" customHeight="1">
      <c r="B27" s="218" t="s">
        <v>172</v>
      </c>
      <c r="C27" s="742"/>
      <c r="D27" s="96" t="s">
        <v>68</v>
      </c>
      <c r="E27" s="98">
        <v>0</v>
      </c>
      <c r="F27" s="98">
        <v>0</v>
      </c>
      <c r="G27" s="98">
        <v>0</v>
      </c>
      <c r="H27" s="98">
        <v>0</v>
      </c>
      <c r="I27" s="486">
        <v>0.5</v>
      </c>
      <c r="J27" s="489">
        <f t="shared" si="0"/>
        <v>0.5</v>
      </c>
    </row>
    <row r="28" spans="2:10" ht="15" customHeight="1">
      <c r="B28" s="218" t="s">
        <v>176</v>
      </c>
      <c r="C28" s="742"/>
      <c r="D28" s="96" t="s">
        <v>68</v>
      </c>
      <c r="E28" s="98">
        <v>0</v>
      </c>
      <c r="F28" s="98">
        <v>0</v>
      </c>
      <c r="G28" s="98">
        <v>0</v>
      </c>
      <c r="H28" s="98">
        <v>0</v>
      </c>
      <c r="I28" s="486">
        <v>0.8</v>
      </c>
      <c r="J28" s="489">
        <f t="shared" si="0"/>
        <v>0.8</v>
      </c>
    </row>
    <row r="29" spans="2:10" ht="15" customHeight="1" thickBot="1">
      <c r="B29" s="479" t="s">
        <v>177</v>
      </c>
      <c r="C29" s="743"/>
      <c r="D29" s="99" t="s">
        <v>553</v>
      </c>
      <c r="E29" s="272">
        <v>0</v>
      </c>
      <c r="F29" s="272">
        <v>0</v>
      </c>
      <c r="G29" s="272">
        <v>0</v>
      </c>
      <c r="H29" s="272">
        <v>0</v>
      </c>
      <c r="I29" s="487">
        <v>0.7</v>
      </c>
      <c r="J29" s="490">
        <f t="shared" si="0"/>
        <v>0.7</v>
      </c>
    </row>
    <row r="30" spans="2:10" ht="15" customHeight="1" thickBot="1">
      <c r="B30" s="733" t="s">
        <v>720</v>
      </c>
      <c r="C30" s="734"/>
      <c r="D30" s="480" t="s">
        <v>472</v>
      </c>
      <c r="E30" s="481">
        <f>SUM(E9:E29)</f>
        <v>200</v>
      </c>
      <c r="F30" s="481">
        <f>SUM(F9:F29)</f>
        <v>1000</v>
      </c>
      <c r="G30" s="481">
        <f>SUM(G9:G29)</f>
        <v>25000</v>
      </c>
      <c r="H30" s="481">
        <f>SUM(H9:H29)</f>
        <v>1500</v>
      </c>
      <c r="I30" s="482">
        <f>SUM(I9:I29)</f>
        <v>9.9999999999999982</v>
      </c>
      <c r="J30" s="491"/>
    </row>
    <row r="31" spans="2:10" ht="15" customHeight="1">
      <c r="C31" s="107"/>
      <c r="D31" s="108"/>
      <c r="E31" s="100"/>
      <c r="F31" s="100"/>
      <c r="G31" s="100"/>
      <c r="H31" s="100"/>
      <c r="I31" s="100" t="s">
        <v>286</v>
      </c>
      <c r="J31" s="100"/>
    </row>
    <row r="32" spans="2:10" ht="15" customHeight="1" thickBot="1">
      <c r="C32" s="109" t="s">
        <v>555</v>
      </c>
      <c r="D32" s="95"/>
      <c r="E32" s="95"/>
      <c r="F32" s="95"/>
      <c r="G32" s="95"/>
      <c r="H32" s="110"/>
      <c r="I32" s="95"/>
      <c r="J32" s="95"/>
    </row>
    <row r="33" spans="3:10" ht="15" customHeight="1" thickBot="1">
      <c r="C33" s="496" t="s">
        <v>275</v>
      </c>
      <c r="D33" s="497" t="s">
        <v>4</v>
      </c>
      <c r="E33" s="505" t="s">
        <v>292</v>
      </c>
      <c r="F33" s="505" t="s">
        <v>293</v>
      </c>
      <c r="G33" s="505" t="s">
        <v>294</v>
      </c>
      <c r="H33" s="505" t="s">
        <v>295</v>
      </c>
      <c r="I33" s="498" t="s">
        <v>283</v>
      </c>
    </row>
    <row r="34" spans="3:10" ht="15" customHeight="1">
      <c r="C34" s="458" t="s">
        <v>297</v>
      </c>
      <c r="D34" s="459" t="s">
        <v>287</v>
      </c>
      <c r="E34" s="478">
        <f>E9</f>
        <v>0</v>
      </c>
      <c r="F34" s="478">
        <f>F9</f>
        <v>0</v>
      </c>
      <c r="G34" s="478">
        <f>G9</f>
        <v>0</v>
      </c>
      <c r="H34" s="478">
        <f>H9</f>
        <v>0</v>
      </c>
      <c r="I34" s="506">
        <f>I9</f>
        <v>0</v>
      </c>
    </row>
    <row r="35" spans="3:10" ht="15" customHeight="1">
      <c r="C35" s="456" t="s">
        <v>278</v>
      </c>
      <c r="D35" s="96" t="s">
        <v>225</v>
      </c>
      <c r="E35" s="98">
        <f>SUM(E10)</f>
        <v>0</v>
      </c>
      <c r="F35" s="98">
        <f>SUM(F10)</f>
        <v>1000</v>
      </c>
      <c r="G35" s="98">
        <f>SUM(G10)</f>
        <v>0</v>
      </c>
      <c r="H35" s="98">
        <f>SUM(H10)</f>
        <v>0</v>
      </c>
      <c r="I35" s="499">
        <f>SUM(I10)</f>
        <v>0</v>
      </c>
    </row>
    <row r="36" spans="3:10" ht="15" customHeight="1">
      <c r="C36" s="456" t="s">
        <v>298</v>
      </c>
      <c r="D36" s="96" t="s">
        <v>225</v>
      </c>
      <c r="E36" s="272">
        <f>SUM(E11:E17)</f>
        <v>200</v>
      </c>
      <c r="F36" s="272">
        <f>SUM(F11:F17)</f>
        <v>0</v>
      </c>
      <c r="G36" s="272">
        <f>SUM(G11:G17)</f>
        <v>25000</v>
      </c>
      <c r="H36" s="272">
        <f>SUM(H11:H17)</f>
        <v>1500</v>
      </c>
      <c r="I36" s="500">
        <f>SUM(I11:I17)</f>
        <v>0</v>
      </c>
    </row>
    <row r="37" spans="3:10" ht="15" customHeight="1" thickBot="1">
      <c r="C37" s="501" t="s">
        <v>279</v>
      </c>
      <c r="D37" s="502" t="s">
        <v>225</v>
      </c>
      <c r="E37" s="503">
        <f>SUM(E18:E29)</f>
        <v>0</v>
      </c>
      <c r="F37" s="503">
        <f>SUM(F18:F29)</f>
        <v>0</v>
      </c>
      <c r="G37" s="503">
        <f>SUM(G18:G29)</f>
        <v>0</v>
      </c>
      <c r="H37" s="503">
        <f>SUM(H18:H29)</f>
        <v>0</v>
      </c>
      <c r="I37" s="504">
        <f>SUM(I18:I29)</f>
        <v>9.9999999999999982</v>
      </c>
      <c r="J37" s="42"/>
    </row>
    <row r="38" spans="3:10" ht="15" customHeight="1">
      <c r="C38" s="143"/>
      <c r="D38" s="108"/>
      <c r="E38" s="273"/>
      <c r="F38" s="273"/>
      <c r="G38" s="273"/>
      <c r="H38" s="273"/>
      <c r="I38" s="273"/>
      <c r="J38" s="42"/>
    </row>
    <row r="39" spans="3:10" ht="15" customHeight="1" thickBot="1">
      <c r="C39" s="109" t="s">
        <v>299</v>
      </c>
      <c r="D39" s="95"/>
      <c r="E39" s="95"/>
      <c r="F39" s="95"/>
      <c r="G39" s="95"/>
      <c r="H39" s="110"/>
      <c r="I39" s="95"/>
      <c r="J39" s="95"/>
    </row>
    <row r="40" spans="3:10" ht="15" customHeight="1" thickBot="1">
      <c r="C40" s="496" t="s">
        <v>275</v>
      </c>
      <c r="D40" s="497" t="s">
        <v>4</v>
      </c>
      <c r="E40" s="505" t="s">
        <v>292</v>
      </c>
      <c r="F40" s="505" t="s">
        <v>293</v>
      </c>
      <c r="G40" s="505" t="s">
        <v>294</v>
      </c>
      <c r="H40" s="505" t="s">
        <v>295</v>
      </c>
      <c r="I40" s="498" t="s">
        <v>283</v>
      </c>
    </row>
    <row r="41" spans="3:10" ht="15" customHeight="1">
      <c r="C41" s="458" t="s">
        <v>297</v>
      </c>
      <c r="D41" s="459" t="s">
        <v>287</v>
      </c>
      <c r="E41" s="511">
        <v>2.9563999999999999</v>
      </c>
      <c r="F41" s="511">
        <v>3.3399999999999999E-2</v>
      </c>
      <c r="G41" s="511">
        <v>3.3399999999999999E-2</v>
      </c>
      <c r="H41" s="511">
        <v>2.6360999999999999</v>
      </c>
      <c r="I41" s="512">
        <v>3.6499999999999998E-2</v>
      </c>
    </row>
    <row r="42" spans="3:10" ht="15" customHeight="1">
      <c r="C42" s="456" t="s">
        <v>278</v>
      </c>
      <c r="D42" s="96" t="s">
        <v>225</v>
      </c>
      <c r="E42" s="102">
        <v>3.7900000000000003E-2</v>
      </c>
      <c r="F42" s="102">
        <v>3.7900000000000003E-2</v>
      </c>
      <c r="G42" s="102">
        <v>3.7900000000000003E-2</v>
      </c>
      <c r="H42" s="102">
        <v>3.7900000000000003E-2</v>
      </c>
      <c r="I42" s="507">
        <v>2.4655</v>
      </c>
    </row>
    <row r="43" spans="3:10" ht="15" customHeight="1">
      <c r="C43" s="456" t="s">
        <v>298</v>
      </c>
      <c r="D43" s="96" t="s">
        <v>225</v>
      </c>
      <c r="E43" s="111">
        <v>0</v>
      </c>
      <c r="F43" s="111">
        <v>0</v>
      </c>
      <c r="G43" s="111">
        <v>0</v>
      </c>
      <c r="H43" s="111">
        <v>0.13600000000000001</v>
      </c>
      <c r="I43" s="508">
        <v>0</v>
      </c>
    </row>
    <row r="44" spans="3:10" ht="15" customHeight="1" thickBot="1">
      <c r="C44" s="501" t="s">
        <v>279</v>
      </c>
      <c r="D44" s="502" t="s">
        <v>225</v>
      </c>
      <c r="E44" s="509">
        <v>0</v>
      </c>
      <c r="F44" s="509">
        <v>0</v>
      </c>
      <c r="G44" s="509">
        <v>0</v>
      </c>
      <c r="H44" s="509">
        <v>0.13600000000000001</v>
      </c>
      <c r="I44" s="510">
        <v>0</v>
      </c>
      <c r="J44" s="42"/>
    </row>
    <row r="45" spans="3:10" ht="15" customHeight="1">
      <c r="C45" s="42"/>
      <c r="D45" s="42"/>
      <c r="E45" s="42"/>
      <c r="F45" s="42"/>
      <c r="G45" s="42"/>
      <c r="H45" s="42"/>
      <c r="I45" s="42"/>
      <c r="J45" s="42"/>
    </row>
    <row r="46" spans="3:10" ht="15" customHeight="1" thickBot="1">
      <c r="C46" s="42" t="s">
        <v>288</v>
      </c>
      <c r="D46" s="42"/>
      <c r="E46" s="42"/>
      <c r="F46" s="42"/>
      <c r="G46" s="42"/>
      <c r="H46" s="42"/>
      <c r="I46" s="42"/>
      <c r="J46" s="42"/>
    </row>
    <row r="47" spans="3:10" ht="15" customHeight="1" thickBot="1">
      <c r="C47" s="454" t="s">
        <v>275</v>
      </c>
      <c r="D47" s="455" t="s">
        <v>4</v>
      </c>
      <c r="E47" s="457" t="s">
        <v>292</v>
      </c>
      <c r="F47" s="457" t="s">
        <v>293</v>
      </c>
      <c r="G47" s="457" t="s">
        <v>294</v>
      </c>
      <c r="H47" s="457" t="s">
        <v>295</v>
      </c>
      <c r="I47" s="461" t="s">
        <v>283</v>
      </c>
      <c r="J47" s="464" t="s">
        <v>276</v>
      </c>
    </row>
    <row r="48" spans="3:10" ht="15" customHeight="1">
      <c r="C48" s="458" t="s">
        <v>284</v>
      </c>
      <c r="D48" s="459" t="s">
        <v>290</v>
      </c>
      <c r="E48" s="460">
        <f t="shared" ref="E48:I50" si="1">E9*E41</f>
        <v>0</v>
      </c>
      <c r="F48" s="460">
        <f t="shared" si="1"/>
        <v>0</v>
      </c>
      <c r="G48" s="460">
        <f t="shared" si="1"/>
        <v>0</v>
      </c>
      <c r="H48" s="460">
        <f t="shared" si="1"/>
        <v>0</v>
      </c>
      <c r="I48" s="462">
        <f t="shared" si="1"/>
        <v>0</v>
      </c>
      <c r="J48" s="465">
        <f>SUM(E48:I48)</f>
        <v>0</v>
      </c>
    </row>
    <row r="49" spans="3:10" ht="15" customHeight="1">
      <c r="C49" s="456" t="s">
        <v>278</v>
      </c>
      <c r="D49" s="96" t="s">
        <v>291</v>
      </c>
      <c r="E49" s="193">
        <f t="shared" si="1"/>
        <v>0</v>
      </c>
      <c r="F49" s="193">
        <f t="shared" si="1"/>
        <v>37.900000000000006</v>
      </c>
      <c r="G49" s="193">
        <f t="shared" si="1"/>
        <v>0</v>
      </c>
      <c r="H49" s="193">
        <f t="shared" si="1"/>
        <v>0</v>
      </c>
      <c r="I49" s="463">
        <f t="shared" si="1"/>
        <v>0</v>
      </c>
      <c r="J49" s="408">
        <f>SUM(E49:I49)</f>
        <v>37.900000000000006</v>
      </c>
    </row>
    <row r="50" spans="3:10" ht="15" customHeight="1">
      <c r="C50" s="456" t="s">
        <v>298</v>
      </c>
      <c r="D50" s="96" t="s">
        <v>291</v>
      </c>
      <c r="E50" s="193">
        <f t="shared" si="1"/>
        <v>0</v>
      </c>
      <c r="F50" s="193">
        <f t="shared" si="1"/>
        <v>0</v>
      </c>
      <c r="G50" s="193">
        <f t="shared" si="1"/>
        <v>0</v>
      </c>
      <c r="H50" s="193">
        <f t="shared" si="1"/>
        <v>204.00000000000003</v>
      </c>
      <c r="I50" s="463">
        <f t="shared" si="1"/>
        <v>0</v>
      </c>
      <c r="J50" s="408">
        <f>SUM(E50:I50)</f>
        <v>204.00000000000003</v>
      </c>
    </row>
    <row r="51" spans="3:10" ht="14.25" thickBot="1">
      <c r="C51" s="466" t="s">
        <v>279</v>
      </c>
      <c r="D51" s="99" t="s">
        <v>291</v>
      </c>
      <c r="E51" s="467">
        <f>E18*E44</f>
        <v>0</v>
      </c>
      <c r="F51" s="467">
        <f>F18*F44</f>
        <v>0</v>
      </c>
      <c r="G51" s="467">
        <f>G18*G44</f>
        <v>0</v>
      </c>
      <c r="H51" s="467">
        <f>H18*H44</f>
        <v>0</v>
      </c>
      <c r="I51" s="468">
        <f>I18*I44</f>
        <v>0</v>
      </c>
      <c r="J51" s="469">
        <f>SUM(E51:I51)</f>
        <v>0</v>
      </c>
    </row>
    <row r="52" spans="3:10" ht="14.25" thickBot="1">
      <c r="C52" s="470" t="s">
        <v>289</v>
      </c>
      <c r="D52" s="471" t="s">
        <v>291</v>
      </c>
      <c r="E52" s="472">
        <f t="shared" ref="E52:J52" si="2">SUM(E48:E51)</f>
        <v>0</v>
      </c>
      <c r="F52" s="472">
        <f t="shared" si="2"/>
        <v>37.900000000000006</v>
      </c>
      <c r="G52" s="472">
        <f t="shared" si="2"/>
        <v>0</v>
      </c>
      <c r="H52" s="472">
        <f t="shared" si="2"/>
        <v>204.00000000000003</v>
      </c>
      <c r="I52" s="473">
        <f t="shared" si="2"/>
        <v>0</v>
      </c>
      <c r="J52" s="474">
        <f t="shared" si="2"/>
        <v>241.90000000000003</v>
      </c>
    </row>
    <row r="53" spans="3:10" ht="14.25" thickBot="1"/>
    <row r="54" spans="3:10" ht="29.25" customHeight="1">
      <c r="J54" s="38" t="s">
        <v>0</v>
      </c>
    </row>
    <row r="55" spans="3:10" ht="14.25" thickBot="1">
      <c r="J55" s="194">
        <f>J52</f>
        <v>241.90000000000003</v>
      </c>
    </row>
  </sheetData>
  <mergeCells count="8">
    <mergeCell ref="B30:C30"/>
    <mergeCell ref="B7:B8"/>
    <mergeCell ref="J7:J8"/>
    <mergeCell ref="C7:C8"/>
    <mergeCell ref="D7:D8"/>
    <mergeCell ref="E7:H7"/>
    <mergeCell ref="C18:C29"/>
    <mergeCell ref="C11:C17"/>
  </mergeCells>
  <phoneticPr fontId="2"/>
  <pageMargins left="0.7" right="0.7" top="0.75" bottom="0.75" header="0.3" footer="0.3"/>
  <pageSetup paperSize="9" scale="6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view="pageBreakPreview" topLeftCell="B2" zoomScale="80" zoomScaleNormal="100" zoomScaleSheetLayoutView="80" workbookViewId="0">
      <selection activeCell="B2" sqref="B2"/>
    </sheetView>
  </sheetViews>
  <sheetFormatPr defaultRowHeight="13.5"/>
  <cols>
    <col min="1" max="1" width="9" style="6"/>
    <col min="2" max="2" width="12.5" style="6" customWidth="1"/>
    <col min="3" max="3" width="18.75" style="6" customWidth="1"/>
    <col min="4" max="8" width="12.5" style="6" customWidth="1"/>
    <col min="9" max="9" width="37.5" style="6" customWidth="1"/>
    <col min="10" max="12" width="12.5" style="6" customWidth="1"/>
    <col min="13" max="16384" width="9" style="6"/>
  </cols>
  <sheetData>
    <row r="1" spans="2:12" ht="15" customHeight="1"/>
    <row r="2" spans="2:12" ht="15" customHeight="1">
      <c r="B2" s="6" t="s">
        <v>14</v>
      </c>
    </row>
    <row r="3" spans="2:12" ht="15" customHeight="1"/>
    <row r="4" spans="2:12" ht="15" customHeight="1">
      <c r="B4" s="103" t="s">
        <v>556</v>
      </c>
      <c r="C4" s="64"/>
      <c r="D4" s="64"/>
      <c r="E4" s="64"/>
      <c r="F4" s="64"/>
      <c r="G4" s="18"/>
      <c r="H4" s="18"/>
      <c r="I4" s="18"/>
    </row>
    <row r="5" spans="2:12" ht="15" customHeight="1">
      <c r="B5" s="105" t="s">
        <v>300</v>
      </c>
      <c r="C5" s="64"/>
      <c r="D5" s="64"/>
      <c r="E5" s="64"/>
      <c r="F5" s="64"/>
      <c r="G5" s="18"/>
      <c r="H5" s="18"/>
      <c r="I5" s="18"/>
    </row>
    <row r="6" spans="2:12" ht="15" customHeight="1" thickBot="1"/>
    <row r="7" spans="2:12" s="5" customFormat="1" ht="15" customHeight="1">
      <c r="B7" s="689" t="s">
        <v>141</v>
      </c>
      <c r="C7" s="691" t="s">
        <v>148</v>
      </c>
      <c r="D7" s="642" t="s">
        <v>308</v>
      </c>
      <c r="E7" s="693" t="s">
        <v>307</v>
      </c>
      <c r="F7" s="693"/>
      <c r="G7" s="679" t="s">
        <v>6</v>
      </c>
      <c r="H7" s="681"/>
      <c r="I7" s="681"/>
      <c r="J7" s="685" t="s">
        <v>0</v>
      </c>
      <c r="L7" s="685" t="s">
        <v>0</v>
      </c>
    </row>
    <row r="8" spans="2:12" s="5" customFormat="1" ht="15" customHeight="1" thickBot="1">
      <c r="B8" s="752"/>
      <c r="C8" s="753"/>
      <c r="D8" s="754"/>
      <c r="E8" s="276" t="s">
        <v>5</v>
      </c>
      <c r="F8" s="233" t="s">
        <v>4</v>
      </c>
      <c r="G8" s="276" t="s">
        <v>5</v>
      </c>
      <c r="H8" s="276" t="s">
        <v>4</v>
      </c>
      <c r="I8" s="1" t="s">
        <v>8</v>
      </c>
      <c r="J8" s="717"/>
      <c r="L8" s="686"/>
    </row>
    <row r="9" spans="2:12" ht="15" customHeight="1" thickBot="1">
      <c r="B9" s="745" t="s">
        <v>122</v>
      </c>
      <c r="C9" s="748" t="s">
        <v>152</v>
      </c>
      <c r="D9" s="97"/>
      <c r="E9" s="81">
        <v>50000</v>
      </c>
      <c r="F9" s="53" t="s">
        <v>69</v>
      </c>
      <c r="G9" s="114">
        <v>1.3699999999999999E-3</v>
      </c>
      <c r="H9" s="112" t="s">
        <v>301</v>
      </c>
      <c r="I9" s="112" t="s">
        <v>79</v>
      </c>
      <c r="J9" s="441">
        <f>E9*G9</f>
        <v>68.5</v>
      </c>
      <c r="L9" s="48">
        <f>SUM(J9:J44)</f>
        <v>205.32380000000001</v>
      </c>
    </row>
    <row r="10" spans="2:12" ht="15" customHeight="1">
      <c r="B10" s="745"/>
      <c r="C10" s="748"/>
      <c r="D10" s="35"/>
      <c r="E10" s="74">
        <v>1500</v>
      </c>
      <c r="F10" s="53" t="s">
        <v>69</v>
      </c>
      <c r="G10" s="115">
        <v>3.2100000000000002E-3</v>
      </c>
      <c r="H10" s="113" t="s">
        <v>301</v>
      </c>
      <c r="I10" s="113" t="s">
        <v>80</v>
      </c>
      <c r="J10" s="441">
        <f t="shared" ref="J10:J44" si="0">E10*G10</f>
        <v>4.8150000000000004</v>
      </c>
    </row>
    <row r="11" spans="2:12" ht="15" customHeight="1">
      <c r="B11" s="746"/>
      <c r="C11" s="749"/>
      <c r="D11" s="35"/>
      <c r="E11" s="74">
        <v>50</v>
      </c>
      <c r="F11" s="53" t="s">
        <v>69</v>
      </c>
      <c r="G11" s="117">
        <v>2.0100000000000001E-3</v>
      </c>
      <c r="H11" s="605" t="s">
        <v>721</v>
      </c>
      <c r="I11" s="116" t="s">
        <v>81</v>
      </c>
      <c r="J11" s="441">
        <f t="shared" si="0"/>
        <v>0.10050000000000001</v>
      </c>
    </row>
    <row r="12" spans="2:12" ht="15" customHeight="1">
      <c r="B12" s="744" t="s">
        <v>122</v>
      </c>
      <c r="C12" s="747" t="s">
        <v>153</v>
      </c>
      <c r="D12" s="35"/>
      <c r="E12" s="74">
        <v>20</v>
      </c>
      <c r="F12" s="118" t="s">
        <v>69</v>
      </c>
      <c r="G12" s="115">
        <v>1.3699999999999999E-3</v>
      </c>
      <c r="H12" s="115" t="s">
        <v>301</v>
      </c>
      <c r="I12" s="113" t="s">
        <v>79</v>
      </c>
      <c r="J12" s="441">
        <f t="shared" si="0"/>
        <v>2.7399999999999997E-2</v>
      </c>
    </row>
    <row r="13" spans="2:12" ht="15" customHeight="1">
      <c r="B13" s="745"/>
      <c r="C13" s="748"/>
      <c r="D13" s="35"/>
      <c r="E13" s="74">
        <v>10</v>
      </c>
      <c r="F13" s="118" t="s">
        <v>69</v>
      </c>
      <c r="G13" s="115">
        <v>3.2100000000000002E-3</v>
      </c>
      <c r="H13" s="115" t="s">
        <v>301</v>
      </c>
      <c r="I13" s="113" t="s">
        <v>80</v>
      </c>
      <c r="J13" s="441">
        <f t="shared" si="0"/>
        <v>3.2100000000000004E-2</v>
      </c>
    </row>
    <row r="14" spans="2:12" ht="15" customHeight="1">
      <c r="B14" s="746"/>
      <c r="C14" s="749"/>
      <c r="D14" s="35"/>
      <c r="E14" s="74">
        <v>10</v>
      </c>
      <c r="F14" s="118" t="s">
        <v>69</v>
      </c>
      <c r="G14" s="115">
        <v>2.0100000000000001E-3</v>
      </c>
      <c r="H14" s="113" t="s">
        <v>301</v>
      </c>
      <c r="I14" s="113" t="s">
        <v>81</v>
      </c>
      <c r="J14" s="441">
        <f t="shared" si="0"/>
        <v>2.01E-2</v>
      </c>
    </row>
    <row r="15" spans="2:12" ht="15" customHeight="1">
      <c r="B15" s="744" t="s">
        <v>380</v>
      </c>
      <c r="C15" s="747" t="s">
        <v>302</v>
      </c>
      <c r="D15" s="35"/>
      <c r="E15" s="74">
        <v>10</v>
      </c>
      <c r="F15" s="118" t="s">
        <v>69</v>
      </c>
      <c r="G15" s="115">
        <v>1.3699999999999999E-3</v>
      </c>
      <c r="H15" s="605" t="s">
        <v>721</v>
      </c>
      <c r="I15" s="113" t="s">
        <v>79</v>
      </c>
      <c r="J15" s="441">
        <f t="shared" si="0"/>
        <v>1.3699999999999999E-2</v>
      </c>
    </row>
    <row r="16" spans="2:12" ht="15" customHeight="1">
      <c r="B16" s="745"/>
      <c r="C16" s="748"/>
      <c r="D16" s="35"/>
      <c r="E16" s="74">
        <v>1000</v>
      </c>
      <c r="F16" s="118" t="s">
        <v>69</v>
      </c>
      <c r="G16" s="115">
        <v>3.2100000000000002E-3</v>
      </c>
      <c r="H16" s="115" t="s">
        <v>301</v>
      </c>
      <c r="I16" s="113" t="s">
        <v>80</v>
      </c>
      <c r="J16" s="441">
        <f t="shared" si="0"/>
        <v>3.21</v>
      </c>
    </row>
    <row r="17" spans="2:10" ht="15" customHeight="1">
      <c r="B17" s="746"/>
      <c r="C17" s="749"/>
      <c r="D17" s="35"/>
      <c r="E17" s="74">
        <v>500</v>
      </c>
      <c r="F17" s="118" t="s">
        <v>69</v>
      </c>
      <c r="G17" s="115">
        <v>2.0100000000000001E-3</v>
      </c>
      <c r="H17" s="115" t="s">
        <v>301</v>
      </c>
      <c r="I17" s="113" t="s">
        <v>81</v>
      </c>
      <c r="J17" s="441">
        <f t="shared" si="0"/>
        <v>1.0050000000000001</v>
      </c>
    </row>
    <row r="18" spans="2:10" ht="15" customHeight="1">
      <c r="B18" s="744" t="s">
        <v>380</v>
      </c>
      <c r="C18" s="747" t="s">
        <v>303</v>
      </c>
      <c r="D18" s="35"/>
      <c r="E18" s="74">
        <v>500</v>
      </c>
      <c r="F18" s="118" t="s">
        <v>69</v>
      </c>
      <c r="G18" s="115">
        <v>1.3699999999999999E-3</v>
      </c>
      <c r="H18" s="113" t="s">
        <v>301</v>
      </c>
      <c r="I18" s="113" t="s">
        <v>79</v>
      </c>
      <c r="J18" s="441">
        <f t="shared" si="0"/>
        <v>0.68499999999999994</v>
      </c>
    </row>
    <row r="19" spans="2:10" ht="15" customHeight="1">
      <c r="B19" s="745"/>
      <c r="C19" s="748"/>
      <c r="D19" s="35"/>
      <c r="E19" s="74">
        <v>500</v>
      </c>
      <c r="F19" s="118" t="s">
        <v>69</v>
      </c>
      <c r="G19" s="115">
        <v>3.2100000000000002E-3</v>
      </c>
      <c r="H19" s="605" t="s">
        <v>721</v>
      </c>
      <c r="I19" s="113" t="s">
        <v>80</v>
      </c>
      <c r="J19" s="441">
        <f t="shared" si="0"/>
        <v>1.605</v>
      </c>
    </row>
    <row r="20" spans="2:10" ht="15" customHeight="1">
      <c r="B20" s="746"/>
      <c r="C20" s="749"/>
      <c r="D20" s="35"/>
      <c r="E20" s="74">
        <v>1000</v>
      </c>
      <c r="F20" s="118" t="s">
        <v>69</v>
      </c>
      <c r="G20" s="115">
        <v>2.0100000000000001E-3</v>
      </c>
      <c r="H20" s="115" t="s">
        <v>301</v>
      </c>
      <c r="I20" s="113" t="s">
        <v>81</v>
      </c>
      <c r="J20" s="441">
        <f t="shared" si="0"/>
        <v>2.0100000000000002</v>
      </c>
    </row>
    <row r="21" spans="2:10" ht="15" customHeight="1">
      <c r="B21" s="744" t="s">
        <v>380</v>
      </c>
      <c r="C21" s="747" t="s">
        <v>304</v>
      </c>
      <c r="D21" s="35"/>
      <c r="E21" s="603">
        <v>0</v>
      </c>
      <c r="F21" s="118" t="s">
        <v>69</v>
      </c>
      <c r="G21" s="115">
        <v>1.3699999999999999E-3</v>
      </c>
      <c r="H21" s="115" t="s">
        <v>301</v>
      </c>
      <c r="I21" s="113" t="s">
        <v>79</v>
      </c>
      <c r="J21" s="441">
        <f t="shared" si="0"/>
        <v>0</v>
      </c>
    </row>
    <row r="22" spans="2:10" ht="15" customHeight="1">
      <c r="B22" s="745"/>
      <c r="C22" s="748"/>
      <c r="D22" s="35"/>
      <c r="E22" s="603">
        <v>0</v>
      </c>
      <c r="F22" s="118" t="s">
        <v>69</v>
      </c>
      <c r="G22" s="115">
        <v>3.2100000000000002E-3</v>
      </c>
      <c r="H22" s="113" t="s">
        <v>301</v>
      </c>
      <c r="I22" s="113" t="s">
        <v>80</v>
      </c>
      <c r="J22" s="441">
        <f t="shared" si="0"/>
        <v>0</v>
      </c>
    </row>
    <row r="23" spans="2:10" ht="15" customHeight="1">
      <c r="B23" s="746"/>
      <c r="C23" s="749"/>
      <c r="D23" s="35"/>
      <c r="E23" s="603">
        <v>0</v>
      </c>
      <c r="F23" s="118" t="s">
        <v>69</v>
      </c>
      <c r="G23" s="115">
        <v>2.0100000000000001E-3</v>
      </c>
      <c r="H23" s="605" t="s">
        <v>721</v>
      </c>
      <c r="I23" s="113" t="s">
        <v>81</v>
      </c>
      <c r="J23" s="441">
        <f t="shared" si="0"/>
        <v>0</v>
      </c>
    </row>
    <row r="24" spans="2:10" ht="15" customHeight="1">
      <c r="B24" s="744" t="s">
        <v>380</v>
      </c>
      <c r="C24" s="747" t="s">
        <v>305</v>
      </c>
      <c r="D24" s="35"/>
      <c r="E24" s="603">
        <v>0</v>
      </c>
      <c r="F24" s="118" t="s">
        <v>69</v>
      </c>
      <c r="G24" s="115">
        <v>1.3699999999999999E-3</v>
      </c>
      <c r="H24" s="115" t="s">
        <v>301</v>
      </c>
      <c r="I24" s="113" t="s">
        <v>79</v>
      </c>
      <c r="J24" s="441">
        <f t="shared" si="0"/>
        <v>0</v>
      </c>
    </row>
    <row r="25" spans="2:10" ht="15" customHeight="1">
      <c r="B25" s="745"/>
      <c r="C25" s="748"/>
      <c r="D25" s="35"/>
      <c r="E25" s="603">
        <v>0</v>
      </c>
      <c r="F25" s="118" t="s">
        <v>69</v>
      </c>
      <c r="G25" s="115">
        <v>3.2100000000000002E-3</v>
      </c>
      <c r="H25" s="115" t="s">
        <v>301</v>
      </c>
      <c r="I25" s="113" t="s">
        <v>80</v>
      </c>
      <c r="J25" s="441">
        <f t="shared" si="0"/>
        <v>0</v>
      </c>
    </row>
    <row r="26" spans="2:10" ht="15" customHeight="1">
      <c r="B26" s="746"/>
      <c r="C26" s="749"/>
      <c r="D26" s="35"/>
      <c r="E26" s="603">
        <v>0</v>
      </c>
      <c r="F26" s="118" t="s">
        <v>69</v>
      </c>
      <c r="G26" s="115">
        <v>2.0100000000000001E-3</v>
      </c>
      <c r="H26" s="113" t="s">
        <v>301</v>
      </c>
      <c r="I26" s="113" t="s">
        <v>81</v>
      </c>
      <c r="J26" s="441">
        <f t="shared" si="0"/>
        <v>0</v>
      </c>
    </row>
    <row r="27" spans="2:10" ht="15" customHeight="1">
      <c r="B27" s="744" t="s">
        <v>380</v>
      </c>
      <c r="C27" s="747" t="s">
        <v>306</v>
      </c>
      <c r="D27" s="35"/>
      <c r="E27" s="603">
        <v>0</v>
      </c>
      <c r="F27" s="118" t="s">
        <v>69</v>
      </c>
      <c r="G27" s="115">
        <v>1.3699999999999999E-3</v>
      </c>
      <c r="H27" s="605" t="s">
        <v>721</v>
      </c>
      <c r="I27" s="113" t="s">
        <v>79</v>
      </c>
      <c r="J27" s="441">
        <f t="shared" si="0"/>
        <v>0</v>
      </c>
    </row>
    <row r="28" spans="2:10" ht="15" customHeight="1">
      <c r="B28" s="745"/>
      <c r="C28" s="748"/>
      <c r="D28" s="35"/>
      <c r="E28" s="603">
        <v>0</v>
      </c>
      <c r="F28" s="118" t="s">
        <v>69</v>
      </c>
      <c r="G28" s="115">
        <v>3.2100000000000002E-3</v>
      </c>
      <c r="H28" s="115" t="s">
        <v>301</v>
      </c>
      <c r="I28" s="113" t="s">
        <v>80</v>
      </c>
      <c r="J28" s="441">
        <f t="shared" si="0"/>
        <v>0</v>
      </c>
    </row>
    <row r="29" spans="2:10" ht="15" customHeight="1">
      <c r="B29" s="746"/>
      <c r="C29" s="749"/>
      <c r="D29" s="35"/>
      <c r="E29" s="603">
        <v>0</v>
      </c>
      <c r="F29" s="118" t="s">
        <v>69</v>
      </c>
      <c r="G29" s="115">
        <v>2.0100000000000001E-3</v>
      </c>
      <c r="H29" s="115" t="s">
        <v>301</v>
      </c>
      <c r="I29" s="113" t="s">
        <v>81</v>
      </c>
      <c r="J29" s="441">
        <f t="shared" si="0"/>
        <v>0</v>
      </c>
    </row>
    <row r="30" spans="2:10" ht="15" customHeight="1">
      <c r="B30" s="744" t="s">
        <v>147</v>
      </c>
      <c r="C30" s="747" t="s">
        <v>159</v>
      </c>
      <c r="D30" s="35"/>
      <c r="E30" s="603">
        <v>20000</v>
      </c>
      <c r="F30" s="118" t="s">
        <v>69</v>
      </c>
      <c r="G30" s="115">
        <v>1.3699999999999999E-3</v>
      </c>
      <c r="H30" s="113" t="s">
        <v>301</v>
      </c>
      <c r="I30" s="113" t="s">
        <v>79</v>
      </c>
      <c r="J30" s="441">
        <f>E30*G30</f>
        <v>27.4</v>
      </c>
    </row>
    <row r="31" spans="2:10" ht="15" customHeight="1">
      <c r="B31" s="745"/>
      <c r="C31" s="748"/>
      <c r="D31" s="35"/>
      <c r="E31" s="603">
        <v>0</v>
      </c>
      <c r="F31" s="118" t="s">
        <v>69</v>
      </c>
      <c r="G31" s="115">
        <v>3.2100000000000002E-3</v>
      </c>
      <c r="H31" s="605" t="s">
        <v>721</v>
      </c>
      <c r="I31" s="113" t="s">
        <v>80</v>
      </c>
      <c r="J31" s="441">
        <f t="shared" si="0"/>
        <v>0</v>
      </c>
    </row>
    <row r="32" spans="2:10" ht="15" customHeight="1">
      <c r="B32" s="746"/>
      <c r="C32" s="749"/>
      <c r="D32" s="35"/>
      <c r="E32" s="603">
        <v>0</v>
      </c>
      <c r="F32" s="118" t="s">
        <v>69</v>
      </c>
      <c r="G32" s="115">
        <v>2.0100000000000001E-3</v>
      </c>
      <c r="H32" s="115" t="s">
        <v>301</v>
      </c>
      <c r="I32" s="113" t="s">
        <v>81</v>
      </c>
      <c r="J32" s="441">
        <f t="shared" si="0"/>
        <v>0</v>
      </c>
    </row>
    <row r="33" spans="2:10" ht="15" customHeight="1">
      <c r="B33" s="744" t="s">
        <v>147</v>
      </c>
      <c r="C33" s="747" t="s">
        <v>173</v>
      </c>
      <c r="D33" s="35"/>
      <c r="E33" s="603">
        <v>20000</v>
      </c>
      <c r="F33" s="118" t="s">
        <v>69</v>
      </c>
      <c r="G33" s="115">
        <v>1.3699999999999999E-3</v>
      </c>
      <c r="H33" s="115" t="s">
        <v>301</v>
      </c>
      <c r="I33" s="113" t="s">
        <v>79</v>
      </c>
      <c r="J33" s="441">
        <f t="shared" si="0"/>
        <v>27.4</v>
      </c>
    </row>
    <row r="34" spans="2:10" ht="15" customHeight="1">
      <c r="B34" s="745"/>
      <c r="C34" s="748"/>
      <c r="D34" s="35"/>
      <c r="E34" s="603">
        <v>0</v>
      </c>
      <c r="F34" s="118" t="s">
        <v>69</v>
      </c>
      <c r="G34" s="115">
        <v>3.2100000000000002E-3</v>
      </c>
      <c r="H34" s="113" t="s">
        <v>301</v>
      </c>
      <c r="I34" s="113" t="s">
        <v>80</v>
      </c>
      <c r="J34" s="441">
        <f t="shared" si="0"/>
        <v>0</v>
      </c>
    </row>
    <row r="35" spans="2:10" ht="15" customHeight="1">
      <c r="B35" s="746"/>
      <c r="C35" s="749"/>
      <c r="D35" s="35"/>
      <c r="E35" s="603">
        <v>0</v>
      </c>
      <c r="F35" s="118" t="s">
        <v>69</v>
      </c>
      <c r="G35" s="115">
        <v>2.0100000000000001E-3</v>
      </c>
      <c r="H35" s="605" t="s">
        <v>721</v>
      </c>
      <c r="I35" s="113" t="s">
        <v>81</v>
      </c>
      <c r="J35" s="441">
        <f t="shared" si="0"/>
        <v>0</v>
      </c>
    </row>
    <row r="36" spans="2:10" ht="15" customHeight="1">
      <c r="B36" s="744" t="s">
        <v>147</v>
      </c>
      <c r="C36" s="747" t="s">
        <v>172</v>
      </c>
      <c r="D36" s="35"/>
      <c r="E36" s="603">
        <v>20000</v>
      </c>
      <c r="F36" s="118" t="s">
        <v>69</v>
      </c>
      <c r="G36" s="115">
        <v>1.3699999999999999E-3</v>
      </c>
      <c r="H36" s="115" t="s">
        <v>301</v>
      </c>
      <c r="I36" s="113" t="s">
        <v>79</v>
      </c>
      <c r="J36" s="441">
        <f t="shared" si="0"/>
        <v>27.4</v>
      </c>
    </row>
    <row r="37" spans="2:10" ht="15" customHeight="1">
      <c r="B37" s="745"/>
      <c r="C37" s="748"/>
      <c r="D37" s="35"/>
      <c r="E37" s="603">
        <v>0</v>
      </c>
      <c r="F37" s="118" t="s">
        <v>69</v>
      </c>
      <c r="G37" s="115">
        <v>3.2100000000000002E-3</v>
      </c>
      <c r="H37" s="115" t="s">
        <v>301</v>
      </c>
      <c r="I37" s="113" t="s">
        <v>80</v>
      </c>
      <c r="J37" s="441">
        <f t="shared" si="0"/>
        <v>0</v>
      </c>
    </row>
    <row r="38" spans="2:10" ht="15" customHeight="1">
      <c r="B38" s="746"/>
      <c r="C38" s="749"/>
      <c r="D38" s="35"/>
      <c r="E38" s="603">
        <v>0</v>
      </c>
      <c r="F38" s="118" t="s">
        <v>69</v>
      </c>
      <c r="G38" s="115">
        <v>2.0100000000000001E-3</v>
      </c>
      <c r="H38" s="113" t="s">
        <v>301</v>
      </c>
      <c r="I38" s="113" t="s">
        <v>81</v>
      </c>
      <c r="J38" s="441">
        <f t="shared" si="0"/>
        <v>0</v>
      </c>
    </row>
    <row r="39" spans="2:10" ht="15" customHeight="1">
      <c r="B39" s="744" t="s">
        <v>147</v>
      </c>
      <c r="C39" s="747" t="s">
        <v>176</v>
      </c>
      <c r="D39" s="35"/>
      <c r="E39" s="603">
        <v>15000</v>
      </c>
      <c r="F39" s="118" t="s">
        <v>69</v>
      </c>
      <c r="G39" s="115">
        <v>1.3699999999999999E-3</v>
      </c>
      <c r="H39" s="605" t="s">
        <v>721</v>
      </c>
      <c r="I39" s="113" t="s">
        <v>79</v>
      </c>
      <c r="J39" s="441">
        <f t="shared" si="0"/>
        <v>20.549999999999997</v>
      </c>
    </row>
    <row r="40" spans="2:10" ht="15" customHeight="1">
      <c r="B40" s="745"/>
      <c r="C40" s="748"/>
      <c r="D40" s="35"/>
      <c r="E40" s="603">
        <v>0</v>
      </c>
      <c r="F40" s="118" t="s">
        <v>69</v>
      </c>
      <c r="G40" s="115">
        <v>3.2100000000000002E-3</v>
      </c>
      <c r="H40" s="115" t="s">
        <v>301</v>
      </c>
      <c r="I40" s="113" t="s">
        <v>80</v>
      </c>
      <c r="J40" s="441">
        <f t="shared" si="0"/>
        <v>0</v>
      </c>
    </row>
    <row r="41" spans="2:10" ht="15" customHeight="1">
      <c r="B41" s="746"/>
      <c r="C41" s="749"/>
      <c r="D41" s="35"/>
      <c r="E41" s="603">
        <v>0</v>
      </c>
      <c r="F41" s="118" t="s">
        <v>69</v>
      </c>
      <c r="G41" s="115">
        <v>2.0100000000000001E-3</v>
      </c>
      <c r="H41" s="115" t="s">
        <v>301</v>
      </c>
      <c r="I41" s="113" t="s">
        <v>81</v>
      </c>
      <c r="J41" s="441">
        <f t="shared" si="0"/>
        <v>0</v>
      </c>
    </row>
    <row r="42" spans="2:10" ht="15" customHeight="1">
      <c r="B42" s="744" t="s">
        <v>147</v>
      </c>
      <c r="C42" s="747" t="s">
        <v>177</v>
      </c>
      <c r="D42" s="35"/>
      <c r="E42" s="603">
        <v>15000</v>
      </c>
      <c r="F42" s="118" t="s">
        <v>69</v>
      </c>
      <c r="G42" s="115">
        <v>1.3699999999999999E-3</v>
      </c>
      <c r="H42" s="115" t="s">
        <v>301</v>
      </c>
      <c r="I42" s="113" t="s">
        <v>79</v>
      </c>
      <c r="J42" s="441">
        <f t="shared" si="0"/>
        <v>20.549999999999997</v>
      </c>
    </row>
    <row r="43" spans="2:10" ht="15" customHeight="1">
      <c r="B43" s="745"/>
      <c r="C43" s="748"/>
      <c r="D43" s="35"/>
      <c r="E43" s="603">
        <v>0</v>
      </c>
      <c r="F43" s="118" t="s">
        <v>69</v>
      </c>
      <c r="G43" s="115">
        <v>3.2100000000000002E-3</v>
      </c>
      <c r="H43" s="115" t="s">
        <v>301</v>
      </c>
      <c r="I43" s="113" t="s">
        <v>80</v>
      </c>
      <c r="J43" s="441">
        <f t="shared" si="0"/>
        <v>0</v>
      </c>
    </row>
    <row r="44" spans="2:10" ht="15" customHeight="1" thickBot="1">
      <c r="B44" s="751"/>
      <c r="C44" s="750"/>
      <c r="D44" s="119"/>
      <c r="E44" s="604">
        <v>0</v>
      </c>
      <c r="F44" s="493" t="s">
        <v>69</v>
      </c>
      <c r="G44" s="494">
        <v>2.0100000000000001E-3</v>
      </c>
      <c r="H44" s="606" t="s">
        <v>721</v>
      </c>
      <c r="I44" s="495" t="s">
        <v>81</v>
      </c>
      <c r="J44" s="492">
        <f t="shared" si="0"/>
        <v>0</v>
      </c>
    </row>
  </sheetData>
  <mergeCells count="31">
    <mergeCell ref="J7:J8"/>
    <mergeCell ref="L7:L8"/>
    <mergeCell ref="G7:I7"/>
    <mergeCell ref="B9:B11"/>
    <mergeCell ref="C9:C11"/>
    <mergeCell ref="B15:B17"/>
    <mergeCell ref="C15:C17"/>
    <mergeCell ref="E7:F7"/>
    <mergeCell ref="B7:B8"/>
    <mergeCell ref="C7:C8"/>
    <mergeCell ref="D7:D8"/>
    <mergeCell ref="B12:B14"/>
    <mergeCell ref="C12:C14"/>
    <mergeCell ref="B18:B20"/>
    <mergeCell ref="C18:C20"/>
    <mergeCell ref="B21:B23"/>
    <mergeCell ref="C21:C23"/>
    <mergeCell ref="B24:B26"/>
    <mergeCell ref="C24:C26"/>
    <mergeCell ref="B27:B29"/>
    <mergeCell ref="C27:C29"/>
    <mergeCell ref="B30:B32"/>
    <mergeCell ref="C30:C32"/>
    <mergeCell ref="B33:B35"/>
    <mergeCell ref="C33:C35"/>
    <mergeCell ref="B36:B38"/>
    <mergeCell ref="C36:C38"/>
    <mergeCell ref="B39:B41"/>
    <mergeCell ref="C39:C41"/>
    <mergeCell ref="C42:C44"/>
    <mergeCell ref="B42:B44"/>
  </mergeCells>
  <phoneticPr fontId="259"/>
  <pageMargins left="0.7" right="0.7" top="0.75" bottom="0.75" header="0.3" footer="0.3"/>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view="pageBreakPreview" topLeftCell="B2" zoomScale="80" zoomScaleNormal="100" zoomScaleSheetLayoutView="80" workbookViewId="0">
      <selection activeCell="B2" sqref="B2"/>
    </sheetView>
  </sheetViews>
  <sheetFormatPr defaultRowHeight="13.5"/>
  <cols>
    <col min="1" max="1" width="9" style="6"/>
    <col min="2" max="2" width="12.5" style="6" customWidth="1"/>
    <col min="3" max="3" width="18.75" style="6" customWidth="1"/>
    <col min="4" max="8" width="12.5" style="6" customWidth="1"/>
    <col min="9" max="9" width="37.5" style="6" customWidth="1"/>
    <col min="10" max="12" width="12.5" style="6" customWidth="1"/>
    <col min="13" max="16384" width="9" style="6"/>
  </cols>
  <sheetData>
    <row r="1" spans="2:12" ht="15" customHeight="1"/>
    <row r="2" spans="2:12" ht="15" customHeight="1">
      <c r="B2" s="6" t="s">
        <v>311</v>
      </c>
    </row>
    <row r="3" spans="2:12" ht="15" customHeight="1"/>
    <row r="4" spans="2:12" ht="15" customHeight="1">
      <c r="B4" s="103" t="s">
        <v>557</v>
      </c>
      <c r="C4" s="64"/>
      <c r="D4" s="64"/>
      <c r="E4" s="64"/>
      <c r="F4" s="64"/>
      <c r="G4" s="18"/>
      <c r="H4" s="18"/>
      <c r="I4" s="18"/>
    </row>
    <row r="5" spans="2:12" ht="15" customHeight="1">
      <c r="B5" s="105" t="s">
        <v>362</v>
      </c>
      <c r="C5" s="64"/>
      <c r="D5" s="64"/>
      <c r="E5" s="64"/>
      <c r="F5" s="64"/>
      <c r="G5" s="18"/>
      <c r="H5" s="18"/>
      <c r="I5" s="18"/>
    </row>
    <row r="6" spans="2:12" ht="15" customHeight="1" thickBot="1"/>
    <row r="7" spans="2:12" s="5" customFormat="1" ht="15" customHeight="1">
      <c r="B7" s="689" t="s">
        <v>141</v>
      </c>
      <c r="C7" s="691" t="s">
        <v>148</v>
      </c>
      <c r="D7" s="642" t="s">
        <v>308</v>
      </c>
      <c r="E7" s="693" t="s">
        <v>361</v>
      </c>
      <c r="F7" s="693"/>
      <c r="G7" s="679" t="s">
        <v>6</v>
      </c>
      <c r="H7" s="681"/>
      <c r="I7" s="681"/>
      <c r="J7" s="685" t="s">
        <v>0</v>
      </c>
      <c r="L7" s="685" t="s">
        <v>0</v>
      </c>
    </row>
    <row r="8" spans="2:12" s="5" customFormat="1" ht="15" customHeight="1" thickBot="1">
      <c r="B8" s="752"/>
      <c r="C8" s="753"/>
      <c r="D8" s="754"/>
      <c r="E8" s="293" t="s">
        <v>5</v>
      </c>
      <c r="F8" s="233" t="s">
        <v>4</v>
      </c>
      <c r="G8" s="293" t="s">
        <v>5</v>
      </c>
      <c r="H8" s="293" t="s">
        <v>4</v>
      </c>
      <c r="I8" s="1" t="s">
        <v>8</v>
      </c>
      <c r="J8" s="717"/>
      <c r="L8" s="686"/>
    </row>
    <row r="9" spans="2:12" ht="15" customHeight="1" thickBot="1">
      <c r="B9" s="745" t="s">
        <v>122</v>
      </c>
      <c r="C9" s="748" t="s">
        <v>152</v>
      </c>
      <c r="D9" s="97" t="s">
        <v>313</v>
      </c>
      <c r="E9" s="81">
        <v>50000</v>
      </c>
      <c r="F9" s="53" t="s">
        <v>69</v>
      </c>
      <c r="G9" s="114">
        <v>1.3699999999999999E-3</v>
      </c>
      <c r="H9" s="112" t="s">
        <v>301</v>
      </c>
      <c r="I9" s="112" t="s">
        <v>79</v>
      </c>
      <c r="J9" s="608">
        <f>E9*G9</f>
        <v>68.5</v>
      </c>
      <c r="L9" s="121">
        <f>SUM(J9:J44)</f>
        <v>27649.810616888048</v>
      </c>
    </row>
    <row r="10" spans="2:12" ht="15" customHeight="1">
      <c r="B10" s="745"/>
      <c r="C10" s="748"/>
      <c r="D10" s="35" t="s">
        <v>314</v>
      </c>
      <c r="E10" s="74">
        <v>1500</v>
      </c>
      <c r="F10" s="53" t="s">
        <v>69</v>
      </c>
      <c r="G10" s="124">
        <v>2.4199999999999998E-3</v>
      </c>
      <c r="H10" s="123" t="s">
        <v>315</v>
      </c>
      <c r="I10" s="113" t="s">
        <v>82</v>
      </c>
      <c r="J10" s="608">
        <f t="shared" ref="J10:J44" si="0">E10*G10</f>
        <v>3.63</v>
      </c>
    </row>
    <row r="11" spans="2:12" ht="15" customHeight="1">
      <c r="B11" s="746"/>
      <c r="C11" s="749"/>
      <c r="D11" s="35" t="s">
        <v>312</v>
      </c>
      <c r="E11" s="74">
        <v>50</v>
      </c>
      <c r="F11" s="53" t="s">
        <v>69</v>
      </c>
      <c r="G11" s="125">
        <f>1000000/158.1*2.66/1000</f>
        <v>16.824794433902593</v>
      </c>
      <c r="H11" s="116" t="s">
        <v>301</v>
      </c>
      <c r="I11" s="116" t="s">
        <v>310</v>
      </c>
      <c r="J11" s="608">
        <f t="shared" si="0"/>
        <v>841.23972169512967</v>
      </c>
    </row>
    <row r="12" spans="2:12" ht="15" customHeight="1">
      <c r="B12" s="744" t="s">
        <v>122</v>
      </c>
      <c r="C12" s="747" t="s">
        <v>153</v>
      </c>
      <c r="D12" s="97" t="s">
        <v>313</v>
      </c>
      <c r="E12" s="74">
        <v>20</v>
      </c>
      <c r="F12" s="118" t="s">
        <v>69</v>
      </c>
      <c r="G12" s="115">
        <v>1.3699999999999999E-3</v>
      </c>
      <c r="H12" s="115" t="s">
        <v>301</v>
      </c>
      <c r="I12" s="113" t="s">
        <v>79</v>
      </c>
      <c r="J12" s="608">
        <f t="shared" si="0"/>
        <v>2.7399999999999997E-2</v>
      </c>
    </row>
    <row r="13" spans="2:12" ht="15" customHeight="1">
      <c r="B13" s="745"/>
      <c r="C13" s="748"/>
      <c r="D13" s="35" t="s">
        <v>314</v>
      </c>
      <c r="E13" s="74">
        <v>10</v>
      </c>
      <c r="F13" s="118" t="s">
        <v>69</v>
      </c>
      <c r="G13" s="124">
        <v>2.4199999999999998E-3</v>
      </c>
      <c r="H13" s="123" t="s">
        <v>315</v>
      </c>
      <c r="I13" s="113" t="s">
        <v>82</v>
      </c>
      <c r="J13" s="608">
        <f t="shared" si="0"/>
        <v>2.4199999999999999E-2</v>
      </c>
    </row>
    <row r="14" spans="2:12" ht="15" customHeight="1">
      <c r="B14" s="746"/>
      <c r="C14" s="749"/>
      <c r="D14" s="35" t="s">
        <v>312</v>
      </c>
      <c r="E14" s="74">
        <v>10</v>
      </c>
      <c r="F14" s="118" t="s">
        <v>69</v>
      </c>
      <c r="G14" s="122">
        <f>1000000/158.1*2.66/1000</f>
        <v>16.824794433902593</v>
      </c>
      <c r="H14" s="115" t="s">
        <v>301</v>
      </c>
      <c r="I14" s="113" t="s">
        <v>309</v>
      </c>
      <c r="J14" s="608">
        <f t="shared" si="0"/>
        <v>168.24794433902593</v>
      </c>
    </row>
    <row r="15" spans="2:12" ht="15" customHeight="1">
      <c r="B15" s="744" t="s">
        <v>147</v>
      </c>
      <c r="C15" s="747" t="s">
        <v>302</v>
      </c>
      <c r="D15" s="97" t="s">
        <v>313</v>
      </c>
      <c r="E15" s="74">
        <v>10</v>
      </c>
      <c r="F15" s="118" t="s">
        <v>69</v>
      </c>
      <c r="G15" s="115">
        <v>3.47E-3</v>
      </c>
      <c r="H15" s="115" t="s">
        <v>301</v>
      </c>
      <c r="I15" s="113" t="s">
        <v>316</v>
      </c>
      <c r="J15" s="608">
        <f t="shared" si="0"/>
        <v>3.4700000000000002E-2</v>
      </c>
    </row>
    <row r="16" spans="2:12" ht="15" customHeight="1">
      <c r="B16" s="745"/>
      <c r="C16" s="748"/>
      <c r="D16" s="35" t="s">
        <v>314</v>
      </c>
      <c r="E16" s="74">
        <v>1000</v>
      </c>
      <c r="F16" s="118" t="s">
        <v>69</v>
      </c>
      <c r="G16" s="124">
        <v>4.5199999999999997E-3</v>
      </c>
      <c r="H16" s="123" t="s">
        <v>315</v>
      </c>
      <c r="I16" s="113" t="s">
        <v>317</v>
      </c>
      <c r="J16" s="608">
        <f t="shared" si="0"/>
        <v>4.5199999999999996</v>
      </c>
    </row>
    <row r="17" spans="2:10" ht="15" customHeight="1">
      <c r="B17" s="746"/>
      <c r="C17" s="749"/>
      <c r="D17" s="35" t="s">
        <v>312</v>
      </c>
      <c r="E17" s="74">
        <v>500</v>
      </c>
      <c r="F17" s="118" t="s">
        <v>69</v>
      </c>
      <c r="G17" s="122">
        <f>1000000/158.1*2.66/1000</f>
        <v>16.824794433902593</v>
      </c>
      <c r="H17" s="115" t="s">
        <v>301</v>
      </c>
      <c r="I17" s="113" t="s">
        <v>309</v>
      </c>
      <c r="J17" s="608">
        <f t="shared" si="0"/>
        <v>8412.3972169512963</v>
      </c>
    </row>
    <row r="18" spans="2:10" ht="15" customHeight="1">
      <c r="B18" s="744" t="s">
        <v>147</v>
      </c>
      <c r="C18" s="747" t="s">
        <v>303</v>
      </c>
      <c r="D18" s="97" t="s">
        <v>313</v>
      </c>
      <c r="E18" s="74">
        <v>500</v>
      </c>
      <c r="F18" s="118" t="s">
        <v>69</v>
      </c>
      <c r="G18" s="115">
        <v>5.5700000000000003E-3</v>
      </c>
      <c r="H18" s="115" t="s">
        <v>301</v>
      </c>
      <c r="I18" s="113" t="s">
        <v>318</v>
      </c>
      <c r="J18" s="608">
        <f t="shared" si="0"/>
        <v>2.7850000000000001</v>
      </c>
    </row>
    <row r="19" spans="2:10" ht="15" customHeight="1">
      <c r="B19" s="745"/>
      <c r="C19" s="748"/>
      <c r="D19" s="35" t="s">
        <v>314</v>
      </c>
      <c r="E19" s="74">
        <v>500</v>
      </c>
      <c r="F19" s="118" t="s">
        <v>69</v>
      </c>
      <c r="G19" s="124">
        <v>6.62E-3</v>
      </c>
      <c r="H19" s="123" t="s">
        <v>315</v>
      </c>
      <c r="I19" s="113" t="s">
        <v>319</v>
      </c>
      <c r="J19" s="608">
        <f t="shared" si="0"/>
        <v>3.31</v>
      </c>
    </row>
    <row r="20" spans="2:10" ht="15" customHeight="1">
      <c r="B20" s="746"/>
      <c r="C20" s="749"/>
      <c r="D20" s="35" t="s">
        <v>312</v>
      </c>
      <c r="E20" s="74">
        <v>1000</v>
      </c>
      <c r="F20" s="118" t="s">
        <v>69</v>
      </c>
      <c r="G20" s="122">
        <f>1000000/158.1*2.66/1000</f>
        <v>16.824794433902593</v>
      </c>
      <c r="H20" s="115" t="s">
        <v>301</v>
      </c>
      <c r="I20" s="113" t="s">
        <v>309</v>
      </c>
      <c r="J20" s="608">
        <f t="shared" si="0"/>
        <v>16824.794433902593</v>
      </c>
    </row>
    <row r="21" spans="2:10" ht="15" customHeight="1">
      <c r="B21" s="744" t="s">
        <v>147</v>
      </c>
      <c r="C21" s="747" t="s">
        <v>304</v>
      </c>
      <c r="D21" s="97" t="s">
        <v>313</v>
      </c>
      <c r="E21" s="292">
        <v>0</v>
      </c>
      <c r="F21" s="118" t="s">
        <v>69</v>
      </c>
      <c r="G21" s="115">
        <v>7.6699999999999997E-3</v>
      </c>
      <c r="H21" s="115" t="s">
        <v>301</v>
      </c>
      <c r="I21" s="113" t="s">
        <v>320</v>
      </c>
      <c r="J21" s="608">
        <f t="shared" si="0"/>
        <v>0</v>
      </c>
    </row>
    <row r="22" spans="2:10" ht="15" customHeight="1">
      <c r="B22" s="745"/>
      <c r="C22" s="748"/>
      <c r="D22" s="35" t="s">
        <v>314</v>
      </c>
      <c r="E22" s="292">
        <v>0</v>
      </c>
      <c r="F22" s="118" t="s">
        <v>69</v>
      </c>
      <c r="G22" s="124">
        <v>8.7200000000000003E-3</v>
      </c>
      <c r="H22" s="123" t="s">
        <v>315</v>
      </c>
      <c r="I22" s="113" t="s">
        <v>321</v>
      </c>
      <c r="J22" s="608">
        <f t="shared" si="0"/>
        <v>0</v>
      </c>
    </row>
    <row r="23" spans="2:10" ht="15" customHeight="1">
      <c r="B23" s="746"/>
      <c r="C23" s="749"/>
      <c r="D23" s="35" t="s">
        <v>312</v>
      </c>
      <c r="E23" s="292">
        <v>0</v>
      </c>
      <c r="F23" s="118" t="s">
        <v>69</v>
      </c>
      <c r="G23" s="122">
        <f>1000000/158.1*2.66/1000</f>
        <v>16.824794433902593</v>
      </c>
      <c r="H23" s="115" t="s">
        <v>301</v>
      </c>
      <c r="I23" s="113" t="s">
        <v>309</v>
      </c>
      <c r="J23" s="608">
        <f t="shared" si="0"/>
        <v>0</v>
      </c>
    </row>
    <row r="24" spans="2:10" ht="15" customHeight="1">
      <c r="B24" s="744" t="s">
        <v>147</v>
      </c>
      <c r="C24" s="747" t="s">
        <v>305</v>
      </c>
      <c r="D24" s="97" t="s">
        <v>313</v>
      </c>
      <c r="E24" s="292">
        <v>0</v>
      </c>
      <c r="F24" s="118" t="s">
        <v>69</v>
      </c>
      <c r="G24" s="115">
        <v>9.7699999999999992E-3</v>
      </c>
      <c r="H24" s="115" t="s">
        <v>301</v>
      </c>
      <c r="I24" s="113" t="s">
        <v>322</v>
      </c>
      <c r="J24" s="608">
        <f t="shared" si="0"/>
        <v>0</v>
      </c>
    </row>
    <row r="25" spans="2:10" ht="15" customHeight="1">
      <c r="B25" s="745"/>
      <c r="C25" s="748"/>
      <c r="D25" s="35" t="s">
        <v>314</v>
      </c>
      <c r="E25" s="292">
        <v>0</v>
      </c>
      <c r="F25" s="118" t="s">
        <v>69</v>
      </c>
      <c r="G25" s="124">
        <v>1.082E-2</v>
      </c>
      <c r="H25" s="123" t="s">
        <v>315</v>
      </c>
      <c r="I25" s="113" t="s">
        <v>323</v>
      </c>
      <c r="J25" s="608">
        <f t="shared" si="0"/>
        <v>0</v>
      </c>
    </row>
    <row r="26" spans="2:10" ht="15" customHeight="1">
      <c r="B26" s="746"/>
      <c r="C26" s="749"/>
      <c r="D26" s="35" t="s">
        <v>312</v>
      </c>
      <c r="E26" s="292">
        <v>0</v>
      </c>
      <c r="F26" s="118" t="s">
        <v>69</v>
      </c>
      <c r="G26" s="122">
        <f>1000000/158.1*2.66/1000</f>
        <v>16.824794433902593</v>
      </c>
      <c r="H26" s="115" t="s">
        <v>301</v>
      </c>
      <c r="I26" s="113" t="s">
        <v>309</v>
      </c>
      <c r="J26" s="608">
        <f t="shared" si="0"/>
        <v>0</v>
      </c>
    </row>
    <row r="27" spans="2:10" ht="15" customHeight="1">
      <c r="B27" s="744" t="s">
        <v>147</v>
      </c>
      <c r="C27" s="747" t="s">
        <v>306</v>
      </c>
      <c r="D27" s="97" t="s">
        <v>313</v>
      </c>
      <c r="E27" s="292">
        <v>0</v>
      </c>
      <c r="F27" s="118" t="s">
        <v>69</v>
      </c>
      <c r="G27" s="115">
        <v>1.187E-2</v>
      </c>
      <c r="H27" s="115" t="s">
        <v>301</v>
      </c>
      <c r="I27" s="113" t="s">
        <v>324</v>
      </c>
      <c r="J27" s="608">
        <f t="shared" si="0"/>
        <v>0</v>
      </c>
    </row>
    <row r="28" spans="2:10" ht="15" customHeight="1">
      <c r="B28" s="745"/>
      <c r="C28" s="748"/>
      <c r="D28" s="35" t="s">
        <v>314</v>
      </c>
      <c r="E28" s="292">
        <v>0</v>
      </c>
      <c r="F28" s="118" t="s">
        <v>69</v>
      </c>
      <c r="G28" s="124">
        <v>1.2919999999999999E-2</v>
      </c>
      <c r="H28" s="123" t="s">
        <v>315</v>
      </c>
      <c r="I28" s="113" t="s">
        <v>325</v>
      </c>
      <c r="J28" s="608">
        <f t="shared" si="0"/>
        <v>0</v>
      </c>
    </row>
    <row r="29" spans="2:10" ht="15" customHeight="1">
      <c r="B29" s="746"/>
      <c r="C29" s="749"/>
      <c r="D29" s="35" t="s">
        <v>312</v>
      </c>
      <c r="E29" s="292">
        <v>0</v>
      </c>
      <c r="F29" s="118" t="s">
        <v>69</v>
      </c>
      <c r="G29" s="122">
        <f>1000000/158.1*2.66/1000</f>
        <v>16.824794433902593</v>
      </c>
      <c r="H29" s="115" t="s">
        <v>301</v>
      </c>
      <c r="I29" s="113" t="s">
        <v>309</v>
      </c>
      <c r="J29" s="608">
        <f t="shared" si="0"/>
        <v>0</v>
      </c>
    </row>
    <row r="30" spans="2:10" ht="15" customHeight="1">
      <c r="B30" s="744" t="s">
        <v>147</v>
      </c>
      <c r="C30" s="747" t="s">
        <v>159</v>
      </c>
      <c r="D30" s="97" t="s">
        <v>313</v>
      </c>
      <c r="E30" s="292">
        <v>20000</v>
      </c>
      <c r="F30" s="118" t="s">
        <v>69</v>
      </c>
      <c r="G30" s="115">
        <v>1.397E-2</v>
      </c>
      <c r="H30" s="115" t="s">
        <v>301</v>
      </c>
      <c r="I30" s="113" t="s">
        <v>326</v>
      </c>
      <c r="J30" s="608">
        <f t="shared" si="0"/>
        <v>279.39999999999998</v>
      </c>
    </row>
    <row r="31" spans="2:10" ht="15" customHeight="1">
      <c r="B31" s="745"/>
      <c r="C31" s="748"/>
      <c r="D31" s="35" t="s">
        <v>314</v>
      </c>
      <c r="E31" s="292">
        <v>0</v>
      </c>
      <c r="F31" s="118" t="s">
        <v>69</v>
      </c>
      <c r="G31" s="124">
        <v>1.502E-2</v>
      </c>
      <c r="H31" s="123" t="s">
        <v>315</v>
      </c>
      <c r="I31" s="113" t="s">
        <v>327</v>
      </c>
      <c r="J31" s="608">
        <f t="shared" si="0"/>
        <v>0</v>
      </c>
    </row>
    <row r="32" spans="2:10" ht="15" customHeight="1">
      <c r="B32" s="746"/>
      <c r="C32" s="749"/>
      <c r="D32" s="35" t="s">
        <v>312</v>
      </c>
      <c r="E32" s="292">
        <v>0</v>
      </c>
      <c r="F32" s="118" t="s">
        <v>69</v>
      </c>
      <c r="G32" s="122">
        <f>1000000/158.1*2.66/1000</f>
        <v>16.824794433902593</v>
      </c>
      <c r="H32" s="115" t="s">
        <v>301</v>
      </c>
      <c r="I32" s="113" t="s">
        <v>309</v>
      </c>
      <c r="J32" s="608">
        <f t="shared" si="0"/>
        <v>0</v>
      </c>
    </row>
    <row r="33" spans="2:10" ht="15" customHeight="1">
      <c r="B33" s="744" t="s">
        <v>147</v>
      </c>
      <c r="C33" s="747" t="s">
        <v>173</v>
      </c>
      <c r="D33" s="97" t="s">
        <v>313</v>
      </c>
      <c r="E33" s="292">
        <v>20000</v>
      </c>
      <c r="F33" s="118" t="s">
        <v>69</v>
      </c>
      <c r="G33" s="115">
        <v>1.6070000000000001E-2</v>
      </c>
      <c r="H33" s="115" t="s">
        <v>301</v>
      </c>
      <c r="I33" s="113" t="s">
        <v>328</v>
      </c>
      <c r="J33" s="608">
        <f t="shared" si="0"/>
        <v>321.40000000000003</v>
      </c>
    </row>
    <row r="34" spans="2:10" ht="15" customHeight="1">
      <c r="B34" s="745"/>
      <c r="C34" s="748"/>
      <c r="D34" s="35" t="s">
        <v>314</v>
      </c>
      <c r="E34" s="292">
        <v>0</v>
      </c>
      <c r="F34" s="118" t="s">
        <v>69</v>
      </c>
      <c r="G34" s="124">
        <v>1.712E-2</v>
      </c>
      <c r="H34" s="123" t="s">
        <v>315</v>
      </c>
      <c r="I34" s="113" t="s">
        <v>329</v>
      </c>
      <c r="J34" s="608">
        <f t="shared" si="0"/>
        <v>0</v>
      </c>
    </row>
    <row r="35" spans="2:10" ht="15" customHeight="1">
      <c r="B35" s="746"/>
      <c r="C35" s="749"/>
      <c r="D35" s="35" t="s">
        <v>312</v>
      </c>
      <c r="E35" s="292">
        <v>0</v>
      </c>
      <c r="F35" s="118" t="s">
        <v>69</v>
      </c>
      <c r="G35" s="122">
        <f>1000000/158.1*2.66/1000</f>
        <v>16.824794433902593</v>
      </c>
      <c r="H35" s="115" t="s">
        <v>301</v>
      </c>
      <c r="I35" s="113" t="s">
        <v>309</v>
      </c>
      <c r="J35" s="608">
        <f t="shared" si="0"/>
        <v>0</v>
      </c>
    </row>
    <row r="36" spans="2:10" ht="15" customHeight="1">
      <c r="B36" s="744" t="s">
        <v>147</v>
      </c>
      <c r="C36" s="747" t="s">
        <v>172</v>
      </c>
      <c r="D36" s="97" t="s">
        <v>313</v>
      </c>
      <c r="E36" s="292">
        <v>20000</v>
      </c>
      <c r="F36" s="118" t="s">
        <v>69</v>
      </c>
      <c r="G36" s="115">
        <v>1.8169999999999999E-2</v>
      </c>
      <c r="H36" s="115" t="s">
        <v>301</v>
      </c>
      <c r="I36" s="113" t="s">
        <v>330</v>
      </c>
      <c r="J36" s="608">
        <f t="shared" si="0"/>
        <v>363.4</v>
      </c>
    </row>
    <row r="37" spans="2:10" ht="15" customHeight="1">
      <c r="B37" s="745"/>
      <c r="C37" s="748"/>
      <c r="D37" s="35" t="s">
        <v>314</v>
      </c>
      <c r="E37" s="292">
        <v>0</v>
      </c>
      <c r="F37" s="118" t="s">
        <v>69</v>
      </c>
      <c r="G37" s="124">
        <v>1.9220000000000001E-2</v>
      </c>
      <c r="H37" s="123" t="s">
        <v>315</v>
      </c>
      <c r="I37" s="113" t="s">
        <v>331</v>
      </c>
      <c r="J37" s="608">
        <f t="shared" si="0"/>
        <v>0</v>
      </c>
    </row>
    <row r="38" spans="2:10" ht="15" customHeight="1">
      <c r="B38" s="746"/>
      <c r="C38" s="749"/>
      <c r="D38" s="35" t="s">
        <v>312</v>
      </c>
      <c r="E38" s="292">
        <v>0</v>
      </c>
      <c r="F38" s="118" t="s">
        <v>69</v>
      </c>
      <c r="G38" s="122">
        <f>1000000/158.1*2.66/1000</f>
        <v>16.824794433902593</v>
      </c>
      <c r="H38" s="115" t="s">
        <v>301</v>
      </c>
      <c r="I38" s="113" t="s">
        <v>309</v>
      </c>
      <c r="J38" s="608">
        <f t="shared" si="0"/>
        <v>0</v>
      </c>
    </row>
    <row r="39" spans="2:10" ht="15" customHeight="1">
      <c r="B39" s="744" t="s">
        <v>147</v>
      </c>
      <c r="C39" s="747" t="s">
        <v>176</v>
      </c>
      <c r="D39" s="97" t="s">
        <v>313</v>
      </c>
      <c r="E39" s="292">
        <v>15000</v>
      </c>
      <c r="F39" s="118" t="s">
        <v>69</v>
      </c>
      <c r="G39" s="115">
        <v>2.027E-2</v>
      </c>
      <c r="H39" s="115" t="s">
        <v>301</v>
      </c>
      <c r="I39" s="113" t="s">
        <v>332</v>
      </c>
      <c r="J39" s="608">
        <f t="shared" si="0"/>
        <v>304.05</v>
      </c>
    </row>
    <row r="40" spans="2:10" ht="15" customHeight="1">
      <c r="B40" s="745"/>
      <c r="C40" s="748"/>
      <c r="D40" s="35" t="s">
        <v>314</v>
      </c>
      <c r="E40" s="292">
        <v>0</v>
      </c>
      <c r="F40" s="118" t="s">
        <v>69</v>
      </c>
      <c r="G40" s="124">
        <v>2.1319999999999999E-2</v>
      </c>
      <c r="H40" s="123" t="s">
        <v>315</v>
      </c>
      <c r="I40" s="113" t="s">
        <v>333</v>
      </c>
      <c r="J40" s="608">
        <f t="shared" si="0"/>
        <v>0</v>
      </c>
    </row>
    <row r="41" spans="2:10" ht="15" customHeight="1">
      <c r="B41" s="746"/>
      <c r="C41" s="749"/>
      <c r="D41" s="35" t="s">
        <v>312</v>
      </c>
      <c r="E41" s="292">
        <v>0</v>
      </c>
      <c r="F41" s="118" t="s">
        <v>69</v>
      </c>
      <c r="G41" s="122">
        <f>1000000/158.1*2.66/1000</f>
        <v>16.824794433902593</v>
      </c>
      <c r="H41" s="115" t="s">
        <v>301</v>
      </c>
      <c r="I41" s="113" t="s">
        <v>309</v>
      </c>
      <c r="J41" s="608">
        <f t="shared" si="0"/>
        <v>0</v>
      </c>
    </row>
    <row r="42" spans="2:10" ht="15" customHeight="1">
      <c r="B42" s="744" t="s">
        <v>147</v>
      </c>
      <c r="C42" s="747" t="s">
        <v>177</v>
      </c>
      <c r="D42" s="97" t="s">
        <v>313</v>
      </c>
      <c r="E42" s="292">
        <v>15000</v>
      </c>
      <c r="F42" s="118" t="s">
        <v>69</v>
      </c>
      <c r="G42" s="115">
        <v>3.47E-3</v>
      </c>
      <c r="H42" s="115" t="s">
        <v>301</v>
      </c>
      <c r="I42" s="113" t="s">
        <v>316</v>
      </c>
      <c r="J42" s="608">
        <f t="shared" si="0"/>
        <v>52.05</v>
      </c>
    </row>
    <row r="43" spans="2:10" ht="15" customHeight="1">
      <c r="B43" s="745"/>
      <c r="C43" s="748"/>
      <c r="D43" s="35" t="s">
        <v>314</v>
      </c>
      <c r="E43" s="292">
        <v>0</v>
      </c>
      <c r="F43" s="118" t="s">
        <v>69</v>
      </c>
      <c r="G43" s="124">
        <v>4.5199999999999997E-3</v>
      </c>
      <c r="H43" s="123" t="s">
        <v>315</v>
      </c>
      <c r="I43" s="113" t="s">
        <v>317</v>
      </c>
      <c r="J43" s="608">
        <f t="shared" si="0"/>
        <v>0</v>
      </c>
    </row>
    <row r="44" spans="2:10" ht="15" customHeight="1" thickBot="1">
      <c r="B44" s="751"/>
      <c r="C44" s="750"/>
      <c r="D44" s="119" t="s">
        <v>312</v>
      </c>
      <c r="E44" s="4">
        <v>0</v>
      </c>
      <c r="F44" s="493" t="s">
        <v>69</v>
      </c>
      <c r="G44" s="607">
        <f>1000000/158.1*2.66/1000</f>
        <v>16.824794433902593</v>
      </c>
      <c r="H44" s="494" t="s">
        <v>301</v>
      </c>
      <c r="I44" s="495" t="s">
        <v>309</v>
      </c>
      <c r="J44" s="609">
        <f t="shared" si="0"/>
        <v>0</v>
      </c>
    </row>
  </sheetData>
  <mergeCells count="31">
    <mergeCell ref="E7:F7"/>
    <mergeCell ref="G7:I7"/>
    <mergeCell ref="J7:J8"/>
    <mergeCell ref="L7:L8"/>
    <mergeCell ref="B9:B11"/>
    <mergeCell ref="C9:C11"/>
    <mergeCell ref="D7:D8"/>
    <mergeCell ref="B12:B14"/>
    <mergeCell ref="C12:C14"/>
    <mergeCell ref="B15:B17"/>
    <mergeCell ref="C15:C17"/>
    <mergeCell ref="B7:B8"/>
    <mergeCell ref="C7:C8"/>
    <mergeCell ref="B18:B20"/>
    <mergeCell ref="C18:C20"/>
    <mergeCell ref="B21:B23"/>
    <mergeCell ref="C21:C23"/>
    <mergeCell ref="B24:B26"/>
    <mergeCell ref="C24:C26"/>
    <mergeCell ref="B27:B29"/>
    <mergeCell ref="C27:C29"/>
    <mergeCell ref="B30:B32"/>
    <mergeCell ref="C30:C32"/>
    <mergeCell ref="B33:B35"/>
    <mergeCell ref="C33:C35"/>
    <mergeCell ref="B36:B38"/>
    <mergeCell ref="C36:C38"/>
    <mergeCell ref="B39:B41"/>
    <mergeCell ref="C39:C41"/>
    <mergeCell ref="B42:B44"/>
    <mergeCell ref="C42:C44"/>
  </mergeCells>
  <phoneticPr fontId="259"/>
  <pageMargins left="0.7" right="0.7" top="0.75" bottom="0.75" header="0.3" footer="0.3"/>
  <pageSetup paperSize="9" scale="7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4"/>
  <sheetViews>
    <sheetView view="pageBreakPreview" topLeftCell="B2" zoomScale="80" zoomScaleNormal="100" zoomScaleSheetLayoutView="80" workbookViewId="0">
      <selection activeCell="B2" sqref="B2"/>
    </sheetView>
  </sheetViews>
  <sheetFormatPr defaultRowHeight="13.5"/>
  <cols>
    <col min="1" max="1" width="9" style="6"/>
    <col min="2" max="2" width="12.5" style="227" customWidth="1"/>
    <col min="3" max="3" width="18.75" style="227" customWidth="1"/>
    <col min="4" max="7" width="12.5" style="6" customWidth="1"/>
    <col min="8" max="8" width="13.75" style="6" customWidth="1"/>
    <col min="9" max="9" width="37.5" style="6" customWidth="1"/>
    <col min="10" max="12" width="12.5" style="6" customWidth="1"/>
    <col min="13" max="16384" width="9" style="6"/>
  </cols>
  <sheetData>
    <row r="1" spans="2:12" ht="15" customHeight="1"/>
    <row r="2" spans="2:12" ht="15" customHeight="1">
      <c r="B2" s="6" t="s">
        <v>15</v>
      </c>
    </row>
    <row r="3" spans="2:12" ht="15" customHeight="1">
      <c r="B3" s="6"/>
    </row>
    <row r="4" spans="2:12" ht="15" customHeight="1">
      <c r="B4" s="103" t="s">
        <v>558</v>
      </c>
      <c r="C4" s="64"/>
      <c r="E4" s="64"/>
      <c r="F4" s="64"/>
      <c r="G4" s="64"/>
      <c r="H4" s="64"/>
      <c r="I4" s="18"/>
      <c r="J4" s="18"/>
      <c r="K4" s="18"/>
    </row>
    <row r="5" spans="2:12" ht="15" customHeight="1">
      <c r="B5" s="105" t="s">
        <v>336</v>
      </c>
      <c r="C5" s="64"/>
      <c r="E5" s="64"/>
      <c r="F5" s="64"/>
      <c r="G5" s="64"/>
      <c r="H5" s="64"/>
      <c r="I5" s="18"/>
      <c r="J5" s="18"/>
      <c r="K5" s="18"/>
    </row>
    <row r="6" spans="2:12" s="227" customFormat="1" ht="15" customHeight="1">
      <c r="B6" s="105" t="s">
        <v>559</v>
      </c>
      <c r="C6" s="64"/>
      <c r="E6" s="64"/>
      <c r="F6" s="64"/>
      <c r="G6" s="64"/>
      <c r="H6" s="64"/>
      <c r="I6" s="18"/>
      <c r="J6" s="18"/>
      <c r="K6" s="18"/>
    </row>
    <row r="7" spans="2:12" ht="15" customHeight="1" thickBot="1"/>
    <row r="8" spans="2:12" s="5" customFormat="1" ht="15" customHeight="1">
      <c r="B8" s="689" t="s">
        <v>141</v>
      </c>
      <c r="C8" s="691" t="s">
        <v>148</v>
      </c>
      <c r="D8" s="699" t="s">
        <v>57</v>
      </c>
      <c r="E8" s="693" t="s">
        <v>16</v>
      </c>
      <c r="F8" s="693"/>
      <c r="G8" s="693" t="s">
        <v>6</v>
      </c>
      <c r="H8" s="693"/>
      <c r="I8" s="679"/>
      <c r="J8" s="685" t="s">
        <v>0</v>
      </c>
      <c r="L8" s="685" t="s">
        <v>0</v>
      </c>
    </row>
    <row r="9" spans="2:12" s="5" customFormat="1" ht="15" customHeight="1" thickBot="1">
      <c r="B9" s="752"/>
      <c r="C9" s="753"/>
      <c r="D9" s="755"/>
      <c r="E9" s="276" t="s">
        <v>5</v>
      </c>
      <c r="F9" s="233" t="s">
        <v>4</v>
      </c>
      <c r="G9" s="276" t="s">
        <v>5</v>
      </c>
      <c r="H9" s="276" t="s">
        <v>4</v>
      </c>
      <c r="I9" s="1" t="s">
        <v>8</v>
      </c>
      <c r="J9" s="717"/>
      <c r="L9" s="686"/>
    </row>
    <row r="10" spans="2:12" ht="15" customHeight="1" thickBot="1">
      <c r="B10" s="274" t="s">
        <v>147</v>
      </c>
      <c r="C10" s="275" t="s">
        <v>560</v>
      </c>
      <c r="D10" s="11" t="s">
        <v>83</v>
      </c>
      <c r="E10" s="11">
        <v>500</v>
      </c>
      <c r="F10" s="11" t="s">
        <v>334</v>
      </c>
      <c r="G10" s="120">
        <f>0.095*3/12</f>
        <v>2.3750000000000004E-2</v>
      </c>
      <c r="H10" s="610" t="s">
        <v>84</v>
      </c>
      <c r="I10" s="8" t="s">
        <v>335</v>
      </c>
      <c r="J10" s="441">
        <f>E10*G10</f>
        <v>11.875000000000002</v>
      </c>
      <c r="L10" s="10">
        <f>SUM(J10:J14)</f>
        <v>11.875000000000002</v>
      </c>
    </row>
    <row r="11" spans="2:12" ht="15" customHeight="1">
      <c r="B11" s="71"/>
      <c r="C11" s="37"/>
      <c r="D11" s="266"/>
      <c r="E11" s="266"/>
      <c r="F11" s="266"/>
      <c r="G11" s="266"/>
      <c r="H11" s="266"/>
      <c r="I11" s="12"/>
      <c r="J11" s="442">
        <f>E11*G11</f>
        <v>0</v>
      </c>
    </row>
    <row r="12" spans="2:12" ht="15" customHeight="1">
      <c r="B12" s="71"/>
      <c r="C12" s="37"/>
      <c r="D12" s="266"/>
      <c r="E12" s="266"/>
      <c r="F12" s="266"/>
      <c r="G12" s="266"/>
      <c r="H12" s="266"/>
      <c r="I12" s="12"/>
      <c r="J12" s="442">
        <f>E12*G12</f>
        <v>0</v>
      </c>
    </row>
    <row r="13" spans="2:12">
      <c r="B13" s="71"/>
      <c r="C13" s="277"/>
      <c r="D13" s="266"/>
      <c r="E13" s="266"/>
      <c r="F13" s="266"/>
      <c r="G13" s="266"/>
      <c r="H13" s="266"/>
      <c r="I13" s="12"/>
      <c r="J13" s="442">
        <f>E13*G13</f>
        <v>0</v>
      </c>
    </row>
    <row r="14" spans="2:12" ht="14.25" thickBot="1">
      <c r="B14" s="278"/>
      <c r="C14" s="207"/>
      <c r="D14" s="4"/>
      <c r="E14" s="4"/>
      <c r="F14" s="4"/>
      <c r="G14" s="4"/>
      <c r="H14" s="4"/>
      <c r="I14" s="14"/>
      <c r="J14" s="443">
        <f>E14*G14</f>
        <v>0</v>
      </c>
    </row>
  </sheetData>
  <mergeCells count="7">
    <mergeCell ref="B8:B9"/>
    <mergeCell ref="C8:C9"/>
    <mergeCell ref="D8:D9"/>
    <mergeCell ref="E8:F8"/>
    <mergeCell ref="G8:I8"/>
    <mergeCell ref="J8:J9"/>
    <mergeCell ref="L8:L9"/>
  </mergeCells>
  <phoneticPr fontId="3"/>
  <pageMargins left="0.7" right="0.7" top="0.75" bottom="0.75" header="0.3" footer="0.3"/>
  <pageSetup paperSize="9" scale="7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topLeftCell="B2" zoomScale="80" zoomScaleNormal="100" zoomScaleSheetLayoutView="80" workbookViewId="0">
      <selection activeCell="B2" sqref="B2"/>
    </sheetView>
  </sheetViews>
  <sheetFormatPr defaultRowHeight="13.5"/>
  <cols>
    <col min="1" max="1" width="9" style="6"/>
    <col min="2" max="2" width="22.5" style="6" customWidth="1"/>
    <col min="3" max="6" width="12.5" style="6" customWidth="1"/>
    <col min="7" max="7" width="37.5" style="6" customWidth="1"/>
    <col min="8" max="8" width="12.5" style="6" customWidth="1"/>
    <col min="9" max="9" width="3.75" style="6" customWidth="1"/>
    <col min="10" max="10" width="22.5" style="6" customWidth="1"/>
    <col min="11" max="16384" width="9" style="6"/>
  </cols>
  <sheetData>
    <row r="1" spans="2:10" ht="15" customHeight="1"/>
    <row r="2" spans="2:10" ht="15" customHeight="1">
      <c r="B2" s="6" t="s">
        <v>17</v>
      </c>
    </row>
    <row r="3" spans="2:10" ht="15" customHeight="1"/>
    <row r="4" spans="2:10" ht="15" customHeight="1">
      <c r="B4" s="103" t="s">
        <v>566</v>
      </c>
      <c r="C4" s="64"/>
      <c r="D4" s="64"/>
      <c r="E4" s="64"/>
      <c r="F4" s="64"/>
      <c r="G4" s="18"/>
      <c r="H4" s="18"/>
      <c r="I4" s="18"/>
    </row>
    <row r="5" spans="2:10" ht="15" customHeight="1">
      <c r="B5" s="105" t="s">
        <v>406</v>
      </c>
      <c r="C5" s="64"/>
      <c r="D5" s="64"/>
      <c r="E5" s="64"/>
      <c r="F5" s="64"/>
      <c r="G5" s="18"/>
      <c r="H5" s="18"/>
      <c r="I5" s="18"/>
    </row>
    <row r="6" spans="2:10" s="227" customFormat="1" ht="15" customHeight="1">
      <c r="B6" s="105" t="s">
        <v>567</v>
      </c>
      <c r="C6" s="64"/>
      <c r="D6" s="64"/>
      <c r="E6" s="64"/>
      <c r="F6" s="64"/>
      <c r="G6" s="18"/>
      <c r="H6" s="18"/>
      <c r="I6" s="18"/>
    </row>
    <row r="7" spans="2:10" ht="15" customHeight="1" thickBot="1"/>
    <row r="8" spans="2:10" s="5" customFormat="1" ht="15" customHeight="1">
      <c r="B8" s="756" t="s">
        <v>56</v>
      </c>
      <c r="C8" s="693" t="s">
        <v>398</v>
      </c>
      <c r="D8" s="693"/>
      <c r="E8" s="679" t="s">
        <v>6</v>
      </c>
      <c r="F8" s="681"/>
      <c r="G8" s="681"/>
      <c r="H8" s="685" t="s">
        <v>0</v>
      </c>
      <c r="J8" s="685" t="s">
        <v>18</v>
      </c>
    </row>
    <row r="9" spans="2:10" s="5" customFormat="1" ht="15" customHeight="1" thickBot="1">
      <c r="B9" s="757"/>
      <c r="C9" s="276" t="s">
        <v>5</v>
      </c>
      <c r="D9" s="233" t="s">
        <v>4</v>
      </c>
      <c r="E9" s="276" t="s">
        <v>5</v>
      </c>
      <c r="F9" s="276" t="s">
        <v>4</v>
      </c>
      <c r="G9" s="1" t="s">
        <v>8</v>
      </c>
      <c r="H9" s="717"/>
      <c r="J9" s="686"/>
    </row>
    <row r="10" spans="2:10" ht="15" customHeight="1" thickBot="1">
      <c r="B10" s="7" t="s">
        <v>399</v>
      </c>
      <c r="C10" s="190">
        <f>C22</f>
        <v>5000</v>
      </c>
      <c r="D10" s="269" t="s">
        <v>410</v>
      </c>
      <c r="E10" s="269">
        <v>0</v>
      </c>
      <c r="F10" s="9" t="s">
        <v>407</v>
      </c>
      <c r="G10" s="611" t="s">
        <v>405</v>
      </c>
      <c r="H10" s="453">
        <f>C10*E10</f>
        <v>0</v>
      </c>
      <c r="J10" s="10">
        <f>SUM(H10:H14)</f>
        <v>875</v>
      </c>
    </row>
    <row r="11" spans="2:10">
      <c r="B11" s="237" t="s">
        <v>400</v>
      </c>
      <c r="C11" s="177">
        <f>C22</f>
        <v>5000</v>
      </c>
      <c r="D11" s="266" t="s">
        <v>85</v>
      </c>
      <c r="E11" s="191">
        <f>E26</f>
        <v>0.17499999999999999</v>
      </c>
      <c r="F11" s="12" t="s">
        <v>407</v>
      </c>
      <c r="G11" s="12"/>
      <c r="H11" s="441">
        <f>C11*E11</f>
        <v>875</v>
      </c>
    </row>
    <row r="12" spans="2:10">
      <c r="B12" s="237"/>
      <c r="C12" s="266"/>
      <c r="D12" s="266"/>
      <c r="E12" s="266"/>
      <c r="F12" s="12"/>
      <c r="G12" s="12"/>
      <c r="H12" s="441">
        <f>C12*E12</f>
        <v>0</v>
      </c>
    </row>
    <row r="13" spans="2:10">
      <c r="B13" s="237"/>
      <c r="C13" s="266"/>
      <c r="D13" s="266"/>
      <c r="E13" s="266"/>
      <c r="F13" s="12"/>
      <c r="G13" s="12"/>
      <c r="H13" s="441">
        <f>C13*E13</f>
        <v>0</v>
      </c>
    </row>
    <row r="14" spans="2:10" ht="14.25" thickBot="1">
      <c r="B14" s="238"/>
      <c r="C14" s="4"/>
      <c r="D14" s="4"/>
      <c r="E14" s="4"/>
      <c r="F14" s="14"/>
      <c r="G14" s="14"/>
      <c r="H14" s="492">
        <f>C14*E14</f>
        <v>0</v>
      </c>
    </row>
    <row r="16" spans="2:10" ht="14.25" thickBot="1">
      <c r="B16" s="6" t="s">
        <v>408</v>
      </c>
    </row>
    <row r="17" spans="2:5" ht="30" customHeight="1" thickBot="1">
      <c r="B17" s="138"/>
      <c r="C17" s="139" t="s">
        <v>565</v>
      </c>
    </row>
    <row r="18" spans="2:5" s="227" customFormat="1" ht="15" customHeight="1">
      <c r="B18" s="280" t="s">
        <v>561</v>
      </c>
      <c r="C18" s="282">
        <v>2000</v>
      </c>
      <c r="D18" s="101"/>
    </row>
    <row r="19" spans="2:5" s="227" customFormat="1" ht="15" customHeight="1">
      <c r="B19" s="279" t="s">
        <v>562</v>
      </c>
      <c r="C19" s="283">
        <v>1000</v>
      </c>
      <c r="D19" s="101"/>
    </row>
    <row r="20" spans="2:5" s="227" customFormat="1" ht="15" customHeight="1">
      <c r="B20" s="279" t="s">
        <v>563</v>
      </c>
      <c r="C20" s="283">
        <v>1000</v>
      </c>
      <c r="D20" s="101"/>
    </row>
    <row r="21" spans="2:5" s="227" customFormat="1" ht="15" customHeight="1" thickBot="1">
      <c r="B21" s="281" t="s">
        <v>564</v>
      </c>
      <c r="C21" s="284">
        <v>1000</v>
      </c>
      <c r="D21" s="101"/>
    </row>
    <row r="22" spans="2:5" ht="16.5" customHeight="1" thickBot="1">
      <c r="B22" s="229" t="s">
        <v>403</v>
      </c>
      <c r="C22" s="137">
        <f>SUM(C18:C21)</f>
        <v>5000</v>
      </c>
    </row>
    <row r="23" spans="2:5">
      <c r="B23" s="18"/>
      <c r="C23" s="135"/>
      <c r="E23" s="136"/>
    </row>
    <row r="24" spans="2:5" ht="14.25" thickBot="1">
      <c r="B24" s="6" t="s">
        <v>397</v>
      </c>
    </row>
    <row r="25" spans="2:5" ht="30" customHeight="1" thickBot="1">
      <c r="B25" s="138" t="s">
        <v>396</v>
      </c>
      <c r="C25" s="139" t="s">
        <v>401</v>
      </c>
      <c r="E25" s="140" t="s">
        <v>402</v>
      </c>
    </row>
    <row r="26" spans="2:5" ht="14.25" thickBot="1">
      <c r="B26" s="7" t="s">
        <v>403</v>
      </c>
      <c r="C26" s="133">
        <v>1200000</v>
      </c>
      <c r="E26" s="192">
        <f>C27/C26</f>
        <v>0.17499999999999999</v>
      </c>
    </row>
    <row r="27" spans="2:5" ht="14.25" thickBot="1">
      <c r="B27" s="238" t="s">
        <v>404</v>
      </c>
      <c r="C27" s="134">
        <v>210000</v>
      </c>
    </row>
  </sheetData>
  <mergeCells count="5">
    <mergeCell ref="B8:B9"/>
    <mergeCell ref="C8:D8"/>
    <mergeCell ref="E8:G8"/>
    <mergeCell ref="H8:H9"/>
    <mergeCell ref="J8:J9"/>
  </mergeCells>
  <phoneticPr fontId="3"/>
  <pageMargins left="0.7" right="0.7" top="0.75" bottom="0.75" header="0.3" footer="0.3"/>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9"/>
  <sheetViews>
    <sheetView view="pageBreakPreview" zoomScale="80" zoomScaleNormal="100" zoomScaleSheetLayoutView="80" workbookViewId="0"/>
  </sheetViews>
  <sheetFormatPr defaultRowHeight="13.5"/>
  <cols>
    <col min="1" max="1" width="5" style="5" customWidth="1"/>
    <col min="2" max="2" width="22.5" style="6" customWidth="1"/>
    <col min="3" max="3" width="25" style="6" customWidth="1"/>
    <col min="4" max="4" width="18.75" style="6" customWidth="1"/>
    <col min="5" max="5" width="18.875" style="6" customWidth="1"/>
    <col min="6" max="6" width="50" style="6" customWidth="1"/>
    <col min="7" max="7" width="25" style="6" customWidth="1"/>
    <col min="8" max="8" width="15" style="6" customWidth="1"/>
    <col min="9" max="9" width="25" style="6" customWidth="1"/>
    <col min="10" max="16384" width="9" style="6"/>
  </cols>
  <sheetData>
    <row r="1" spans="1:9" ht="18.75" customHeight="1">
      <c r="A1" s="197" t="s">
        <v>512</v>
      </c>
      <c r="B1" s="27"/>
      <c r="C1" s="26"/>
      <c r="D1" s="26"/>
      <c r="E1" s="26"/>
      <c r="F1" s="26"/>
      <c r="G1" s="26"/>
      <c r="H1" s="26"/>
      <c r="I1" s="26"/>
    </row>
    <row r="2" spans="1:9" ht="15" customHeight="1">
      <c r="A2" s="634" t="s">
        <v>515</v>
      </c>
      <c r="B2" s="634"/>
      <c r="C2" s="634" t="s">
        <v>180</v>
      </c>
      <c r="D2" s="634" t="s">
        <v>511</v>
      </c>
      <c r="E2" s="24" t="s">
        <v>98</v>
      </c>
      <c r="F2" s="24"/>
      <c r="G2" s="24"/>
      <c r="H2" s="24"/>
      <c r="I2" s="24"/>
    </row>
    <row r="3" spans="1:9" ht="15" customHeight="1">
      <c r="A3" s="634"/>
      <c r="B3" s="634"/>
      <c r="C3" s="634"/>
      <c r="D3" s="634"/>
      <c r="E3" s="25" t="s">
        <v>179</v>
      </c>
      <c r="F3" s="25" t="s">
        <v>100</v>
      </c>
      <c r="G3" s="25" t="s">
        <v>127</v>
      </c>
      <c r="H3" s="25" t="s">
        <v>99</v>
      </c>
      <c r="I3" s="25" t="s">
        <v>101</v>
      </c>
    </row>
    <row r="4" spans="1:9" ht="45" customHeight="1">
      <c r="A4" s="630">
        <v>1</v>
      </c>
      <c r="B4" s="635" t="s">
        <v>128</v>
      </c>
      <c r="C4" s="23" t="s">
        <v>199</v>
      </c>
      <c r="D4" s="23" t="s">
        <v>337</v>
      </c>
      <c r="E4" s="23"/>
      <c r="F4" s="23" t="s">
        <v>200</v>
      </c>
      <c r="G4" s="23" t="s">
        <v>349</v>
      </c>
      <c r="H4" s="28" t="s">
        <v>206</v>
      </c>
      <c r="I4" s="23" t="s">
        <v>104</v>
      </c>
    </row>
    <row r="5" spans="1:9" ht="45" customHeight="1">
      <c r="A5" s="639"/>
      <c r="B5" s="636"/>
      <c r="C5" s="23" t="s">
        <v>198</v>
      </c>
      <c r="D5" s="23" t="s">
        <v>513</v>
      </c>
      <c r="E5" s="23"/>
      <c r="F5" s="23" t="s">
        <v>203</v>
      </c>
      <c r="G5" s="23" t="s">
        <v>345</v>
      </c>
      <c r="H5" s="23" t="s">
        <v>205</v>
      </c>
      <c r="I5" s="23" t="s">
        <v>350</v>
      </c>
    </row>
    <row r="6" spans="1:9" ht="45" customHeight="1">
      <c r="A6" s="631"/>
      <c r="B6" s="637"/>
      <c r="C6" s="23" t="s">
        <v>201</v>
      </c>
      <c r="D6" s="23" t="s">
        <v>337</v>
      </c>
      <c r="E6" s="23"/>
      <c r="F6" s="23" t="s">
        <v>202</v>
      </c>
      <c r="G6" s="23" t="s">
        <v>344</v>
      </c>
      <c r="H6" s="23" t="s">
        <v>204</v>
      </c>
      <c r="I6" s="23" t="s">
        <v>353</v>
      </c>
    </row>
    <row r="7" spans="1:9" ht="45" customHeight="1">
      <c r="A7" s="39">
        <v>2</v>
      </c>
      <c r="B7" s="29" t="s">
        <v>126</v>
      </c>
      <c r="C7" s="23" t="s">
        <v>105</v>
      </c>
      <c r="D7" s="23" t="s">
        <v>337</v>
      </c>
      <c r="E7" s="28"/>
      <c r="F7" s="23" t="s">
        <v>107</v>
      </c>
      <c r="G7" s="28" t="s">
        <v>106</v>
      </c>
      <c r="H7" s="28" t="s">
        <v>204</v>
      </c>
      <c r="I7" s="23" t="s">
        <v>108</v>
      </c>
    </row>
    <row r="8" spans="1:9" ht="45" customHeight="1">
      <c r="A8" s="39">
        <v>3</v>
      </c>
      <c r="B8" s="23" t="s">
        <v>129</v>
      </c>
      <c r="C8" s="23" t="s">
        <v>109</v>
      </c>
      <c r="D8" s="23" t="s">
        <v>337</v>
      </c>
      <c r="E8" s="28"/>
      <c r="F8" s="23" t="s">
        <v>343</v>
      </c>
      <c r="G8" s="28" t="s">
        <v>342</v>
      </c>
      <c r="H8" s="28" t="s">
        <v>347</v>
      </c>
      <c r="I8" s="23" t="s">
        <v>104</v>
      </c>
    </row>
    <row r="9" spans="1:9" ht="45" customHeight="1">
      <c r="A9" s="630">
        <v>4</v>
      </c>
      <c r="B9" s="632" t="s">
        <v>134</v>
      </c>
      <c r="C9" s="23" t="s">
        <v>110</v>
      </c>
      <c r="D9" s="23" t="s">
        <v>337</v>
      </c>
      <c r="E9" s="28"/>
      <c r="F9" s="23" t="s">
        <v>112</v>
      </c>
      <c r="G9" s="28" t="s">
        <v>111</v>
      </c>
      <c r="H9" s="28" t="s">
        <v>347</v>
      </c>
      <c r="I9" s="23" t="s">
        <v>352</v>
      </c>
    </row>
    <row r="10" spans="1:9" ht="45" customHeight="1">
      <c r="A10" s="639"/>
      <c r="B10" s="638"/>
      <c r="C10" s="23" t="s">
        <v>338</v>
      </c>
      <c r="D10" s="23" t="s">
        <v>337</v>
      </c>
      <c r="E10" s="28"/>
      <c r="F10" s="23" t="s">
        <v>341</v>
      </c>
      <c r="G10" s="28" t="s">
        <v>387</v>
      </c>
      <c r="H10" s="28" t="s">
        <v>348</v>
      </c>
      <c r="I10" s="23" t="s">
        <v>354</v>
      </c>
    </row>
    <row r="11" spans="1:9" ht="45" customHeight="1">
      <c r="A11" s="631"/>
      <c r="B11" s="633"/>
      <c r="C11" s="23" t="s">
        <v>339</v>
      </c>
      <c r="D11" s="23" t="s">
        <v>337</v>
      </c>
      <c r="E11" s="28"/>
      <c r="F11" s="23" t="s">
        <v>340</v>
      </c>
      <c r="G11" s="28" t="s">
        <v>113</v>
      </c>
      <c r="H11" s="28" t="s">
        <v>356</v>
      </c>
      <c r="I11" s="23" t="s">
        <v>346</v>
      </c>
    </row>
    <row r="12" spans="1:9" ht="45" customHeight="1">
      <c r="A12" s="39">
        <v>5</v>
      </c>
      <c r="B12" s="29" t="s">
        <v>130</v>
      </c>
      <c r="C12" s="23" t="s">
        <v>114</v>
      </c>
      <c r="D12" s="23" t="s">
        <v>337</v>
      </c>
      <c r="E12" s="28"/>
      <c r="F12" s="23" t="s">
        <v>116</v>
      </c>
      <c r="G12" s="28" t="s">
        <v>115</v>
      </c>
      <c r="H12" s="28" t="s">
        <v>355</v>
      </c>
      <c r="I12" s="23" t="s">
        <v>108</v>
      </c>
    </row>
    <row r="13" spans="1:9" ht="45" customHeight="1">
      <c r="A13" s="39">
        <v>6</v>
      </c>
      <c r="B13" s="29" t="s">
        <v>125</v>
      </c>
      <c r="C13" s="23" t="s">
        <v>117</v>
      </c>
      <c r="D13" s="23" t="s">
        <v>337</v>
      </c>
      <c r="E13" s="28"/>
      <c r="F13" s="23" t="s">
        <v>119</v>
      </c>
      <c r="G13" s="28" t="s">
        <v>118</v>
      </c>
      <c r="H13" s="28" t="s">
        <v>357</v>
      </c>
      <c r="I13" s="23" t="s">
        <v>108</v>
      </c>
    </row>
    <row r="14" spans="1:9" ht="45" customHeight="1">
      <c r="A14" s="39">
        <v>7</v>
      </c>
      <c r="B14" s="29" t="s">
        <v>131</v>
      </c>
      <c r="C14" s="23" t="s">
        <v>359</v>
      </c>
      <c r="D14" s="23" t="s">
        <v>337</v>
      </c>
      <c r="E14" s="23"/>
      <c r="F14" s="23" t="s">
        <v>360</v>
      </c>
      <c r="G14" s="23" t="s">
        <v>361</v>
      </c>
      <c r="H14" s="23" t="s">
        <v>204</v>
      </c>
      <c r="I14" s="23" t="s">
        <v>358</v>
      </c>
    </row>
    <row r="15" spans="1:9" ht="45" customHeight="1">
      <c r="A15" s="39">
        <v>8</v>
      </c>
      <c r="B15" s="29" t="s">
        <v>132</v>
      </c>
      <c r="C15" s="23" t="s">
        <v>367</v>
      </c>
      <c r="D15" s="23" t="s">
        <v>337</v>
      </c>
      <c r="E15" s="23"/>
      <c r="F15" s="23" t="s">
        <v>363</v>
      </c>
      <c r="G15" s="23" t="s">
        <v>364</v>
      </c>
      <c r="H15" s="23" t="s">
        <v>365</v>
      </c>
      <c r="I15" s="23" t="s">
        <v>366</v>
      </c>
    </row>
    <row r="16" spans="1:9" ht="45" customHeight="1">
      <c r="A16" s="39">
        <v>9</v>
      </c>
      <c r="B16" s="29" t="s">
        <v>133</v>
      </c>
      <c r="C16" s="23" t="s">
        <v>368</v>
      </c>
      <c r="D16" s="23" t="s">
        <v>337</v>
      </c>
      <c r="E16" s="23"/>
      <c r="F16" s="23" t="s">
        <v>369</v>
      </c>
      <c r="G16" s="23" t="s">
        <v>370</v>
      </c>
      <c r="H16" s="23" t="s">
        <v>371</v>
      </c>
      <c r="I16" s="23" t="s">
        <v>351</v>
      </c>
    </row>
    <row r="17" spans="1:9" ht="45" customHeight="1">
      <c r="A17" s="39">
        <v>10</v>
      </c>
      <c r="B17" s="29" t="s">
        <v>135</v>
      </c>
      <c r="C17" s="23" t="s">
        <v>372</v>
      </c>
      <c r="D17" s="23" t="s">
        <v>337</v>
      </c>
      <c r="E17" s="23"/>
      <c r="F17" s="23" t="s">
        <v>524</v>
      </c>
      <c r="G17" s="23" t="s">
        <v>525</v>
      </c>
      <c r="H17" s="28" t="s">
        <v>365</v>
      </c>
      <c r="I17" s="23" t="s">
        <v>520</v>
      </c>
    </row>
    <row r="18" spans="1:9" ht="45" customHeight="1">
      <c r="A18" s="630">
        <v>11</v>
      </c>
      <c r="B18" s="632" t="s">
        <v>136</v>
      </c>
      <c r="C18" s="23" t="s">
        <v>181</v>
      </c>
      <c r="D18" s="23" t="s">
        <v>337</v>
      </c>
      <c r="E18" s="23"/>
      <c r="F18" s="23" t="s">
        <v>523</v>
      </c>
      <c r="G18" s="23" t="s">
        <v>510</v>
      </c>
      <c r="H18" s="23" t="s">
        <v>373</v>
      </c>
      <c r="I18" s="23" t="s">
        <v>351</v>
      </c>
    </row>
    <row r="19" spans="1:9" ht="45" customHeight="1">
      <c r="A19" s="631"/>
      <c r="B19" s="633"/>
      <c r="C19" s="23" t="s">
        <v>182</v>
      </c>
      <c r="D19" s="23" t="s">
        <v>337</v>
      </c>
      <c r="E19" s="23"/>
      <c r="F19" s="23" t="s">
        <v>528</v>
      </c>
      <c r="G19" s="23" t="s">
        <v>509</v>
      </c>
      <c r="H19" s="23" t="s">
        <v>374</v>
      </c>
      <c r="I19" s="23" t="s">
        <v>519</v>
      </c>
    </row>
    <row r="20" spans="1:9" ht="45" customHeight="1">
      <c r="A20" s="39">
        <v>12</v>
      </c>
      <c r="B20" s="29" t="s">
        <v>137</v>
      </c>
      <c r="C20" s="23" t="s">
        <v>375</v>
      </c>
      <c r="D20" s="23" t="s">
        <v>337</v>
      </c>
      <c r="E20" s="23"/>
      <c r="F20" s="23" t="s">
        <v>527</v>
      </c>
      <c r="G20" s="23" t="s">
        <v>526</v>
      </c>
      <c r="H20" s="23" t="s">
        <v>522</v>
      </c>
      <c r="I20" s="23" t="s">
        <v>108</v>
      </c>
    </row>
    <row r="21" spans="1:9" ht="45" customHeight="1">
      <c r="A21" s="39">
        <v>13</v>
      </c>
      <c r="B21" s="31" t="s">
        <v>138</v>
      </c>
      <c r="C21" s="23" t="s">
        <v>120</v>
      </c>
      <c r="D21" s="23" t="s">
        <v>385</v>
      </c>
      <c r="E21" s="23"/>
      <c r="F21" s="23" t="s">
        <v>381</v>
      </c>
      <c r="G21" s="23" t="s">
        <v>103</v>
      </c>
      <c r="H21" s="23" t="s">
        <v>385</v>
      </c>
      <c r="I21" s="30" t="s">
        <v>103</v>
      </c>
    </row>
    <row r="22" spans="1:9" ht="45" customHeight="1">
      <c r="A22" s="39">
        <v>14</v>
      </c>
      <c r="B22" s="29" t="s">
        <v>124</v>
      </c>
      <c r="C22" s="23" t="s">
        <v>120</v>
      </c>
      <c r="D22" s="23" t="s">
        <v>174</v>
      </c>
      <c r="E22" s="23"/>
      <c r="F22" s="23" t="s">
        <v>382</v>
      </c>
      <c r="G22" s="23" t="s">
        <v>103</v>
      </c>
      <c r="H22" s="23" t="s">
        <v>386</v>
      </c>
      <c r="I22" s="30" t="s">
        <v>103</v>
      </c>
    </row>
    <row r="23" spans="1:9" ht="45" customHeight="1">
      <c r="A23" s="39">
        <v>15</v>
      </c>
      <c r="B23" s="29" t="s">
        <v>139</v>
      </c>
      <c r="C23" s="23" t="s">
        <v>121</v>
      </c>
      <c r="D23" s="23" t="s">
        <v>337</v>
      </c>
      <c r="E23" s="23"/>
      <c r="F23" s="23" t="s">
        <v>123</v>
      </c>
      <c r="G23" s="23" t="s">
        <v>383</v>
      </c>
      <c r="H23" s="23" t="s">
        <v>384</v>
      </c>
      <c r="I23" s="30" t="s">
        <v>103</v>
      </c>
    </row>
    <row r="24" spans="1:9" ht="8.25" customHeight="1">
      <c r="A24" s="41"/>
      <c r="B24" s="198"/>
      <c r="C24" s="199"/>
      <c r="D24" s="199"/>
      <c r="E24" s="199"/>
      <c r="F24" s="199"/>
      <c r="G24" s="199"/>
      <c r="H24" s="199"/>
      <c r="I24" s="200"/>
    </row>
    <row r="25" spans="1:9" ht="45" customHeight="1">
      <c r="A25" s="39"/>
      <c r="B25" s="29" t="s">
        <v>514</v>
      </c>
      <c r="C25" s="23" t="s">
        <v>518</v>
      </c>
      <c r="D25" s="23" t="s">
        <v>337</v>
      </c>
      <c r="E25" s="23" t="s">
        <v>530</v>
      </c>
      <c r="F25" s="23" t="s">
        <v>119</v>
      </c>
      <c r="G25" s="23" t="s">
        <v>529</v>
      </c>
      <c r="H25" s="23" t="s">
        <v>347</v>
      </c>
      <c r="I25" s="23"/>
    </row>
    <row r="26" spans="1:9" ht="8.25" customHeight="1">
      <c r="A26" s="41"/>
      <c r="B26" s="198"/>
      <c r="C26" s="199"/>
      <c r="D26" s="199"/>
      <c r="E26" s="199"/>
      <c r="F26" s="199"/>
      <c r="G26" s="199"/>
      <c r="H26" s="199"/>
      <c r="I26" s="199"/>
    </row>
    <row r="27" spans="1:9" ht="45" customHeight="1">
      <c r="A27" s="39"/>
      <c r="B27" s="29" t="s">
        <v>516</v>
      </c>
      <c r="C27" s="23"/>
      <c r="D27" s="23"/>
      <c r="E27" s="23"/>
      <c r="F27" s="23"/>
      <c r="G27" s="23"/>
      <c r="H27" s="23" t="s">
        <v>347</v>
      </c>
      <c r="I27" s="23" t="s">
        <v>519</v>
      </c>
    </row>
    <row r="28" spans="1:9" ht="45" customHeight="1">
      <c r="A28" s="39"/>
      <c r="B28" s="29" t="s">
        <v>517</v>
      </c>
      <c r="C28" s="23"/>
      <c r="D28" s="23"/>
      <c r="E28" s="23"/>
      <c r="F28" s="23"/>
      <c r="G28" s="23"/>
      <c r="H28" s="23" t="s">
        <v>347</v>
      </c>
      <c r="I28" s="23" t="s">
        <v>521</v>
      </c>
    </row>
    <row r="29" spans="1:9">
      <c r="B29" s="26"/>
      <c r="C29" s="26"/>
      <c r="D29" s="26"/>
      <c r="E29" s="26"/>
      <c r="F29" s="26"/>
      <c r="G29" s="26"/>
      <c r="H29" s="26"/>
      <c r="I29" s="26"/>
    </row>
  </sheetData>
  <mergeCells count="9">
    <mergeCell ref="A18:A19"/>
    <mergeCell ref="B18:B19"/>
    <mergeCell ref="A2:B3"/>
    <mergeCell ref="C2:C3"/>
    <mergeCell ref="D2:D3"/>
    <mergeCell ref="B4:B6"/>
    <mergeCell ref="B9:B11"/>
    <mergeCell ref="A4:A6"/>
    <mergeCell ref="A9:A11"/>
  </mergeCells>
  <phoneticPr fontId="243"/>
  <pageMargins left="0.70866141732283472" right="0.70866141732283472" top="0.74803149606299213" bottom="0.74803149606299213" header="0.31496062992125984" footer="0.31496062992125984"/>
  <pageSetup paperSize="9" scale="4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3"/>
  <sheetViews>
    <sheetView view="pageBreakPreview" topLeftCell="B2" zoomScale="80" zoomScaleNormal="100" zoomScaleSheetLayoutView="80" workbookViewId="0">
      <selection activeCell="B2" sqref="B2"/>
    </sheetView>
  </sheetViews>
  <sheetFormatPr defaultRowHeight="13.5"/>
  <cols>
    <col min="1" max="1" width="9" style="6"/>
    <col min="2" max="2" width="22.5" style="6" customWidth="1"/>
    <col min="3" max="4" width="13.125" style="6" customWidth="1"/>
    <col min="5" max="6" width="12.5" style="6" customWidth="1"/>
    <col min="7" max="7" width="37.5" style="6" customWidth="1"/>
    <col min="8" max="10" width="12.5" style="6" customWidth="1"/>
    <col min="11" max="16384" width="9" style="6"/>
  </cols>
  <sheetData>
    <row r="1" spans="2:10" ht="15" customHeight="1"/>
    <row r="2" spans="2:10" ht="15" customHeight="1">
      <c r="B2" s="6" t="s">
        <v>19</v>
      </c>
    </row>
    <row r="3" spans="2:10" ht="15" customHeight="1"/>
    <row r="4" spans="2:10" ht="15" customHeight="1">
      <c r="B4" s="103" t="s">
        <v>568</v>
      </c>
      <c r="C4" s="64"/>
      <c r="D4" s="64"/>
      <c r="E4" s="64"/>
      <c r="F4" s="64"/>
      <c r="G4" s="18"/>
      <c r="H4" s="18"/>
      <c r="I4" s="18"/>
    </row>
    <row r="5" spans="2:10" ht="15" customHeight="1">
      <c r="B5" s="105" t="s">
        <v>575</v>
      </c>
      <c r="C5" s="64"/>
      <c r="D5" s="64"/>
      <c r="E5" s="64"/>
      <c r="F5" s="64"/>
      <c r="G5" s="18"/>
      <c r="H5" s="18"/>
      <c r="I5" s="18"/>
    </row>
    <row r="6" spans="2:10" s="227" customFormat="1" ht="15" customHeight="1">
      <c r="B6" s="105" t="s">
        <v>574</v>
      </c>
      <c r="C6" s="64"/>
      <c r="D6" s="64"/>
      <c r="E6" s="64"/>
      <c r="F6" s="64"/>
      <c r="G6" s="18"/>
      <c r="H6" s="18"/>
      <c r="I6" s="18"/>
    </row>
    <row r="7" spans="2:10" ht="15" customHeight="1" thickBot="1"/>
    <row r="8" spans="2:10" s="5" customFormat="1" ht="15" customHeight="1">
      <c r="B8" s="756" t="s">
        <v>86</v>
      </c>
      <c r="C8" s="693" t="s">
        <v>413</v>
      </c>
      <c r="D8" s="693"/>
      <c r="E8" s="679" t="s">
        <v>6</v>
      </c>
      <c r="F8" s="681"/>
      <c r="G8" s="681"/>
      <c r="H8" s="685" t="s">
        <v>0</v>
      </c>
      <c r="J8" s="685" t="s">
        <v>0</v>
      </c>
    </row>
    <row r="9" spans="2:10" s="5" customFormat="1" ht="15" customHeight="1" thickBot="1">
      <c r="B9" s="757"/>
      <c r="C9" s="276" t="s">
        <v>5</v>
      </c>
      <c r="D9" s="233" t="s">
        <v>4</v>
      </c>
      <c r="E9" s="276" t="s">
        <v>5</v>
      </c>
      <c r="F9" s="276" t="s">
        <v>4</v>
      </c>
      <c r="G9" s="1" t="s">
        <v>8</v>
      </c>
      <c r="H9" s="717"/>
      <c r="J9" s="686"/>
    </row>
    <row r="10" spans="2:10" ht="15" customHeight="1" thickBot="1">
      <c r="B10" s="232" t="s">
        <v>87</v>
      </c>
      <c r="C10" s="141">
        <v>50000</v>
      </c>
      <c r="D10" s="11" t="s">
        <v>88</v>
      </c>
      <c r="E10" s="189">
        <f>H23</f>
        <v>1.8186000000000001E-2</v>
      </c>
      <c r="F10" s="8" t="s">
        <v>89</v>
      </c>
      <c r="G10" s="8" t="s">
        <v>90</v>
      </c>
      <c r="H10" s="441">
        <f>C10*E10</f>
        <v>909.30000000000007</v>
      </c>
      <c r="J10" s="10">
        <f>SUM(H10:H14)</f>
        <v>909.30000000000007</v>
      </c>
    </row>
    <row r="11" spans="2:10" ht="15" customHeight="1">
      <c r="B11" s="237"/>
      <c r="C11" s="266"/>
      <c r="D11" s="266"/>
      <c r="E11" s="266"/>
      <c r="F11" s="12"/>
      <c r="G11" s="12"/>
      <c r="H11" s="442">
        <f>C11*E11</f>
        <v>0</v>
      </c>
    </row>
    <row r="12" spans="2:10" ht="15" customHeight="1">
      <c r="B12" s="237"/>
      <c r="C12" s="266"/>
      <c r="D12" s="266"/>
      <c r="E12" s="266"/>
      <c r="F12" s="12"/>
      <c r="G12" s="12"/>
      <c r="H12" s="442">
        <f>C12*E12</f>
        <v>0</v>
      </c>
    </row>
    <row r="13" spans="2:10" ht="15" customHeight="1">
      <c r="B13" s="237"/>
      <c r="C13" s="266"/>
      <c r="D13" s="266"/>
      <c r="E13" s="266"/>
      <c r="F13" s="12"/>
      <c r="G13" s="12"/>
      <c r="H13" s="442">
        <f>C13*E13</f>
        <v>0</v>
      </c>
    </row>
    <row r="14" spans="2:10" ht="15" customHeight="1" thickBot="1">
      <c r="B14" s="238"/>
      <c r="C14" s="4"/>
      <c r="D14" s="4"/>
      <c r="E14" s="4"/>
      <c r="F14" s="14"/>
      <c r="G14" s="14"/>
      <c r="H14" s="443">
        <f>C14*E14</f>
        <v>0</v>
      </c>
    </row>
    <row r="16" spans="2:10">
      <c r="B16" s="94" t="s">
        <v>416</v>
      </c>
    </row>
    <row r="17" spans="2:9" ht="14.25" thickBot="1"/>
    <row r="18" spans="2:9">
      <c r="B18" s="760"/>
      <c r="C18" s="758" t="s">
        <v>417</v>
      </c>
      <c r="D18" s="758"/>
      <c r="E18" s="758" t="s">
        <v>414</v>
      </c>
      <c r="F18" s="758"/>
      <c r="G18" s="759"/>
      <c r="H18" s="762" t="s">
        <v>209</v>
      </c>
      <c r="I18" s="763"/>
    </row>
    <row r="19" spans="2:9" ht="14.25" thickBot="1">
      <c r="B19" s="761"/>
      <c r="C19" s="519" t="s">
        <v>24</v>
      </c>
      <c r="D19" s="519" t="s">
        <v>25</v>
      </c>
      <c r="E19" s="520" t="s">
        <v>5</v>
      </c>
      <c r="F19" s="520" t="s">
        <v>4</v>
      </c>
      <c r="G19" s="526" t="s">
        <v>8</v>
      </c>
      <c r="H19" s="764"/>
      <c r="I19" s="765"/>
    </row>
    <row r="20" spans="2:9">
      <c r="B20" s="78" t="s">
        <v>210</v>
      </c>
      <c r="C20" s="521">
        <v>3.0000000000000001E-3</v>
      </c>
      <c r="D20" s="522" t="s">
        <v>221</v>
      </c>
      <c r="E20" s="523">
        <v>2.58</v>
      </c>
      <c r="F20" s="522" t="s">
        <v>215</v>
      </c>
      <c r="G20" s="524" t="s">
        <v>419</v>
      </c>
      <c r="H20" s="527">
        <f>C20*E20</f>
        <v>7.7400000000000004E-3</v>
      </c>
      <c r="I20" s="525" t="s">
        <v>218</v>
      </c>
    </row>
    <row r="21" spans="2:9">
      <c r="B21" s="71" t="s">
        <v>213</v>
      </c>
      <c r="C21" s="54">
        <v>3.0000000000000001E-3</v>
      </c>
      <c r="D21" s="57" t="s">
        <v>221</v>
      </c>
      <c r="E21" s="55">
        <v>2.71</v>
      </c>
      <c r="F21" s="57" t="s">
        <v>215</v>
      </c>
      <c r="G21" s="142" t="s">
        <v>418</v>
      </c>
      <c r="H21" s="528">
        <f>C21*E21</f>
        <v>8.1300000000000001E-3</v>
      </c>
      <c r="I21" s="513" t="s">
        <v>218</v>
      </c>
    </row>
    <row r="22" spans="2:9" ht="14.25" thickBot="1">
      <c r="B22" s="206" t="s">
        <v>211</v>
      </c>
      <c r="C22" s="514">
        <v>4</v>
      </c>
      <c r="D22" s="515" t="s">
        <v>212</v>
      </c>
      <c r="E22" s="516">
        <v>5.7899999999999998E-4</v>
      </c>
      <c r="F22" s="515" t="s">
        <v>217</v>
      </c>
      <c r="G22" s="517" t="s">
        <v>420</v>
      </c>
      <c r="H22" s="529">
        <f>C22*E22</f>
        <v>2.3159999999999999E-3</v>
      </c>
      <c r="I22" s="518" t="s">
        <v>218</v>
      </c>
    </row>
    <row r="23" spans="2:9" ht="14.25" thickBot="1">
      <c r="B23" s="60"/>
      <c r="C23" s="59"/>
      <c r="D23" s="59"/>
      <c r="E23" s="59"/>
      <c r="F23" s="26"/>
      <c r="G23" s="26"/>
      <c r="H23" s="530">
        <f>SUM(H20:H22)</f>
        <v>1.8186000000000001E-2</v>
      </c>
      <c r="I23" s="531" t="s">
        <v>415</v>
      </c>
    </row>
  </sheetData>
  <mergeCells count="9">
    <mergeCell ref="J8:J9"/>
    <mergeCell ref="C18:D18"/>
    <mergeCell ref="B18:B19"/>
    <mergeCell ref="H18:I19"/>
    <mergeCell ref="E18:G18"/>
    <mergeCell ref="B8:B9"/>
    <mergeCell ref="C8:D8"/>
    <mergeCell ref="E8:G8"/>
    <mergeCell ref="H8:H9"/>
  </mergeCells>
  <phoneticPr fontId="3"/>
  <pageMargins left="0.7" right="0.7" top="0.75" bottom="0.75" header="0.3" footer="0.3"/>
  <pageSetup paperSize="9" scale="9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view="pageBreakPreview" topLeftCell="B2" zoomScale="80" zoomScaleNormal="100" zoomScaleSheetLayoutView="80" workbookViewId="0">
      <selection activeCell="B2" sqref="B2"/>
    </sheetView>
  </sheetViews>
  <sheetFormatPr defaultRowHeight="13.5"/>
  <cols>
    <col min="1" max="1" width="9" style="6"/>
    <col min="2" max="2" width="22.5" style="6" customWidth="1"/>
    <col min="3" max="6" width="12.5" style="6" customWidth="1"/>
    <col min="7" max="7" width="37.5" style="6" customWidth="1"/>
    <col min="8" max="10" width="12.5" style="6" customWidth="1"/>
    <col min="11" max="16384" width="9" style="6"/>
  </cols>
  <sheetData>
    <row r="1" spans="2:10" ht="15" customHeight="1"/>
    <row r="2" spans="2:10" ht="15" customHeight="1">
      <c r="B2" s="6" t="s">
        <v>20</v>
      </c>
    </row>
    <row r="3" spans="2:10" ht="15" customHeight="1"/>
    <row r="4" spans="2:10" ht="15" customHeight="1">
      <c r="B4" s="103" t="s">
        <v>576</v>
      </c>
      <c r="C4" s="64"/>
      <c r="D4" s="64"/>
      <c r="E4" s="64"/>
      <c r="F4" s="64"/>
      <c r="G4" s="18"/>
      <c r="H4" s="18"/>
      <c r="I4" s="18"/>
    </row>
    <row r="5" spans="2:10" s="227" customFormat="1" ht="15" customHeight="1">
      <c r="B5" s="241" t="s">
        <v>577</v>
      </c>
      <c r="C5" s="64"/>
      <c r="D5" s="64"/>
      <c r="E5" s="64"/>
      <c r="F5" s="64"/>
      <c r="G5" s="18"/>
      <c r="H5" s="18"/>
      <c r="I5" s="18"/>
    </row>
    <row r="6" spans="2:10" s="227" customFormat="1" ht="15" customHeight="1">
      <c r="B6" s="241" t="s">
        <v>578</v>
      </c>
      <c r="C6" s="64"/>
      <c r="D6" s="64"/>
      <c r="E6" s="64"/>
      <c r="F6" s="64"/>
      <c r="G6" s="18"/>
      <c r="H6" s="18"/>
      <c r="I6" s="18"/>
    </row>
    <row r="7" spans="2:10" s="227" customFormat="1" ht="15" customHeight="1">
      <c r="B7" s="241" t="s">
        <v>579</v>
      </c>
      <c r="C7" s="64"/>
      <c r="D7" s="64"/>
      <c r="E7" s="64"/>
      <c r="F7" s="64"/>
      <c r="G7" s="18"/>
      <c r="H7" s="18"/>
      <c r="I7" s="18"/>
    </row>
    <row r="8" spans="2:10" ht="15" customHeight="1" thickBot="1"/>
    <row r="9" spans="2:10" s="5" customFormat="1" ht="15" customHeight="1">
      <c r="B9" s="756" t="s">
        <v>86</v>
      </c>
      <c r="C9" s="693" t="s">
        <v>475</v>
      </c>
      <c r="D9" s="693"/>
      <c r="E9" s="679" t="s">
        <v>6</v>
      </c>
      <c r="F9" s="681"/>
      <c r="G9" s="681"/>
      <c r="H9" s="685" t="s">
        <v>0</v>
      </c>
      <c r="J9" s="685" t="s">
        <v>0</v>
      </c>
    </row>
    <row r="10" spans="2:10" s="5" customFormat="1" ht="15" customHeight="1" thickBot="1">
      <c r="B10" s="757"/>
      <c r="C10" s="148" t="s">
        <v>5</v>
      </c>
      <c r="D10" s="147" t="s">
        <v>4</v>
      </c>
      <c r="E10" s="148" t="s">
        <v>5</v>
      </c>
      <c r="F10" s="152" t="s">
        <v>4</v>
      </c>
      <c r="G10" s="1" t="s">
        <v>8</v>
      </c>
      <c r="H10" s="717"/>
      <c r="J10" s="686"/>
    </row>
    <row r="11" spans="2:10" ht="15" customHeight="1" thickBot="1">
      <c r="B11" s="78" t="s">
        <v>421</v>
      </c>
      <c r="C11" s="303">
        <v>150000</v>
      </c>
      <c r="D11" s="304" t="s">
        <v>91</v>
      </c>
      <c r="E11" s="532">
        <f t="shared" ref="E11:E17" si="0">H45</f>
        <v>6.6285714285714281</v>
      </c>
      <c r="F11" s="306" t="s">
        <v>443</v>
      </c>
      <c r="G11" s="768" t="s">
        <v>462</v>
      </c>
      <c r="H11" s="533">
        <f>C11*E11</f>
        <v>994285.7142857142</v>
      </c>
      <c r="J11" s="155">
        <f>SUM(H11:H21)</f>
        <v>14004592.488271277</v>
      </c>
    </row>
    <row r="12" spans="2:10" ht="15" customHeight="1">
      <c r="B12" s="71" t="s">
        <v>422</v>
      </c>
      <c r="C12" s="149">
        <v>500000</v>
      </c>
      <c r="D12" s="129" t="s">
        <v>91</v>
      </c>
      <c r="E12" s="188">
        <f t="shared" si="0"/>
        <v>10.545454545454543</v>
      </c>
      <c r="F12" s="128" t="s">
        <v>444</v>
      </c>
      <c r="G12" s="769"/>
      <c r="H12" s="534">
        <f t="shared" ref="H12:H17" si="1">C12*E12</f>
        <v>5272727.2727272715</v>
      </c>
    </row>
    <row r="13" spans="2:10" ht="15" customHeight="1">
      <c r="B13" s="274" t="s">
        <v>423</v>
      </c>
      <c r="C13" s="149">
        <v>100000</v>
      </c>
      <c r="D13" s="129" t="s">
        <v>91</v>
      </c>
      <c r="E13" s="188">
        <f t="shared" si="0"/>
        <v>11.6</v>
      </c>
      <c r="F13" s="128" t="s">
        <v>444</v>
      </c>
      <c r="G13" s="769"/>
      <c r="H13" s="534">
        <f t="shared" si="1"/>
        <v>1160000</v>
      </c>
    </row>
    <row r="14" spans="2:10" ht="15" customHeight="1">
      <c r="B14" s="71" t="s">
        <v>424</v>
      </c>
      <c r="C14" s="149">
        <v>250000</v>
      </c>
      <c r="D14" s="129" t="s">
        <v>91</v>
      </c>
      <c r="E14" s="188">
        <f t="shared" si="0"/>
        <v>12.340425531914892</v>
      </c>
      <c r="F14" s="128" t="s">
        <v>444</v>
      </c>
      <c r="G14" s="769"/>
      <c r="H14" s="534">
        <f t="shared" si="1"/>
        <v>3085106.3829787229</v>
      </c>
    </row>
    <row r="15" spans="2:10" ht="15" customHeight="1">
      <c r="B15" s="274" t="s">
        <v>425</v>
      </c>
      <c r="C15" s="149">
        <v>100000</v>
      </c>
      <c r="D15" s="129" t="s">
        <v>91</v>
      </c>
      <c r="E15" s="188">
        <f t="shared" si="0"/>
        <v>9.6666666666666661</v>
      </c>
      <c r="F15" s="128" t="s">
        <v>444</v>
      </c>
      <c r="G15" s="769"/>
      <c r="H15" s="534">
        <f t="shared" si="1"/>
        <v>966666.66666666663</v>
      </c>
    </row>
    <row r="16" spans="2:10" ht="15" customHeight="1">
      <c r="B16" s="71" t="s">
        <v>426</v>
      </c>
      <c r="C16" s="149">
        <v>200000</v>
      </c>
      <c r="D16" s="129" t="s">
        <v>91</v>
      </c>
      <c r="E16" s="188">
        <f t="shared" si="0"/>
        <v>7.4838709677419359</v>
      </c>
      <c r="F16" s="128" t="s">
        <v>444</v>
      </c>
      <c r="G16" s="769"/>
      <c r="H16" s="534">
        <f t="shared" si="1"/>
        <v>1496774.1935483871</v>
      </c>
    </row>
    <row r="17" spans="2:9" ht="15" customHeight="1">
      <c r="B17" s="71" t="s">
        <v>427</v>
      </c>
      <c r="C17" s="149">
        <v>110000</v>
      </c>
      <c r="D17" s="129" t="s">
        <v>91</v>
      </c>
      <c r="E17" s="188">
        <f t="shared" si="0"/>
        <v>9.3548387096774182</v>
      </c>
      <c r="F17" s="128" t="s">
        <v>444</v>
      </c>
      <c r="G17" s="770"/>
      <c r="H17" s="534">
        <f t="shared" si="1"/>
        <v>1029032.258064516</v>
      </c>
    </row>
    <row r="18" spans="2:9" ht="15" customHeight="1">
      <c r="B18" s="237"/>
      <c r="C18" s="150"/>
      <c r="D18" s="16"/>
      <c r="E18" s="150"/>
      <c r="F18" s="153"/>
      <c r="G18" s="12"/>
      <c r="H18" s="442">
        <f>C18*E18</f>
        <v>0</v>
      </c>
    </row>
    <row r="19" spans="2:9" ht="15" customHeight="1">
      <c r="B19" s="237"/>
      <c r="C19" s="150"/>
      <c r="D19" s="16"/>
      <c r="E19" s="150"/>
      <c r="F19" s="153"/>
      <c r="G19" s="12"/>
      <c r="H19" s="442">
        <f>C19*E19</f>
        <v>0</v>
      </c>
    </row>
    <row r="20" spans="2:9" ht="15" customHeight="1">
      <c r="B20" s="237"/>
      <c r="C20" s="150"/>
      <c r="D20" s="16"/>
      <c r="E20" s="150"/>
      <c r="F20" s="153"/>
      <c r="G20" s="12"/>
      <c r="H20" s="442">
        <f>C20*E20</f>
        <v>0</v>
      </c>
    </row>
    <row r="21" spans="2:9" ht="15" customHeight="1" thickBot="1">
      <c r="B21" s="238"/>
      <c r="C21" s="151"/>
      <c r="D21" s="17"/>
      <c r="E21" s="151"/>
      <c r="F21" s="154"/>
      <c r="G21" s="14"/>
      <c r="H21" s="443">
        <f>C21*E21</f>
        <v>0</v>
      </c>
    </row>
    <row r="23" spans="2:9">
      <c r="B23" s="94" t="s">
        <v>428</v>
      </c>
    </row>
    <row r="24" spans="2:9" ht="14.25" thickBot="1"/>
    <row r="25" spans="2:9">
      <c r="B25" s="760"/>
      <c r="C25" s="758" t="s">
        <v>431</v>
      </c>
      <c r="D25" s="758"/>
      <c r="E25" s="758" t="s">
        <v>430</v>
      </c>
      <c r="F25" s="758"/>
      <c r="G25" s="759"/>
      <c r="H25" s="762" t="s">
        <v>452</v>
      </c>
      <c r="I25" s="763"/>
    </row>
    <row r="26" spans="2:9" ht="14.25" thickBot="1">
      <c r="B26" s="761"/>
      <c r="C26" s="544" t="s">
        <v>24</v>
      </c>
      <c r="D26" s="236" t="s">
        <v>25</v>
      </c>
      <c r="E26" s="526" t="s">
        <v>5</v>
      </c>
      <c r="F26" s="545" t="s">
        <v>4</v>
      </c>
      <c r="G26" s="526" t="s">
        <v>8</v>
      </c>
      <c r="H26" s="766"/>
      <c r="I26" s="767"/>
    </row>
    <row r="27" spans="2:9">
      <c r="B27" s="78" t="s">
        <v>421</v>
      </c>
      <c r="C27" s="546">
        <v>100000</v>
      </c>
      <c r="D27" s="547" t="s">
        <v>432</v>
      </c>
      <c r="E27" s="548">
        <v>35</v>
      </c>
      <c r="F27" s="547" t="s">
        <v>434</v>
      </c>
      <c r="G27" s="549" t="s">
        <v>435</v>
      </c>
      <c r="H27" s="550">
        <f>C27/E27/1000</f>
        <v>2.8571428571428572</v>
      </c>
      <c r="I27" s="551" t="s">
        <v>449</v>
      </c>
    </row>
    <row r="28" spans="2:9">
      <c r="B28" s="71" t="s">
        <v>422</v>
      </c>
      <c r="C28" s="144">
        <v>100000</v>
      </c>
      <c r="D28" s="146" t="s">
        <v>433</v>
      </c>
      <c r="E28" s="58">
        <v>22</v>
      </c>
      <c r="F28" s="146" t="s">
        <v>434</v>
      </c>
      <c r="G28" s="540" t="s">
        <v>436</v>
      </c>
      <c r="H28" s="542">
        <f t="shared" ref="H28:H33" si="2">C28/E28/1000</f>
        <v>4.545454545454545</v>
      </c>
      <c r="I28" s="535" t="s">
        <v>449</v>
      </c>
    </row>
    <row r="29" spans="2:9">
      <c r="B29" s="274" t="s">
        <v>423</v>
      </c>
      <c r="C29" s="144">
        <v>100000</v>
      </c>
      <c r="D29" s="146" t="s">
        <v>432</v>
      </c>
      <c r="E29" s="58">
        <v>20</v>
      </c>
      <c r="F29" s="146" t="s">
        <v>434</v>
      </c>
      <c r="G29" s="540" t="s">
        <v>435</v>
      </c>
      <c r="H29" s="542">
        <f t="shared" si="2"/>
        <v>5</v>
      </c>
      <c r="I29" s="535" t="s">
        <v>449</v>
      </c>
    </row>
    <row r="30" spans="2:9">
      <c r="B30" s="71" t="s">
        <v>424</v>
      </c>
      <c r="C30" s="144">
        <v>100000</v>
      </c>
      <c r="D30" s="146" t="s">
        <v>432</v>
      </c>
      <c r="E30" s="58">
        <v>18.8</v>
      </c>
      <c r="F30" s="146" t="s">
        <v>434</v>
      </c>
      <c r="G30" s="540" t="s">
        <v>435</v>
      </c>
      <c r="H30" s="542">
        <f t="shared" si="2"/>
        <v>5.3191489361702127</v>
      </c>
      <c r="I30" s="535" t="s">
        <v>449</v>
      </c>
    </row>
    <row r="31" spans="2:9">
      <c r="B31" s="274" t="s">
        <v>425</v>
      </c>
      <c r="C31" s="144">
        <v>100000</v>
      </c>
      <c r="D31" s="146" t="s">
        <v>433</v>
      </c>
      <c r="E31" s="58">
        <v>24</v>
      </c>
      <c r="F31" s="146" t="s">
        <v>434</v>
      </c>
      <c r="G31" s="540" t="s">
        <v>435</v>
      </c>
      <c r="H31" s="542">
        <f t="shared" si="2"/>
        <v>4.166666666666667</v>
      </c>
      <c r="I31" s="535" t="s">
        <v>449</v>
      </c>
    </row>
    <row r="32" spans="2:9">
      <c r="B32" s="71" t="s">
        <v>426</v>
      </c>
      <c r="C32" s="144">
        <v>100000</v>
      </c>
      <c r="D32" s="146" t="s">
        <v>432</v>
      </c>
      <c r="E32" s="58">
        <v>31</v>
      </c>
      <c r="F32" s="146" t="s">
        <v>434</v>
      </c>
      <c r="G32" s="540" t="s">
        <v>436</v>
      </c>
      <c r="H32" s="542">
        <f t="shared" si="2"/>
        <v>3.2258064516129035</v>
      </c>
      <c r="I32" s="535" t="s">
        <v>449</v>
      </c>
    </row>
    <row r="33" spans="2:9" ht="14.25" thickBot="1">
      <c r="B33" s="206" t="s">
        <v>427</v>
      </c>
      <c r="C33" s="536">
        <v>100000</v>
      </c>
      <c r="D33" s="537" t="s">
        <v>432</v>
      </c>
      <c r="E33" s="538">
        <v>24.8</v>
      </c>
      <c r="F33" s="537" t="s">
        <v>434</v>
      </c>
      <c r="G33" s="541" t="s">
        <v>435</v>
      </c>
      <c r="H33" s="543">
        <f t="shared" si="2"/>
        <v>4.032258064516129</v>
      </c>
      <c r="I33" s="539" t="s">
        <v>449</v>
      </c>
    </row>
    <row r="41" spans="2:9">
      <c r="B41" s="94" t="s">
        <v>429</v>
      </c>
    </row>
    <row r="42" spans="2:9" ht="14.25" thickBot="1"/>
    <row r="43" spans="2:9">
      <c r="B43" s="760"/>
      <c r="C43" s="758" t="s">
        <v>437</v>
      </c>
      <c r="D43" s="758"/>
      <c r="E43" s="758" t="s">
        <v>414</v>
      </c>
      <c r="F43" s="758"/>
      <c r="G43" s="759"/>
      <c r="H43" s="762" t="s">
        <v>451</v>
      </c>
      <c r="I43" s="763"/>
    </row>
    <row r="44" spans="2:9" ht="14.25" thickBot="1">
      <c r="B44" s="761"/>
      <c r="C44" s="544" t="s">
        <v>24</v>
      </c>
      <c r="D44" s="236" t="s">
        <v>25</v>
      </c>
      <c r="E44" s="553" t="s">
        <v>5</v>
      </c>
      <c r="F44" s="554" t="s">
        <v>4</v>
      </c>
      <c r="G44" s="526" t="s">
        <v>8</v>
      </c>
      <c r="H44" s="766"/>
      <c r="I44" s="767"/>
    </row>
    <row r="45" spans="2:9">
      <c r="B45" s="78" t="s">
        <v>421</v>
      </c>
      <c r="C45" s="555">
        <f>H27</f>
        <v>2.8571428571428572</v>
      </c>
      <c r="D45" s="547" t="s">
        <v>221</v>
      </c>
      <c r="E45" s="523">
        <v>2.3199999999999998</v>
      </c>
      <c r="F45" s="547" t="s">
        <v>215</v>
      </c>
      <c r="G45" s="549" t="s">
        <v>442</v>
      </c>
      <c r="H45" s="550">
        <f>C45*E45</f>
        <v>6.6285714285714281</v>
      </c>
      <c r="I45" s="551" t="s">
        <v>450</v>
      </c>
    </row>
    <row r="46" spans="2:9">
      <c r="B46" s="71" t="s">
        <v>422</v>
      </c>
      <c r="C46" s="145">
        <f t="shared" ref="C46:C51" si="3">H28</f>
        <v>4.545454545454545</v>
      </c>
      <c r="D46" s="146" t="s">
        <v>221</v>
      </c>
      <c r="E46" s="55">
        <v>2.3199999999999998</v>
      </c>
      <c r="F46" s="146" t="s">
        <v>215</v>
      </c>
      <c r="G46" s="540" t="s">
        <v>441</v>
      </c>
      <c r="H46" s="542">
        <f t="shared" ref="H46:H51" si="4">C46*E46</f>
        <v>10.545454545454543</v>
      </c>
      <c r="I46" s="535" t="s">
        <v>450</v>
      </c>
    </row>
    <row r="47" spans="2:9">
      <c r="B47" s="71" t="s">
        <v>423</v>
      </c>
      <c r="C47" s="145">
        <f t="shared" si="3"/>
        <v>5</v>
      </c>
      <c r="D47" s="146" t="s">
        <v>438</v>
      </c>
      <c r="E47" s="55">
        <v>2.3199999999999998</v>
      </c>
      <c r="F47" s="146" t="s">
        <v>214</v>
      </c>
      <c r="G47" s="540" t="s">
        <v>441</v>
      </c>
      <c r="H47" s="542">
        <f t="shared" si="4"/>
        <v>11.6</v>
      </c>
      <c r="I47" s="535" t="s">
        <v>450</v>
      </c>
    </row>
    <row r="48" spans="2:9">
      <c r="B48" s="71" t="s">
        <v>424</v>
      </c>
      <c r="C48" s="145">
        <f t="shared" si="3"/>
        <v>5.3191489361702127</v>
      </c>
      <c r="D48" s="146" t="s">
        <v>438</v>
      </c>
      <c r="E48" s="55">
        <v>2.3199999999999998</v>
      </c>
      <c r="F48" s="146" t="s">
        <v>214</v>
      </c>
      <c r="G48" s="540" t="s">
        <v>441</v>
      </c>
      <c r="H48" s="542">
        <f t="shared" si="4"/>
        <v>12.340425531914892</v>
      </c>
      <c r="I48" s="535" t="s">
        <v>450</v>
      </c>
    </row>
    <row r="49" spans="2:9">
      <c r="B49" s="71" t="s">
        <v>425</v>
      </c>
      <c r="C49" s="145">
        <f t="shared" si="3"/>
        <v>4.166666666666667</v>
      </c>
      <c r="D49" s="146" t="s">
        <v>440</v>
      </c>
      <c r="E49" s="55">
        <v>2.3199999999999998</v>
      </c>
      <c r="F49" s="146" t="s">
        <v>214</v>
      </c>
      <c r="G49" s="540" t="s">
        <v>441</v>
      </c>
      <c r="H49" s="542">
        <f t="shared" si="4"/>
        <v>9.6666666666666661</v>
      </c>
      <c r="I49" s="535" t="s">
        <v>450</v>
      </c>
    </row>
    <row r="50" spans="2:9">
      <c r="B50" s="71" t="s">
        <v>426</v>
      </c>
      <c r="C50" s="145">
        <f t="shared" si="3"/>
        <v>3.2258064516129035</v>
      </c>
      <c r="D50" s="146" t="s">
        <v>439</v>
      </c>
      <c r="E50" s="55">
        <v>2.3199999999999998</v>
      </c>
      <c r="F50" s="146" t="s">
        <v>214</v>
      </c>
      <c r="G50" s="540" t="s">
        <v>441</v>
      </c>
      <c r="H50" s="542">
        <f t="shared" si="4"/>
        <v>7.4838709677419359</v>
      </c>
      <c r="I50" s="535" t="s">
        <v>450</v>
      </c>
    </row>
    <row r="51" spans="2:9" ht="14.25" thickBot="1">
      <c r="B51" s="206" t="s">
        <v>427</v>
      </c>
      <c r="C51" s="552">
        <f t="shared" si="3"/>
        <v>4.032258064516129</v>
      </c>
      <c r="D51" s="537" t="s">
        <v>438</v>
      </c>
      <c r="E51" s="514">
        <v>2.3199999999999998</v>
      </c>
      <c r="F51" s="537" t="s">
        <v>214</v>
      </c>
      <c r="G51" s="541" t="s">
        <v>441</v>
      </c>
      <c r="H51" s="543">
        <f t="shared" si="4"/>
        <v>9.3548387096774182</v>
      </c>
      <c r="I51" s="539" t="s">
        <v>450</v>
      </c>
    </row>
  </sheetData>
  <mergeCells count="14">
    <mergeCell ref="J9:J10"/>
    <mergeCell ref="B25:B26"/>
    <mergeCell ref="C25:D25"/>
    <mergeCell ref="E25:G25"/>
    <mergeCell ref="G11:G17"/>
    <mergeCell ref="B9:B10"/>
    <mergeCell ref="C9:D9"/>
    <mergeCell ref="E9:G9"/>
    <mergeCell ref="H9:H10"/>
    <mergeCell ref="B43:B44"/>
    <mergeCell ref="C43:D43"/>
    <mergeCell ref="E43:G43"/>
    <mergeCell ref="H25:I26"/>
    <mergeCell ref="H43:I44"/>
  </mergeCells>
  <phoneticPr fontId="265"/>
  <pageMargins left="0.7" right="0.7" top="0.75" bottom="0.75" header="0.3" footer="0.3"/>
  <pageSetup paperSize="9" scale="7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3"/>
  <sheetViews>
    <sheetView view="pageBreakPreview" topLeftCell="B2" zoomScale="80" zoomScaleNormal="100" zoomScaleSheetLayoutView="80" workbookViewId="0">
      <selection activeCell="B2" sqref="B2"/>
    </sheetView>
  </sheetViews>
  <sheetFormatPr defaultRowHeight="13.5"/>
  <cols>
    <col min="1" max="1" width="9" style="6"/>
    <col min="2" max="2" width="22.5" style="6" customWidth="1"/>
    <col min="3" max="6" width="12.5" style="6" customWidth="1"/>
    <col min="7" max="7" width="37.5" style="6" customWidth="1"/>
    <col min="8" max="10" width="12.5" style="6" customWidth="1"/>
    <col min="11" max="16384" width="9" style="6"/>
  </cols>
  <sheetData>
    <row r="1" spans="2:10" ht="15" customHeight="1"/>
    <row r="2" spans="2:10" ht="15" customHeight="1">
      <c r="B2" s="6" t="s">
        <v>19</v>
      </c>
    </row>
    <row r="3" spans="2:10" ht="15" customHeight="1"/>
    <row r="4" spans="2:10" ht="15" customHeight="1">
      <c r="B4" s="101" t="s">
        <v>580</v>
      </c>
    </row>
    <row r="5" spans="2:10" ht="15" customHeight="1">
      <c r="B5" s="241" t="s">
        <v>581</v>
      </c>
    </row>
    <row r="6" spans="2:10" ht="15" customHeight="1" thickBot="1"/>
    <row r="7" spans="2:10" s="5" customFormat="1" ht="15" customHeight="1">
      <c r="B7" s="756" t="s">
        <v>86</v>
      </c>
      <c r="C7" s="693" t="s">
        <v>413</v>
      </c>
      <c r="D7" s="693"/>
      <c r="E7" s="679" t="s">
        <v>6</v>
      </c>
      <c r="F7" s="681"/>
      <c r="G7" s="681"/>
      <c r="H7" s="685" t="s">
        <v>0</v>
      </c>
      <c r="J7" s="685" t="s">
        <v>0</v>
      </c>
    </row>
    <row r="8" spans="2:10" s="5" customFormat="1" ht="15" customHeight="1" thickBot="1">
      <c r="B8" s="757"/>
      <c r="C8" s="148" t="s">
        <v>5</v>
      </c>
      <c r="D8" s="147" t="s">
        <v>4</v>
      </c>
      <c r="E8" s="148" t="s">
        <v>5</v>
      </c>
      <c r="F8" s="152" t="s">
        <v>4</v>
      </c>
      <c r="G8" s="1" t="s">
        <v>8</v>
      </c>
      <c r="H8" s="717"/>
      <c r="J8" s="686"/>
    </row>
    <row r="9" spans="2:10" ht="45" customHeight="1" thickBot="1">
      <c r="B9" s="78" t="s">
        <v>445</v>
      </c>
      <c r="C9" s="303">
        <v>50000</v>
      </c>
      <c r="D9" s="304" t="s">
        <v>91</v>
      </c>
      <c r="E9" s="532">
        <f>H39</f>
        <v>1.9333333333333333</v>
      </c>
      <c r="F9" s="306" t="s">
        <v>443</v>
      </c>
      <c r="G9" s="307" t="s">
        <v>461</v>
      </c>
      <c r="H9" s="533">
        <f>C9*E9</f>
        <v>96666.666666666672</v>
      </c>
      <c r="J9" s="155">
        <f>SUM(H9:H13)</f>
        <v>96666.666666666672</v>
      </c>
    </row>
    <row r="10" spans="2:10" ht="15" customHeight="1">
      <c r="B10" s="237"/>
      <c r="C10" s="150"/>
      <c r="D10" s="16"/>
      <c r="E10" s="150"/>
      <c r="F10" s="153"/>
      <c r="G10" s="12"/>
      <c r="H10" s="442">
        <f>C10*E10</f>
        <v>0</v>
      </c>
    </row>
    <row r="11" spans="2:10" ht="15" customHeight="1">
      <c r="B11" s="237"/>
      <c r="C11" s="150"/>
      <c r="D11" s="16"/>
      <c r="E11" s="150"/>
      <c r="F11" s="153"/>
      <c r="G11" s="12"/>
      <c r="H11" s="442">
        <f>C11*E11</f>
        <v>0</v>
      </c>
    </row>
    <row r="12" spans="2:10" ht="15" customHeight="1">
      <c r="B12" s="237"/>
      <c r="C12" s="150"/>
      <c r="D12" s="16"/>
      <c r="E12" s="150"/>
      <c r="F12" s="153"/>
      <c r="G12" s="12"/>
      <c r="H12" s="442">
        <f>C12*E12</f>
        <v>0</v>
      </c>
    </row>
    <row r="13" spans="2:10" ht="15" customHeight="1" thickBot="1">
      <c r="B13" s="238"/>
      <c r="C13" s="151"/>
      <c r="D13" s="17"/>
      <c r="E13" s="151"/>
      <c r="F13" s="154"/>
      <c r="G13" s="14"/>
      <c r="H13" s="443">
        <f>C13*E13</f>
        <v>0</v>
      </c>
    </row>
    <row r="15" spans="2:10">
      <c r="B15" s="94" t="s">
        <v>446</v>
      </c>
    </row>
    <row r="16" spans="2:10" ht="14.25" thickBot="1"/>
    <row r="17" spans="2:9">
      <c r="B17" s="760"/>
      <c r="C17" s="758" t="s">
        <v>431</v>
      </c>
      <c r="D17" s="758"/>
      <c r="E17" s="758" t="s">
        <v>430</v>
      </c>
      <c r="F17" s="758"/>
      <c r="G17" s="759"/>
      <c r="H17" s="762" t="s">
        <v>437</v>
      </c>
      <c r="I17" s="763"/>
    </row>
    <row r="18" spans="2:9" ht="14.25" thickBot="1">
      <c r="B18" s="761"/>
      <c r="C18" s="544" t="s">
        <v>24</v>
      </c>
      <c r="D18" s="236" t="s">
        <v>25</v>
      </c>
      <c r="E18" s="526" t="s">
        <v>5</v>
      </c>
      <c r="F18" s="545" t="s">
        <v>4</v>
      </c>
      <c r="G18" s="526" t="s">
        <v>8</v>
      </c>
      <c r="H18" s="766"/>
      <c r="I18" s="767"/>
    </row>
    <row r="19" spans="2:9" ht="14.25" thickBot="1">
      <c r="B19" s="556" t="s">
        <v>425</v>
      </c>
      <c r="C19" s="557">
        <v>100000</v>
      </c>
      <c r="D19" s="558" t="s">
        <v>433</v>
      </c>
      <c r="E19" s="559">
        <v>24</v>
      </c>
      <c r="F19" s="558" t="s">
        <v>434</v>
      </c>
      <c r="G19" s="562" t="s">
        <v>435</v>
      </c>
      <c r="H19" s="563">
        <f>C19/E19/1000</f>
        <v>4.166666666666667</v>
      </c>
      <c r="I19" s="561" t="s">
        <v>448</v>
      </c>
    </row>
    <row r="28" spans="2:9">
      <c r="B28" s="94" t="s">
        <v>447</v>
      </c>
    </row>
    <row r="29" spans="2:9" ht="14.25" thickBot="1"/>
    <row r="30" spans="2:9">
      <c r="B30" s="760"/>
      <c r="C30" s="758" t="s">
        <v>437</v>
      </c>
      <c r="D30" s="758"/>
      <c r="E30" s="758" t="s">
        <v>414</v>
      </c>
      <c r="F30" s="758"/>
      <c r="G30" s="759"/>
      <c r="H30" s="762" t="s">
        <v>459</v>
      </c>
      <c r="I30" s="763"/>
    </row>
    <row r="31" spans="2:9" ht="14.25" thickBot="1">
      <c r="B31" s="761"/>
      <c r="C31" s="544" t="s">
        <v>24</v>
      </c>
      <c r="D31" s="236" t="s">
        <v>25</v>
      </c>
      <c r="E31" s="553" t="s">
        <v>5</v>
      </c>
      <c r="F31" s="554" t="s">
        <v>4</v>
      </c>
      <c r="G31" s="526" t="s">
        <v>8</v>
      </c>
      <c r="H31" s="766"/>
      <c r="I31" s="767"/>
    </row>
    <row r="32" spans="2:9" ht="14.25" thickBot="1">
      <c r="B32" s="556" t="s">
        <v>425</v>
      </c>
      <c r="C32" s="560">
        <f>H19</f>
        <v>4.166666666666667</v>
      </c>
      <c r="D32" s="558" t="s">
        <v>440</v>
      </c>
      <c r="E32" s="564">
        <v>2.3199999999999998</v>
      </c>
      <c r="F32" s="558" t="s">
        <v>214</v>
      </c>
      <c r="G32" s="562" t="s">
        <v>441</v>
      </c>
      <c r="H32" s="563">
        <f>C32*E32</f>
        <v>9.6666666666666661</v>
      </c>
      <c r="I32" s="561" t="s">
        <v>444</v>
      </c>
    </row>
    <row r="35" spans="2:9">
      <c r="B35" s="94" t="s">
        <v>454</v>
      </c>
    </row>
    <row r="36" spans="2:9" ht="14.25" thickBot="1"/>
    <row r="37" spans="2:9">
      <c r="B37" s="760"/>
      <c r="C37" s="758" t="s">
        <v>437</v>
      </c>
      <c r="D37" s="758"/>
      <c r="E37" s="758" t="s">
        <v>453</v>
      </c>
      <c r="F37" s="758"/>
      <c r="G37" s="759"/>
      <c r="H37" s="762" t="s">
        <v>460</v>
      </c>
      <c r="I37" s="763"/>
    </row>
    <row r="38" spans="2:9" ht="14.25" thickBot="1">
      <c r="B38" s="761"/>
      <c r="C38" s="544" t="s">
        <v>24</v>
      </c>
      <c r="D38" s="236" t="s">
        <v>25</v>
      </c>
      <c r="E38" s="553" t="s">
        <v>5</v>
      </c>
      <c r="F38" s="554" t="s">
        <v>4</v>
      </c>
      <c r="G38" s="526" t="s">
        <v>8</v>
      </c>
      <c r="H38" s="766"/>
      <c r="I38" s="767"/>
    </row>
    <row r="39" spans="2:9" ht="14.25" thickBot="1">
      <c r="B39" s="556" t="s">
        <v>425</v>
      </c>
      <c r="C39" s="560">
        <f>H32</f>
        <v>9.6666666666666661</v>
      </c>
      <c r="D39" s="558" t="s">
        <v>440</v>
      </c>
      <c r="E39" s="565">
        <f>C43/C42</f>
        <v>0.2</v>
      </c>
      <c r="F39" s="558" t="s">
        <v>214</v>
      </c>
      <c r="G39" s="562" t="s">
        <v>458</v>
      </c>
      <c r="H39" s="563">
        <f>C39*E39</f>
        <v>1.9333333333333333</v>
      </c>
      <c r="I39" s="561" t="s">
        <v>444</v>
      </c>
    </row>
    <row r="40" spans="2:9" ht="14.25" thickBot="1"/>
    <row r="41" spans="2:9" ht="14.25" thickBot="1">
      <c r="B41" s="567"/>
      <c r="C41" s="568" t="s">
        <v>457</v>
      </c>
    </row>
    <row r="42" spans="2:9">
      <c r="B42" s="7" t="s">
        <v>456</v>
      </c>
      <c r="C42" s="569">
        <v>1</v>
      </c>
    </row>
    <row r="43" spans="2:9" ht="14.25" thickBot="1">
      <c r="B43" s="238" t="s">
        <v>455</v>
      </c>
      <c r="C43" s="566">
        <v>0.2</v>
      </c>
    </row>
  </sheetData>
  <mergeCells count="17">
    <mergeCell ref="B17:B18"/>
    <mergeCell ref="C17:D17"/>
    <mergeCell ref="E17:G17"/>
    <mergeCell ref="H17:I18"/>
    <mergeCell ref="B7:B8"/>
    <mergeCell ref="C7:D7"/>
    <mergeCell ref="E7:G7"/>
    <mergeCell ref="H7:H8"/>
    <mergeCell ref="J7:J8"/>
    <mergeCell ref="H30:I31"/>
    <mergeCell ref="H37:I38"/>
    <mergeCell ref="B30:B31"/>
    <mergeCell ref="C30:D30"/>
    <mergeCell ref="E30:G30"/>
    <mergeCell ref="B37:B38"/>
    <mergeCell ref="C37:D37"/>
    <mergeCell ref="E37:G37"/>
  </mergeCells>
  <phoneticPr fontId="265"/>
  <pageMargins left="0.7" right="0.7" top="0.75" bottom="0.75" header="0.3" footer="0.3"/>
  <pageSetup paperSize="9" scale="7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6"/>
  <sheetViews>
    <sheetView view="pageBreakPreview" topLeftCell="B2" zoomScale="80" zoomScaleNormal="100" zoomScaleSheetLayoutView="80" workbookViewId="0">
      <selection activeCell="B2" sqref="B2"/>
    </sheetView>
  </sheetViews>
  <sheetFormatPr defaultRowHeight="13.5"/>
  <cols>
    <col min="1" max="1" width="9" style="101"/>
    <col min="2" max="2" width="22.5" style="101" customWidth="1"/>
    <col min="3" max="3" width="16.25" style="101" customWidth="1"/>
    <col min="4" max="9" width="12.5" style="101" customWidth="1"/>
    <col min="10" max="16384" width="9" style="101"/>
  </cols>
  <sheetData>
    <row r="1" spans="2:6" ht="15" customHeight="1"/>
    <row r="2" spans="2:6" ht="15" customHeight="1">
      <c r="B2" s="101" t="s">
        <v>21</v>
      </c>
    </row>
    <row r="3" spans="2:6" ht="15" customHeight="1"/>
    <row r="4" spans="2:6" ht="15" customHeight="1">
      <c r="B4" s="103" t="s">
        <v>582</v>
      </c>
      <c r="C4" s="104"/>
      <c r="D4" s="104"/>
      <c r="E4" s="104"/>
      <c r="F4" s="104"/>
    </row>
    <row r="5" spans="2:6" ht="15" customHeight="1">
      <c r="B5" s="105" t="s">
        <v>463</v>
      </c>
      <c r="C5" s="105"/>
      <c r="D5" s="104"/>
      <c r="E5" s="104"/>
      <c r="F5" s="104"/>
    </row>
    <row r="6" spans="2:6" ht="15" customHeight="1">
      <c r="B6" s="105" t="s">
        <v>464</v>
      </c>
      <c r="C6" s="105"/>
      <c r="D6" s="104"/>
      <c r="E6" s="104"/>
      <c r="F6" s="104"/>
    </row>
    <row r="7" spans="2:6" ht="15" customHeight="1">
      <c r="B7" s="105"/>
      <c r="C7" s="105"/>
      <c r="D7" s="104"/>
      <c r="E7" s="104"/>
      <c r="F7" s="104"/>
    </row>
    <row r="8" spans="2:6" ht="15" customHeight="1" thickBot="1">
      <c r="B8" s="101" t="s">
        <v>681</v>
      </c>
    </row>
    <row r="9" spans="2:6" ht="15" customHeight="1">
      <c r="B9" s="785" t="s">
        <v>388</v>
      </c>
      <c r="C9" s="787" t="s">
        <v>13</v>
      </c>
      <c r="D9" s="789" t="s">
        <v>465</v>
      </c>
      <c r="E9" s="790"/>
    </row>
    <row r="10" spans="2:6" ht="15" customHeight="1" thickBot="1">
      <c r="B10" s="786"/>
      <c r="C10" s="788"/>
      <c r="D10" s="791"/>
      <c r="E10" s="792"/>
    </row>
    <row r="11" spans="2:6" ht="15" customHeight="1">
      <c r="B11" s="410" t="s">
        <v>60</v>
      </c>
      <c r="C11" s="156">
        <f>SUMIF(カテゴリ4_調達物流!$D$11:$D$40,カテゴリ12_製品の廃棄!B11,カテゴリ4_調達物流!$E$11:$E$40)</f>
        <v>60000</v>
      </c>
      <c r="D11" s="775" t="s">
        <v>466</v>
      </c>
      <c r="E11" s="776"/>
    </row>
    <row r="12" spans="2:6" ht="15" customHeight="1">
      <c r="B12" s="411" t="s">
        <v>189</v>
      </c>
      <c r="C12" s="156">
        <f>SUMIF(カテゴリ4_調達物流!$D$11:$D$40,カテゴリ12_製品の廃棄!B12,カテゴリ4_調達物流!$E$11:$E$40)</f>
        <v>5000</v>
      </c>
      <c r="D12" s="773" t="s">
        <v>466</v>
      </c>
      <c r="E12" s="774"/>
    </row>
    <row r="13" spans="2:6" ht="15" customHeight="1">
      <c r="B13" s="411" t="s">
        <v>190</v>
      </c>
      <c r="C13" s="156">
        <f>SUMIF(カテゴリ4_調達物流!$D$11:$D$40,カテゴリ12_製品の廃棄!B13,カテゴリ4_調達物流!$E$11:$E$40)</f>
        <v>30000</v>
      </c>
      <c r="D13" s="773" t="s">
        <v>466</v>
      </c>
      <c r="E13" s="774"/>
    </row>
    <row r="14" spans="2:6" ht="15" customHeight="1">
      <c r="B14" s="411" t="s">
        <v>191</v>
      </c>
      <c r="C14" s="156">
        <f>SUMIF(カテゴリ4_調達物流!$D$11:$D$40,カテゴリ12_製品の廃棄!B14,カテゴリ4_調達物流!$E$11:$E$40)</f>
        <v>10000</v>
      </c>
      <c r="D14" s="773" t="s">
        <v>466</v>
      </c>
      <c r="E14" s="774"/>
    </row>
    <row r="15" spans="2:6" ht="15" customHeight="1">
      <c r="B15" s="411" t="s">
        <v>192</v>
      </c>
      <c r="C15" s="156">
        <f>SUMIF(カテゴリ4_調達物流!$D$11:$D$40,カテゴリ12_製品の廃棄!B15,カテゴリ4_調達物流!$E$11:$E$40)</f>
        <v>5000</v>
      </c>
      <c r="D15" s="773" t="s">
        <v>467</v>
      </c>
      <c r="E15" s="774"/>
    </row>
    <row r="16" spans="2:6" ht="15" customHeight="1">
      <c r="B16" s="411" t="s">
        <v>61</v>
      </c>
      <c r="C16" s="156">
        <f>SUMIF(カテゴリ4_調達物流!$D$11:$D$40,カテゴリ12_製品の廃棄!B16,カテゴリ4_調達物流!$E$11:$E$40)</f>
        <v>10000</v>
      </c>
      <c r="D16" s="773" t="s">
        <v>470</v>
      </c>
      <c r="E16" s="774"/>
    </row>
    <row r="17" spans="2:8" ht="15" customHeight="1">
      <c r="B17" s="411" t="s">
        <v>680</v>
      </c>
      <c r="C17" s="156">
        <f>SUMIF(カテゴリ4_調達物流!$D$11:$D$40,カテゴリ12_製品の廃棄!B17,カテゴリ4_調達物流!$E$11:$E$40)</f>
        <v>10000</v>
      </c>
      <c r="D17" s="773" t="s">
        <v>468</v>
      </c>
      <c r="E17" s="774"/>
    </row>
    <row r="18" spans="2:8" ht="15" customHeight="1">
      <c r="B18" s="411" t="s">
        <v>63</v>
      </c>
      <c r="C18" s="156">
        <f>SUMIF(カテゴリ4_調達物流!$D$11:$D$40,カテゴリ12_製品の廃棄!B18,カテゴリ4_調達物流!$E$11:$E$40)</f>
        <v>1200000</v>
      </c>
      <c r="D18" s="773" t="s">
        <v>469</v>
      </c>
      <c r="E18" s="774"/>
    </row>
    <row r="19" spans="2:8" ht="15" customHeight="1">
      <c r="B19" s="411" t="s">
        <v>193</v>
      </c>
      <c r="C19" s="156">
        <f>SUMIF(カテゴリ4_調達物流!$D$11:$D$40,カテゴリ12_製品の廃棄!B19,カテゴリ4_調達物流!$E$11:$E$40)</f>
        <v>100000</v>
      </c>
      <c r="D19" s="773" t="s">
        <v>469</v>
      </c>
      <c r="E19" s="774"/>
    </row>
    <row r="20" spans="2:8" ht="15" customHeight="1">
      <c r="B20" s="411" t="s">
        <v>64</v>
      </c>
      <c r="C20" s="156">
        <f>SUMIF(カテゴリ4_調達物流!$D$11:$D$40,カテゴリ12_製品の廃棄!B20,カテゴリ4_調達物流!$E$11:$E$40)</f>
        <v>500</v>
      </c>
      <c r="D20" s="773" t="s">
        <v>469</v>
      </c>
      <c r="E20" s="774"/>
    </row>
    <row r="21" spans="2:8" ht="15" customHeight="1">
      <c r="B21" s="411" t="s">
        <v>65</v>
      </c>
      <c r="C21" s="156">
        <f>SUMIF(カテゴリ4_調達物流!$D$11:$D$40,カテゴリ12_製品の廃棄!B21,カテゴリ4_調達物流!$E$11:$E$40)</f>
        <v>20000</v>
      </c>
      <c r="D21" s="773" t="s">
        <v>469</v>
      </c>
      <c r="E21" s="774"/>
    </row>
    <row r="22" spans="2:8" ht="15" customHeight="1">
      <c r="B22" s="411" t="s">
        <v>66</v>
      </c>
      <c r="C22" s="156">
        <f>SUMIF(カテゴリ4_調達物流!$D$11:$D$40,カテゴリ12_製品の廃棄!B22,カテゴリ4_調達物流!$E$11:$E$40)</f>
        <v>5000</v>
      </c>
      <c r="D22" s="773" t="s">
        <v>469</v>
      </c>
      <c r="E22" s="774"/>
    </row>
    <row r="23" spans="2:8" ht="15" customHeight="1">
      <c r="B23" s="411" t="s">
        <v>194</v>
      </c>
      <c r="C23" s="156">
        <f>SUMIF(カテゴリ4_調達物流!$D$11:$D$40,カテゴリ12_製品の廃棄!B23,カテゴリ4_調達物流!$E$11:$E$40)</f>
        <v>1000</v>
      </c>
      <c r="D23" s="773" t="s">
        <v>469</v>
      </c>
      <c r="E23" s="774"/>
    </row>
    <row r="24" spans="2:8" ht="15" customHeight="1">
      <c r="B24" s="411" t="s">
        <v>67</v>
      </c>
      <c r="C24" s="156">
        <f>SUMIF(カテゴリ4_調達物流!$D$11:$D$40,カテゴリ12_製品の廃棄!B24,カテゴリ4_調達物流!$E$11:$E$40)</f>
        <v>531.25</v>
      </c>
      <c r="D24" s="773" t="s">
        <v>466</v>
      </c>
      <c r="E24" s="774"/>
    </row>
    <row r="25" spans="2:8" ht="15" customHeight="1">
      <c r="B25" s="411" t="s">
        <v>61</v>
      </c>
      <c r="C25" s="156">
        <f>SUMIF(カテゴリ4_調達物流!$D$11:$D$40,カテゴリ12_製品の廃棄!B25,カテゴリ4_調達物流!$E$11:$E$40)</f>
        <v>10000</v>
      </c>
      <c r="D25" s="773" t="s">
        <v>470</v>
      </c>
      <c r="E25" s="774"/>
    </row>
    <row r="26" spans="2:8" ht="15" customHeight="1">
      <c r="B26" s="411" t="s">
        <v>63</v>
      </c>
      <c r="C26" s="156">
        <f>SUMIF(カテゴリ4_調達物流!$D$11:$D$40,カテゴリ12_製品の廃棄!B26,カテゴリ4_調達物流!$E$11:$E$40)</f>
        <v>1200000</v>
      </c>
      <c r="D26" s="773" t="s">
        <v>469</v>
      </c>
      <c r="E26" s="774"/>
    </row>
    <row r="27" spans="2:8" ht="15" customHeight="1">
      <c r="B27" s="411" t="s">
        <v>193</v>
      </c>
      <c r="C27" s="156">
        <f>SUMIF(カテゴリ4_調達物流!$D$11:$D$40,カテゴリ12_製品の廃棄!B27,カテゴリ4_調達物流!$E$11:$E$40)</f>
        <v>100000</v>
      </c>
      <c r="D27" s="773" t="s">
        <v>469</v>
      </c>
      <c r="E27" s="774"/>
    </row>
    <row r="28" spans="2:8" ht="15" customHeight="1" thickBot="1">
      <c r="B28" s="412" t="s">
        <v>65</v>
      </c>
      <c r="C28" s="413">
        <f>SUMIF(カテゴリ4_調達物流!$D$11:$D$40,カテゴリ12_製品の廃棄!B28,カテゴリ4_調達物流!$E$11:$E$40)</f>
        <v>20000</v>
      </c>
      <c r="D28" s="771" t="s">
        <v>469</v>
      </c>
      <c r="E28" s="772"/>
    </row>
    <row r="29" spans="2:8" ht="15" customHeight="1" thickBot="1"/>
    <row r="30" spans="2:8" ht="15" customHeight="1">
      <c r="B30" s="777" t="s">
        <v>275</v>
      </c>
      <c r="C30" s="779" t="s">
        <v>4</v>
      </c>
      <c r="D30" s="781" t="s">
        <v>280</v>
      </c>
      <c r="E30" s="781"/>
      <c r="F30" s="781"/>
      <c r="G30" s="782"/>
      <c r="H30" s="783" t="s">
        <v>276</v>
      </c>
    </row>
    <row r="31" spans="2:8" s="106" customFormat="1" ht="15" customHeight="1" thickBot="1">
      <c r="B31" s="778"/>
      <c r="C31" s="780"/>
      <c r="D31" s="476" t="s">
        <v>292</v>
      </c>
      <c r="E31" s="476" t="s">
        <v>293</v>
      </c>
      <c r="F31" s="476" t="s">
        <v>294</v>
      </c>
      <c r="G31" s="483" t="s">
        <v>295</v>
      </c>
      <c r="H31" s="784"/>
    </row>
    <row r="32" spans="2:8" ht="22.5" customHeight="1">
      <c r="B32" s="458" t="s">
        <v>471</v>
      </c>
      <c r="C32" s="459" t="s">
        <v>277</v>
      </c>
      <c r="D32" s="574">
        <f ca="1">SUMIF($D$11:$E$28,D31,$C$11:$C$28)</f>
        <v>5000</v>
      </c>
      <c r="E32" s="574">
        <f ca="1">SUMIF($D$11:$E$28,E31,$C$11:$C$28)</f>
        <v>10000</v>
      </c>
      <c r="F32" s="574">
        <f ca="1">SUMIF($D$11:$E$28,F31,$C$11:$C$28)</f>
        <v>2646500</v>
      </c>
      <c r="G32" s="575">
        <f ca="1">SUMIF($D$11:$E$28,G31,$C$11:$C$28)</f>
        <v>105531.25</v>
      </c>
      <c r="H32" s="465">
        <f ca="1">SUM(D32:G32)</f>
        <v>2767031.25</v>
      </c>
    </row>
    <row r="33" spans="2:8" ht="22.5" customHeight="1" thickBot="1">
      <c r="B33" s="501" t="s">
        <v>473</v>
      </c>
      <c r="C33" s="502" t="s">
        <v>68</v>
      </c>
      <c r="D33" s="576">
        <f>カテゴリ5_事業から出る廃棄物!E30</f>
        <v>200</v>
      </c>
      <c r="E33" s="576">
        <f>カテゴリ5_事業から出る廃棄物!F30</f>
        <v>1000</v>
      </c>
      <c r="F33" s="576">
        <f>カテゴリ5_事業から出る廃棄物!G30</f>
        <v>25000</v>
      </c>
      <c r="G33" s="577">
        <f>カテゴリ5_事業から出る廃棄物!H30</f>
        <v>1500</v>
      </c>
      <c r="H33" s="409">
        <f>SUM(D33:G33)</f>
        <v>27700</v>
      </c>
    </row>
    <row r="34" spans="2:8" ht="22.5" customHeight="1" thickBot="1">
      <c r="B34" s="570" t="s">
        <v>474</v>
      </c>
      <c r="C34" s="475" t="s">
        <v>68</v>
      </c>
      <c r="D34" s="571">
        <f ca="1">D32-D33</f>
        <v>4800</v>
      </c>
      <c r="E34" s="571">
        <f ca="1">E32-E33</f>
        <v>9000</v>
      </c>
      <c r="F34" s="571">
        <f ca="1">F32-F33</f>
        <v>2621500</v>
      </c>
      <c r="G34" s="572">
        <f ca="1">G32-G33</f>
        <v>104031.25</v>
      </c>
      <c r="H34" s="573">
        <f ca="1">H32-H33</f>
        <v>2739331.25</v>
      </c>
    </row>
    <row r="35" spans="2:8" ht="15" customHeight="1">
      <c r="B35" s="143"/>
      <c r="C35" s="108"/>
      <c r="D35" s="100"/>
      <c r="E35" s="100"/>
      <c r="F35" s="100"/>
      <c r="G35" s="100"/>
      <c r="H35" s="100"/>
    </row>
    <row r="36" spans="2:8" ht="15" customHeight="1">
      <c r="B36" s="107"/>
      <c r="C36" s="108"/>
      <c r="D36" s="100"/>
      <c r="E36" s="100"/>
      <c r="F36" s="100"/>
      <c r="G36" s="100"/>
      <c r="H36" s="100"/>
    </row>
    <row r="37" spans="2:8" ht="15" customHeight="1" thickBot="1">
      <c r="B37" s="414" t="s">
        <v>299</v>
      </c>
      <c r="C37" s="95"/>
      <c r="D37" s="95"/>
      <c r="E37" s="95"/>
      <c r="F37" s="95"/>
      <c r="G37" s="110"/>
      <c r="H37" s="95"/>
    </row>
    <row r="38" spans="2:8" ht="15" customHeight="1" thickBot="1">
      <c r="B38" s="496" t="s">
        <v>275</v>
      </c>
      <c r="C38" s="497" t="s">
        <v>4</v>
      </c>
      <c r="D38" s="505" t="s">
        <v>292</v>
      </c>
      <c r="E38" s="505" t="s">
        <v>293</v>
      </c>
      <c r="F38" s="505" t="s">
        <v>294</v>
      </c>
      <c r="G38" s="578" t="s">
        <v>295</v>
      </c>
    </row>
    <row r="39" spans="2:8" ht="22.5" customHeight="1" thickBot="1">
      <c r="B39" s="579" t="s">
        <v>298</v>
      </c>
      <c r="C39" s="480" t="s">
        <v>225</v>
      </c>
      <c r="D39" s="580">
        <v>0</v>
      </c>
      <c r="E39" s="580">
        <v>0</v>
      </c>
      <c r="F39" s="580">
        <v>0</v>
      </c>
      <c r="G39" s="581">
        <v>0.13600000000000001</v>
      </c>
    </row>
    <row r="40" spans="2:8" ht="15" customHeight="1">
      <c r="B40" s="42"/>
      <c r="C40" s="42"/>
      <c r="D40" s="42"/>
      <c r="E40" s="42"/>
      <c r="F40" s="42"/>
      <c r="G40" s="42"/>
      <c r="H40" s="42"/>
    </row>
    <row r="41" spans="2:8" ht="15" customHeight="1" thickBot="1">
      <c r="B41" s="42" t="s">
        <v>288</v>
      </c>
      <c r="C41" s="42"/>
      <c r="D41" s="42"/>
      <c r="E41" s="42"/>
      <c r="F41" s="42"/>
      <c r="G41" s="42"/>
      <c r="H41" s="42"/>
    </row>
    <row r="42" spans="2:8" ht="15" customHeight="1" thickBot="1">
      <c r="B42" s="454" t="s">
        <v>275</v>
      </c>
      <c r="C42" s="455" t="s">
        <v>4</v>
      </c>
      <c r="D42" s="457" t="s">
        <v>292</v>
      </c>
      <c r="E42" s="457" t="s">
        <v>293</v>
      </c>
      <c r="F42" s="457" t="s">
        <v>294</v>
      </c>
      <c r="G42" s="583" t="s">
        <v>295</v>
      </c>
      <c r="H42" s="464" t="s">
        <v>276</v>
      </c>
    </row>
    <row r="43" spans="2:8" ht="22.5" customHeight="1" thickBot="1">
      <c r="B43" s="579" t="s">
        <v>298</v>
      </c>
      <c r="C43" s="480" t="s">
        <v>290</v>
      </c>
      <c r="D43" s="582">
        <f ca="1">D34*D39</f>
        <v>0</v>
      </c>
      <c r="E43" s="582">
        <f ca="1">E34*E39</f>
        <v>0</v>
      </c>
      <c r="F43" s="582">
        <f ca="1">F34*F39</f>
        <v>0</v>
      </c>
      <c r="G43" s="584">
        <f ca="1">G34*G39</f>
        <v>14148.250000000002</v>
      </c>
      <c r="H43" s="585">
        <f ca="1">SUM(D43:G43)</f>
        <v>14148.250000000002</v>
      </c>
    </row>
    <row r="44" spans="2:8" ht="14.25" thickBot="1"/>
    <row r="45" spans="2:8" ht="29.25" customHeight="1">
      <c r="H45" s="230" t="s">
        <v>0</v>
      </c>
    </row>
    <row r="46" spans="2:8" ht="22.5" customHeight="1" thickBot="1">
      <c r="H46" s="160">
        <f ca="1">H43</f>
        <v>14148.250000000002</v>
      </c>
    </row>
  </sheetData>
  <mergeCells count="25">
    <mergeCell ref="B30:B31"/>
    <mergeCell ref="C30:C31"/>
    <mergeCell ref="D30:G30"/>
    <mergeCell ref="H30:H31"/>
    <mergeCell ref="B9:B10"/>
    <mergeCell ref="C9:C10"/>
    <mergeCell ref="D9:E10"/>
    <mergeCell ref="D17:E17"/>
    <mergeCell ref="D18:E18"/>
    <mergeCell ref="D19:E19"/>
    <mergeCell ref="D20:E20"/>
    <mergeCell ref="D27:E27"/>
    <mergeCell ref="D11:E11"/>
    <mergeCell ref="D12:E12"/>
    <mergeCell ref="D13:E13"/>
    <mergeCell ref="D14:E14"/>
    <mergeCell ref="D15:E15"/>
    <mergeCell ref="D16:E16"/>
    <mergeCell ref="D28:E28"/>
    <mergeCell ref="D21:E21"/>
    <mergeCell ref="D22:E22"/>
    <mergeCell ref="D23:E23"/>
    <mergeCell ref="D24:E24"/>
    <mergeCell ref="D25:E25"/>
    <mergeCell ref="D26:E26"/>
  </mergeCells>
  <phoneticPr fontId="265"/>
  <pageMargins left="0.7" right="0.7" top="0.75" bottom="0.75" header="0.3" footer="0.3"/>
  <pageSetup paperSize="9" scale="7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
  <sheetViews>
    <sheetView view="pageBreakPreview" topLeftCell="B2" zoomScale="80" zoomScaleNormal="100" zoomScaleSheetLayoutView="80" workbookViewId="0"/>
  </sheetViews>
  <sheetFormatPr defaultRowHeight="13.5"/>
  <cols>
    <col min="1" max="1" width="9" style="6"/>
    <col min="2" max="2" width="22.5" style="6" customWidth="1"/>
    <col min="3" max="3" width="12.5" style="6" customWidth="1"/>
    <col min="4" max="4" width="8.125" style="6" customWidth="1"/>
    <col min="5" max="5" width="12.5" style="6" customWidth="1"/>
    <col min="6" max="7" width="10" style="6" customWidth="1"/>
    <col min="8" max="8" width="25" style="6" customWidth="1"/>
    <col min="9" max="9" width="3.75" style="6" customWidth="1"/>
    <col min="10" max="10" width="22.5" style="6" customWidth="1"/>
    <col min="11" max="16384" width="9" style="6"/>
  </cols>
  <sheetData>
    <row r="1" spans="2:2" ht="15" customHeight="1"/>
    <row r="2" spans="2:2" ht="15" customHeight="1">
      <c r="B2" s="6" t="s">
        <v>58</v>
      </c>
    </row>
    <row r="3" spans="2:2" ht="15" customHeight="1"/>
  </sheetData>
  <phoneticPr fontId="3"/>
  <pageMargins left="0.7" right="0.7" top="0.75" bottom="0.75" header="0.3" footer="0.3"/>
  <pageSetup paperSize="9" scale="9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
  <sheetViews>
    <sheetView view="pageBreakPreview" topLeftCell="B2" zoomScale="80" zoomScaleNormal="100" zoomScaleSheetLayoutView="80" workbookViewId="0"/>
  </sheetViews>
  <sheetFormatPr defaultRowHeight="13.5"/>
  <cols>
    <col min="1" max="1" width="9" style="6"/>
    <col min="2" max="2" width="22.5" style="6" customWidth="1"/>
    <col min="3" max="3" width="12.5" style="6" customWidth="1"/>
    <col min="4" max="4" width="8.125" style="6" customWidth="1"/>
    <col min="5" max="5" width="12.5" style="6" customWidth="1"/>
    <col min="6" max="7" width="10" style="6" customWidth="1"/>
    <col min="8" max="8" width="25" style="6" customWidth="1"/>
    <col min="9" max="9" width="3.75" style="6" customWidth="1"/>
    <col min="10" max="10" width="22.5" style="6" customWidth="1"/>
    <col min="11" max="16384" width="9" style="6"/>
  </cols>
  <sheetData>
    <row r="1" spans="2:2" ht="15" customHeight="1"/>
    <row r="2" spans="2:2" ht="15" customHeight="1">
      <c r="B2" s="6" t="s">
        <v>583</v>
      </c>
    </row>
    <row r="3" spans="2:2" ht="15" customHeight="1"/>
  </sheetData>
  <phoneticPr fontId="265"/>
  <pageMargins left="0.7" right="0.7" top="0.75" bottom="0.75" header="0.3" footer="0.3"/>
  <pageSetup paperSize="9" scale="98"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7"/>
  <sheetViews>
    <sheetView view="pageBreakPreview" topLeftCell="B2" zoomScale="80" zoomScaleNormal="100" zoomScaleSheetLayoutView="80" workbookViewId="0">
      <selection activeCell="B2" sqref="B2"/>
    </sheetView>
  </sheetViews>
  <sheetFormatPr defaultRowHeight="13.5"/>
  <cols>
    <col min="1" max="1" width="9" style="6"/>
    <col min="2" max="2" width="22.5" style="6" customWidth="1"/>
    <col min="3" max="7" width="12.5" style="6" customWidth="1"/>
    <col min="8" max="8" width="37.5" style="6" customWidth="1"/>
    <col min="9" max="11" width="15" style="6" customWidth="1"/>
    <col min="12" max="14" width="12.5" style="6" customWidth="1"/>
    <col min="15" max="16384" width="9" style="6"/>
  </cols>
  <sheetData>
    <row r="1" spans="2:14" ht="15" customHeight="1"/>
    <row r="2" spans="2:14" ht="15" customHeight="1">
      <c r="B2" s="6" t="s">
        <v>22</v>
      </c>
    </row>
    <row r="3" spans="2:14" ht="15" customHeight="1"/>
    <row r="4" spans="2:14" s="101" customFormat="1" ht="15" customHeight="1">
      <c r="B4" s="103" t="s">
        <v>674</v>
      </c>
      <c r="C4" s="103"/>
      <c r="D4" s="104"/>
      <c r="E4" s="104"/>
      <c r="F4" s="104"/>
      <c r="G4" s="104"/>
      <c r="H4" s="104"/>
      <c r="I4" s="104"/>
      <c r="J4" s="104"/>
      <c r="K4" s="104"/>
      <c r="L4" s="104"/>
      <c r="M4" s="104"/>
    </row>
    <row r="5" spans="2:14" s="101" customFormat="1" ht="15" customHeight="1">
      <c r="B5" s="105" t="s">
        <v>675</v>
      </c>
      <c r="C5" s="105"/>
      <c r="D5" s="104"/>
      <c r="E5" s="104"/>
      <c r="F5" s="104"/>
      <c r="G5" s="104"/>
      <c r="H5" s="104"/>
      <c r="I5" s="104"/>
      <c r="J5" s="104"/>
      <c r="K5" s="104"/>
      <c r="L5" s="104"/>
      <c r="M5" s="104"/>
    </row>
    <row r="6" spans="2:14" s="101" customFormat="1" ht="15" customHeight="1">
      <c r="B6" s="105" t="s">
        <v>676</v>
      </c>
      <c r="C6" s="105"/>
      <c r="D6" s="104"/>
      <c r="E6" s="104"/>
      <c r="F6" s="104"/>
      <c r="G6" s="104"/>
      <c r="H6" s="104"/>
      <c r="I6" s="104"/>
      <c r="J6" s="104"/>
      <c r="K6" s="104"/>
      <c r="L6" s="104"/>
      <c r="M6" s="104"/>
    </row>
    <row r="7" spans="2:14" s="101" customFormat="1" ht="15" customHeight="1">
      <c r="B7" s="105" t="s">
        <v>677</v>
      </c>
      <c r="C7" s="105"/>
      <c r="D7" s="104"/>
      <c r="E7" s="104"/>
      <c r="F7" s="104"/>
      <c r="G7" s="104"/>
      <c r="H7" s="104"/>
      <c r="I7" s="104"/>
      <c r="J7" s="104"/>
      <c r="K7" s="104"/>
      <c r="L7" s="104"/>
      <c r="M7" s="104"/>
    </row>
    <row r="8" spans="2:14" ht="15" customHeight="1" thickBot="1"/>
    <row r="9" spans="2:14" s="5" customFormat="1" ht="15" customHeight="1">
      <c r="B9" s="799" t="s">
        <v>23</v>
      </c>
      <c r="C9" s="800"/>
      <c r="D9" s="798" t="s">
        <v>482</v>
      </c>
      <c r="E9" s="798"/>
      <c r="F9" s="798"/>
      <c r="G9" s="798"/>
      <c r="H9" s="798"/>
      <c r="I9" s="795" t="s">
        <v>479</v>
      </c>
      <c r="J9" s="795"/>
      <c r="K9" s="796"/>
      <c r="L9" s="793" t="s">
        <v>498</v>
      </c>
      <c r="N9" s="685" t="s">
        <v>0</v>
      </c>
    </row>
    <row r="10" spans="2:14" s="5" customFormat="1" ht="30" customHeight="1" thickBot="1">
      <c r="B10" s="168" t="s">
        <v>488</v>
      </c>
      <c r="C10" s="164" t="s">
        <v>489</v>
      </c>
      <c r="D10" s="797" t="s">
        <v>491</v>
      </c>
      <c r="E10" s="797"/>
      <c r="F10" s="165" t="s">
        <v>492</v>
      </c>
      <c r="G10" s="165" t="s">
        <v>480</v>
      </c>
      <c r="H10" s="165" t="s">
        <v>481</v>
      </c>
      <c r="I10" s="170" t="s">
        <v>476</v>
      </c>
      <c r="J10" s="170" t="s">
        <v>477</v>
      </c>
      <c r="K10" s="403" t="s">
        <v>499</v>
      </c>
      <c r="L10" s="794"/>
      <c r="N10" s="686"/>
    </row>
    <row r="11" spans="2:14" ht="15" customHeight="1" thickBot="1">
      <c r="B11" s="294" t="s">
        <v>584</v>
      </c>
      <c r="C11" s="163" t="s">
        <v>490</v>
      </c>
      <c r="D11" s="166">
        <v>100000</v>
      </c>
      <c r="E11" s="159" t="s">
        <v>85</v>
      </c>
      <c r="F11" s="159" t="s">
        <v>478</v>
      </c>
      <c r="G11" s="159" t="s">
        <v>483</v>
      </c>
      <c r="H11" s="297" t="s">
        <v>601</v>
      </c>
      <c r="I11" s="166">
        <v>111452494</v>
      </c>
      <c r="J11" s="166">
        <v>1200000</v>
      </c>
      <c r="K11" s="404">
        <f t="shared" ref="K11:K27" si="0">J11/I11</f>
        <v>1.0766919222103724E-2</v>
      </c>
      <c r="L11" s="407">
        <f t="shared" ref="L11:L27" si="1">D11*K11</f>
        <v>1076.6919222103725</v>
      </c>
      <c r="N11" s="21">
        <f>SUM(L11:L27)</f>
        <v>5293.8648080949042</v>
      </c>
    </row>
    <row r="12" spans="2:14" ht="15" customHeight="1">
      <c r="B12" s="295" t="s">
        <v>585</v>
      </c>
      <c r="C12" s="171" t="s">
        <v>490</v>
      </c>
      <c r="D12" s="173">
        <v>160000</v>
      </c>
      <c r="E12" s="158" t="s">
        <v>85</v>
      </c>
      <c r="F12" s="158" t="s">
        <v>478</v>
      </c>
      <c r="G12" s="158" t="s">
        <v>483</v>
      </c>
      <c r="H12" s="298" t="s">
        <v>604</v>
      </c>
      <c r="I12" s="173">
        <v>1416376042</v>
      </c>
      <c r="J12" s="173">
        <v>687480</v>
      </c>
      <c r="K12" s="405">
        <f t="shared" si="0"/>
        <v>4.8537957407782811E-4</v>
      </c>
      <c r="L12" s="408">
        <f t="shared" si="1"/>
        <v>77.6607318524525</v>
      </c>
    </row>
    <row r="13" spans="2:14" ht="15" customHeight="1">
      <c r="B13" s="295" t="s">
        <v>586</v>
      </c>
      <c r="C13" s="171" t="s">
        <v>490</v>
      </c>
      <c r="D13" s="173">
        <v>50000</v>
      </c>
      <c r="E13" s="158" t="s">
        <v>85</v>
      </c>
      <c r="F13" s="158" t="s">
        <v>478</v>
      </c>
      <c r="G13" s="158" t="s">
        <v>483</v>
      </c>
      <c r="H13" s="298" t="s">
        <v>605</v>
      </c>
      <c r="I13" s="173">
        <v>415352294</v>
      </c>
      <c r="J13" s="173">
        <v>158187</v>
      </c>
      <c r="K13" s="405">
        <f t="shared" si="0"/>
        <v>3.8085018979093445E-4</v>
      </c>
      <c r="L13" s="408">
        <f t="shared" si="1"/>
        <v>19.042509489546724</v>
      </c>
    </row>
    <row r="14" spans="2:14" ht="15" customHeight="1">
      <c r="B14" s="295" t="s">
        <v>587</v>
      </c>
      <c r="C14" s="171" t="s">
        <v>493</v>
      </c>
      <c r="D14" s="173">
        <v>60000</v>
      </c>
      <c r="E14" s="158" t="s">
        <v>409</v>
      </c>
      <c r="F14" s="158" t="s">
        <v>478</v>
      </c>
      <c r="G14" s="158" t="s">
        <v>483</v>
      </c>
      <c r="H14" s="298" t="s">
        <v>606</v>
      </c>
      <c r="I14" s="173">
        <v>1237800586</v>
      </c>
      <c r="J14" s="173">
        <v>900000</v>
      </c>
      <c r="K14" s="405">
        <f t="shared" si="0"/>
        <v>7.2709611724161842E-4</v>
      </c>
      <c r="L14" s="408">
        <f t="shared" si="1"/>
        <v>43.625767034497109</v>
      </c>
    </row>
    <row r="15" spans="2:14" ht="15" customHeight="1">
      <c r="B15" s="295" t="s">
        <v>588</v>
      </c>
      <c r="C15" s="171" t="s">
        <v>494</v>
      </c>
      <c r="D15" s="173">
        <v>80000</v>
      </c>
      <c r="E15" s="158" t="s">
        <v>409</v>
      </c>
      <c r="F15" s="158" t="s">
        <v>478</v>
      </c>
      <c r="G15" s="158" t="s">
        <v>483</v>
      </c>
      <c r="H15" s="298" t="s">
        <v>607</v>
      </c>
      <c r="I15" s="173">
        <v>1737940900</v>
      </c>
      <c r="J15" s="173">
        <v>2333944</v>
      </c>
      <c r="K15" s="405">
        <f t="shared" si="0"/>
        <v>1.3429363449585657E-3</v>
      </c>
      <c r="L15" s="408">
        <f t="shared" si="1"/>
        <v>107.43490759668525</v>
      </c>
    </row>
    <row r="16" spans="2:14" ht="15" customHeight="1">
      <c r="B16" s="295" t="s">
        <v>589</v>
      </c>
      <c r="C16" s="171" t="s">
        <v>495</v>
      </c>
      <c r="D16" s="173">
        <v>101382</v>
      </c>
      <c r="E16" s="158" t="s">
        <v>409</v>
      </c>
      <c r="F16" s="158" t="s">
        <v>478</v>
      </c>
      <c r="G16" s="158" t="s">
        <v>483</v>
      </c>
      <c r="H16" s="298" t="s">
        <v>608</v>
      </c>
      <c r="I16" s="173">
        <v>551521094</v>
      </c>
      <c r="J16" s="173">
        <v>1509029</v>
      </c>
      <c r="K16" s="405">
        <f t="shared" si="0"/>
        <v>2.7361220022529185E-3</v>
      </c>
      <c r="L16" s="408">
        <f t="shared" si="1"/>
        <v>277.39352083240539</v>
      </c>
    </row>
    <row r="17" spans="2:12" ht="15" customHeight="1">
      <c r="B17" s="295" t="s">
        <v>590</v>
      </c>
      <c r="C17" s="171" t="s">
        <v>490</v>
      </c>
      <c r="D17" s="173">
        <v>260000</v>
      </c>
      <c r="E17" s="158" t="s">
        <v>409</v>
      </c>
      <c r="F17" s="158" t="s">
        <v>478</v>
      </c>
      <c r="G17" s="158" t="s">
        <v>483</v>
      </c>
      <c r="H17" s="298" t="s">
        <v>609</v>
      </c>
      <c r="I17" s="173">
        <v>700480693</v>
      </c>
      <c r="J17" s="173">
        <v>1381825</v>
      </c>
      <c r="K17" s="405">
        <f t="shared" si="0"/>
        <v>1.9726810657435209E-3</v>
      </c>
      <c r="L17" s="408">
        <f t="shared" si="1"/>
        <v>512.89707709331537</v>
      </c>
    </row>
    <row r="18" spans="2:12" ht="15" customHeight="1">
      <c r="B18" s="295" t="s">
        <v>591</v>
      </c>
      <c r="C18" s="171" t="s">
        <v>493</v>
      </c>
      <c r="D18" s="173">
        <v>0</v>
      </c>
      <c r="E18" s="158" t="s">
        <v>409</v>
      </c>
      <c r="F18" s="158" t="s">
        <v>486</v>
      </c>
      <c r="G18" s="158" t="s">
        <v>407</v>
      </c>
      <c r="H18" s="172" t="s">
        <v>487</v>
      </c>
      <c r="I18" s="173">
        <v>28149877</v>
      </c>
      <c r="J18" s="173">
        <v>971000</v>
      </c>
      <c r="K18" s="405">
        <f t="shared" si="0"/>
        <v>3.449393402322859E-2</v>
      </c>
      <c r="L18" s="408">
        <f t="shared" si="1"/>
        <v>0</v>
      </c>
    </row>
    <row r="19" spans="2:12" ht="15" customHeight="1">
      <c r="B19" s="295" t="s">
        <v>592</v>
      </c>
      <c r="C19" s="171" t="s">
        <v>496</v>
      </c>
      <c r="D19" s="173">
        <v>300000</v>
      </c>
      <c r="E19" s="158" t="s">
        <v>409</v>
      </c>
      <c r="F19" s="158" t="s">
        <v>478</v>
      </c>
      <c r="G19" s="158" t="s">
        <v>483</v>
      </c>
      <c r="H19" s="298" t="s">
        <v>610</v>
      </c>
      <c r="I19" s="173">
        <v>271056029</v>
      </c>
      <c r="J19" s="173">
        <v>1600381</v>
      </c>
      <c r="K19" s="405">
        <f t="shared" si="0"/>
        <v>5.9042442475979754E-3</v>
      </c>
      <c r="L19" s="408">
        <f t="shared" si="1"/>
        <v>1771.2732742793926</v>
      </c>
    </row>
    <row r="20" spans="2:12" ht="15" customHeight="1">
      <c r="B20" s="295" t="s">
        <v>593</v>
      </c>
      <c r="C20" s="171" t="s">
        <v>490</v>
      </c>
      <c r="D20" s="173">
        <v>420000</v>
      </c>
      <c r="E20" s="158" t="s">
        <v>409</v>
      </c>
      <c r="F20" s="158" t="s">
        <v>478</v>
      </c>
      <c r="G20" s="158" t="s">
        <v>483</v>
      </c>
      <c r="H20" s="298" t="s">
        <v>611</v>
      </c>
      <c r="I20" s="173">
        <v>1075540607</v>
      </c>
      <c r="J20" s="173">
        <v>1289240</v>
      </c>
      <c r="K20" s="405">
        <f t="shared" si="0"/>
        <v>1.1986902136555035E-3</v>
      </c>
      <c r="L20" s="408">
        <f t="shared" si="1"/>
        <v>503.4498897353115</v>
      </c>
    </row>
    <row r="21" spans="2:12" ht="15" customHeight="1">
      <c r="B21" s="295" t="s">
        <v>594</v>
      </c>
      <c r="C21" s="171" t="s">
        <v>496</v>
      </c>
      <c r="D21" s="173">
        <v>0</v>
      </c>
      <c r="E21" s="158" t="s">
        <v>409</v>
      </c>
      <c r="F21" s="158" t="s">
        <v>486</v>
      </c>
      <c r="G21" s="158" t="s">
        <v>485</v>
      </c>
      <c r="H21" s="172" t="s">
        <v>487</v>
      </c>
      <c r="I21" s="173">
        <v>490727495</v>
      </c>
      <c r="J21" s="173">
        <v>1822688</v>
      </c>
      <c r="K21" s="405">
        <f t="shared" si="0"/>
        <v>3.7142569319454986E-3</v>
      </c>
      <c r="L21" s="408">
        <f t="shared" si="1"/>
        <v>0</v>
      </c>
    </row>
    <row r="22" spans="2:12" ht="15" customHeight="1">
      <c r="B22" s="295" t="s">
        <v>595</v>
      </c>
      <c r="C22" s="171" t="s">
        <v>490</v>
      </c>
      <c r="D22" s="173">
        <v>500000</v>
      </c>
      <c r="E22" s="158" t="s">
        <v>409</v>
      </c>
      <c r="F22" s="158" t="s">
        <v>478</v>
      </c>
      <c r="G22" s="158" t="s">
        <v>483</v>
      </c>
      <c r="H22" s="298" t="s">
        <v>612</v>
      </c>
      <c r="I22" s="173">
        <v>206000000</v>
      </c>
      <c r="J22" s="173">
        <v>66000</v>
      </c>
      <c r="K22" s="405">
        <f t="shared" si="0"/>
        <v>3.2038834951456308E-4</v>
      </c>
      <c r="L22" s="408">
        <f t="shared" si="1"/>
        <v>160.19417475728153</v>
      </c>
    </row>
    <row r="23" spans="2:12" ht="15" customHeight="1">
      <c r="B23" s="295" t="s">
        <v>596</v>
      </c>
      <c r="C23" s="171" t="s">
        <v>490</v>
      </c>
      <c r="D23" s="173">
        <v>320000</v>
      </c>
      <c r="E23" s="158" t="s">
        <v>409</v>
      </c>
      <c r="F23" s="158" t="s">
        <v>478</v>
      </c>
      <c r="G23" s="158" t="s">
        <v>483</v>
      </c>
      <c r="H23" s="298" t="s">
        <v>613</v>
      </c>
      <c r="I23" s="173">
        <v>395000000</v>
      </c>
      <c r="J23" s="173">
        <v>80000</v>
      </c>
      <c r="K23" s="405">
        <f t="shared" si="0"/>
        <v>2.0253164556962027E-4</v>
      </c>
      <c r="L23" s="408">
        <f t="shared" si="1"/>
        <v>64.810126582278485</v>
      </c>
    </row>
    <row r="24" spans="2:12" ht="15" customHeight="1">
      <c r="B24" s="295" t="s">
        <v>597</v>
      </c>
      <c r="C24" s="171" t="s">
        <v>490</v>
      </c>
      <c r="D24" s="173">
        <v>0</v>
      </c>
      <c r="E24" s="158" t="s">
        <v>409</v>
      </c>
      <c r="F24" s="158" t="s">
        <v>486</v>
      </c>
      <c r="G24" s="158" t="s">
        <v>407</v>
      </c>
      <c r="H24" s="172" t="s">
        <v>487</v>
      </c>
      <c r="I24" s="173">
        <v>122074243</v>
      </c>
      <c r="J24" s="173">
        <v>1479000</v>
      </c>
      <c r="K24" s="405">
        <f t="shared" si="0"/>
        <v>1.2115577894675128E-2</v>
      </c>
      <c r="L24" s="408">
        <f t="shared" si="1"/>
        <v>0</v>
      </c>
    </row>
    <row r="25" spans="2:12" ht="15" customHeight="1">
      <c r="B25" s="295" t="s">
        <v>598</v>
      </c>
      <c r="C25" s="171" t="s">
        <v>490</v>
      </c>
      <c r="D25" s="173">
        <v>150000</v>
      </c>
      <c r="E25" s="158" t="s">
        <v>409</v>
      </c>
      <c r="F25" s="158" t="s">
        <v>478</v>
      </c>
      <c r="G25" s="158" t="s">
        <v>483</v>
      </c>
      <c r="H25" s="298" t="s">
        <v>614</v>
      </c>
      <c r="I25" s="173">
        <v>250000000</v>
      </c>
      <c r="J25" s="173">
        <v>787000</v>
      </c>
      <c r="K25" s="405">
        <f t="shared" si="0"/>
        <v>3.1480000000000002E-3</v>
      </c>
      <c r="L25" s="408">
        <f t="shared" si="1"/>
        <v>472.20000000000005</v>
      </c>
    </row>
    <row r="26" spans="2:12" ht="15" customHeight="1">
      <c r="B26" s="295" t="s">
        <v>599</v>
      </c>
      <c r="C26" s="171" t="s">
        <v>497</v>
      </c>
      <c r="D26" s="173">
        <v>60000</v>
      </c>
      <c r="E26" s="158" t="s">
        <v>409</v>
      </c>
      <c r="F26" s="158" t="s">
        <v>478</v>
      </c>
      <c r="G26" s="158" t="s">
        <v>484</v>
      </c>
      <c r="H26" s="298" t="s">
        <v>615</v>
      </c>
      <c r="I26" s="173">
        <v>219020616</v>
      </c>
      <c r="J26" s="173">
        <v>756318</v>
      </c>
      <c r="K26" s="405">
        <f t="shared" si="0"/>
        <v>3.4531817771894131E-3</v>
      </c>
      <c r="L26" s="408">
        <f t="shared" si="1"/>
        <v>207.19090663136478</v>
      </c>
    </row>
    <row r="27" spans="2:12" ht="15" customHeight="1" thickBot="1">
      <c r="B27" s="296" t="s">
        <v>600</v>
      </c>
      <c r="C27" s="167" t="s">
        <v>496</v>
      </c>
      <c r="D27" s="161">
        <v>0</v>
      </c>
      <c r="E27" s="169" t="s">
        <v>409</v>
      </c>
      <c r="F27" s="169" t="s">
        <v>486</v>
      </c>
      <c r="G27" s="169" t="s">
        <v>485</v>
      </c>
      <c r="H27" s="162" t="s">
        <v>487</v>
      </c>
      <c r="I27" s="161">
        <v>16274241</v>
      </c>
      <c r="J27" s="161">
        <v>181000</v>
      </c>
      <c r="K27" s="406">
        <f t="shared" si="0"/>
        <v>1.1121870445448117E-2</v>
      </c>
      <c r="L27" s="409">
        <f t="shared" si="1"/>
        <v>0</v>
      </c>
    </row>
  </sheetData>
  <mergeCells count="6">
    <mergeCell ref="B9:C9"/>
    <mergeCell ref="N9:N10"/>
    <mergeCell ref="L9:L10"/>
    <mergeCell ref="I9:K9"/>
    <mergeCell ref="D10:E10"/>
    <mergeCell ref="D9:H9"/>
  </mergeCells>
  <phoneticPr fontId="3"/>
  <pageMargins left="0.7" right="0.7" top="0.75" bottom="0.75" header="0.3" footer="0.3"/>
  <pageSetup paperSize="9" scale="6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8"/>
  <sheetViews>
    <sheetView view="pageBreakPreview" topLeftCell="B2" zoomScale="80" zoomScaleNormal="100" zoomScaleSheetLayoutView="80" workbookViewId="0">
      <selection activeCell="B2" sqref="B2"/>
    </sheetView>
  </sheetViews>
  <sheetFormatPr defaultRowHeight="13.5"/>
  <cols>
    <col min="1" max="1" width="9" style="228"/>
    <col min="2" max="3" width="16.25" style="228" customWidth="1"/>
    <col min="4" max="4" width="15" style="228" customWidth="1"/>
    <col min="5" max="10" width="12.5" style="228" customWidth="1"/>
    <col min="11" max="16384" width="9" style="228"/>
  </cols>
  <sheetData>
    <row r="1" spans="2:11" ht="15" customHeight="1"/>
    <row r="2" spans="2:11" ht="15" customHeight="1">
      <c r="B2" s="228" t="s">
        <v>22</v>
      </c>
    </row>
    <row r="3" spans="2:11" ht="15" customHeight="1"/>
    <row r="4" spans="2:11" s="101" customFormat="1" ht="15" customHeight="1">
      <c r="B4" s="103" t="s">
        <v>678</v>
      </c>
      <c r="C4" s="103"/>
      <c r="D4" s="104"/>
      <c r="E4" s="104"/>
      <c r="F4" s="104"/>
      <c r="G4" s="104"/>
      <c r="H4" s="104"/>
      <c r="I4" s="104"/>
      <c r="J4" s="104"/>
      <c r="K4" s="104"/>
    </row>
    <row r="5" spans="2:11" s="101" customFormat="1" ht="15" customHeight="1">
      <c r="B5" s="105" t="s">
        <v>684</v>
      </c>
      <c r="C5" s="105"/>
      <c r="D5" s="104"/>
      <c r="E5" s="104"/>
      <c r="F5" s="104"/>
      <c r="G5" s="104"/>
      <c r="H5" s="104"/>
      <c r="I5" s="104"/>
      <c r="J5" s="104"/>
      <c r="K5" s="104"/>
    </row>
    <row r="6" spans="2:11" s="101" customFormat="1" ht="15" customHeight="1">
      <c r="B6" s="105" t="s">
        <v>722</v>
      </c>
      <c r="C6" s="105"/>
      <c r="D6" s="104"/>
      <c r="E6" s="104"/>
      <c r="F6" s="104"/>
      <c r="G6" s="104"/>
      <c r="H6" s="104"/>
      <c r="I6" s="104"/>
      <c r="J6" s="104"/>
      <c r="K6" s="104"/>
    </row>
    <row r="7" spans="2:11" ht="15" customHeight="1" thickBot="1"/>
    <row r="8" spans="2:11" s="5" customFormat="1" ht="15" customHeight="1">
      <c r="B8" s="689" t="s">
        <v>141</v>
      </c>
      <c r="C8" s="691" t="s">
        <v>148</v>
      </c>
      <c r="D8" s="699" t="s">
        <v>683</v>
      </c>
      <c r="E8" s="693" t="s">
        <v>695</v>
      </c>
      <c r="F8" s="693"/>
      <c r="G8" s="801" t="s">
        <v>694</v>
      </c>
      <c r="H8" s="685" t="s">
        <v>0</v>
      </c>
      <c r="J8" s="685" t="s">
        <v>0</v>
      </c>
    </row>
    <row r="9" spans="2:11" s="5" customFormat="1" ht="15" customHeight="1" thickBot="1">
      <c r="B9" s="752"/>
      <c r="C9" s="753"/>
      <c r="D9" s="755"/>
      <c r="E9" s="276" t="s">
        <v>5</v>
      </c>
      <c r="F9" s="233" t="s">
        <v>4</v>
      </c>
      <c r="G9" s="802"/>
      <c r="H9" s="717"/>
      <c r="J9" s="686"/>
    </row>
    <row r="10" spans="2:11" ht="30" customHeight="1" thickBot="1">
      <c r="B10" s="274" t="s">
        <v>122</v>
      </c>
      <c r="C10" s="275" t="s">
        <v>682</v>
      </c>
      <c r="D10" s="589" t="s">
        <v>714</v>
      </c>
      <c r="E10" s="429">
        <f>C27</f>
        <v>64217999.999999985</v>
      </c>
      <c r="F10" s="11" t="s">
        <v>696</v>
      </c>
      <c r="G10" s="586">
        <v>1</v>
      </c>
      <c r="H10" s="588">
        <f>E10*G10/100</f>
        <v>642179.99999999988</v>
      </c>
      <c r="J10" s="587">
        <f>SUM(H10:H14)</f>
        <v>642179.99999999988</v>
      </c>
    </row>
    <row r="11" spans="2:11" ht="15" customHeight="1">
      <c r="B11" s="71"/>
      <c r="C11" s="37"/>
      <c r="D11" s="266"/>
      <c r="E11" s="266"/>
      <c r="F11" s="266"/>
      <c r="G11" s="12"/>
      <c r="H11" s="442">
        <f>E11*G11</f>
        <v>0</v>
      </c>
    </row>
    <row r="12" spans="2:11" ht="15" customHeight="1">
      <c r="B12" s="71"/>
      <c r="C12" s="37"/>
      <c r="D12" s="266"/>
      <c r="E12" s="266"/>
      <c r="F12" s="266"/>
      <c r="G12" s="12"/>
      <c r="H12" s="442">
        <f>E12*G12</f>
        <v>0</v>
      </c>
    </row>
    <row r="13" spans="2:11">
      <c r="B13" s="71"/>
      <c r="C13" s="277"/>
      <c r="D13" s="266"/>
      <c r="E13" s="266"/>
      <c r="F13" s="266"/>
      <c r="G13" s="12"/>
      <c r="H13" s="442">
        <f>E13*G13</f>
        <v>0</v>
      </c>
    </row>
    <row r="14" spans="2:11" ht="14.25" thickBot="1">
      <c r="B14" s="278"/>
      <c r="C14" s="207"/>
      <c r="D14" s="4"/>
      <c r="E14" s="4"/>
      <c r="F14" s="4"/>
      <c r="G14" s="14"/>
      <c r="H14" s="443">
        <f>E14*G14</f>
        <v>0</v>
      </c>
    </row>
    <row r="16" spans="2:11">
      <c r="B16" s="197" t="s">
        <v>705</v>
      </c>
    </row>
    <row r="17" spans="2:5" ht="14.25" thickBot="1">
      <c r="B17" s="228" t="s">
        <v>687</v>
      </c>
    </row>
    <row r="18" spans="2:5">
      <c r="B18" s="426" t="s">
        <v>685</v>
      </c>
      <c r="C18" s="803" t="s">
        <v>686</v>
      </c>
      <c r="D18" s="804"/>
    </row>
    <row r="19" spans="2:5">
      <c r="B19" s="427" t="s">
        <v>688</v>
      </c>
      <c r="C19" s="612">
        <v>7000</v>
      </c>
      <c r="D19" s="613" t="s">
        <v>691</v>
      </c>
    </row>
    <row r="20" spans="2:5">
      <c r="B20" s="427" t="s">
        <v>689</v>
      </c>
      <c r="C20" s="614">
        <v>60</v>
      </c>
      <c r="D20" s="613" t="s">
        <v>690</v>
      </c>
    </row>
    <row r="21" spans="2:5" ht="14.25" thickBot="1">
      <c r="B21" s="428" t="s">
        <v>692</v>
      </c>
      <c r="C21" s="615">
        <f>C19*100/C20*3600</f>
        <v>42000000</v>
      </c>
      <c r="D21" s="616" t="s">
        <v>693</v>
      </c>
    </row>
    <row r="22" spans="2:5" ht="14.25" thickBot="1">
      <c r="B22" s="425"/>
      <c r="C22" s="425"/>
      <c r="D22" s="425"/>
    </row>
    <row r="23" spans="2:5">
      <c r="B23" s="426" t="s">
        <v>698</v>
      </c>
      <c r="C23" s="617">
        <f>0.0139*44/12</f>
        <v>5.096666666666666E-2</v>
      </c>
      <c r="D23" s="618" t="s">
        <v>703</v>
      </c>
      <c r="E23" s="228" t="s">
        <v>704</v>
      </c>
    </row>
    <row r="24" spans="2:5" ht="14.25" thickBot="1">
      <c r="B24" s="428" t="s">
        <v>699</v>
      </c>
      <c r="C24" s="615">
        <f>C21*C23</f>
        <v>2140599.9999999995</v>
      </c>
      <c r="D24" s="616" t="s">
        <v>700</v>
      </c>
    </row>
    <row r="25" spans="2:5" ht="14.25" thickBot="1">
      <c r="B25" s="425"/>
      <c r="C25" s="425"/>
      <c r="D25" s="425"/>
    </row>
    <row r="26" spans="2:5">
      <c r="B26" s="426" t="s">
        <v>697</v>
      </c>
      <c r="C26" s="619">
        <v>30</v>
      </c>
      <c r="D26" s="618" t="s">
        <v>701</v>
      </c>
    </row>
    <row r="27" spans="2:5" ht="14.25" thickBot="1">
      <c r="B27" s="428" t="s">
        <v>702</v>
      </c>
      <c r="C27" s="615">
        <f>C24*C26</f>
        <v>64217999.999999985</v>
      </c>
      <c r="D27" s="616" t="s">
        <v>706</v>
      </c>
    </row>
    <row r="28" spans="2:5">
      <c r="B28" s="425"/>
    </row>
  </sheetData>
  <mergeCells count="8">
    <mergeCell ref="J8:J9"/>
    <mergeCell ref="G8:G9"/>
    <mergeCell ref="C18:D18"/>
    <mergeCell ref="B8:B9"/>
    <mergeCell ref="C8:C9"/>
    <mergeCell ref="D8:D9"/>
    <mergeCell ref="E8:F8"/>
    <mergeCell ref="H8:H9"/>
  </mergeCells>
  <phoneticPr fontId="273"/>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view="pageBreakPreview" topLeftCell="B2" zoomScale="80" zoomScaleNormal="100" zoomScaleSheetLayoutView="80" workbookViewId="0">
      <selection activeCell="B2" sqref="B2"/>
    </sheetView>
  </sheetViews>
  <sheetFormatPr defaultRowHeight="13.5"/>
  <cols>
    <col min="1" max="1" width="9" style="6"/>
    <col min="2" max="2" width="22.5" style="228" customWidth="1"/>
    <col min="3" max="3" width="25" style="228" customWidth="1"/>
    <col min="4" max="4" width="22.5" style="6" customWidth="1"/>
    <col min="5" max="7" width="12.5" style="6" customWidth="1"/>
    <col min="8" max="8" width="43.75" style="6" customWidth="1"/>
    <col min="9" max="9" width="12.5" style="6" customWidth="1"/>
    <col min="10" max="10" width="12.375" style="6" customWidth="1"/>
    <col min="11" max="12" width="15" style="6" customWidth="1"/>
    <col min="13" max="16384" width="9" style="6"/>
  </cols>
  <sheetData>
    <row r="1" spans="2:12" ht="15" customHeight="1"/>
    <row r="2" spans="2:12" ht="15" customHeight="1">
      <c r="B2" s="6" t="s">
        <v>500</v>
      </c>
    </row>
    <row r="3" spans="2:12" s="101" customFormat="1" ht="15" customHeight="1"/>
    <row r="4" spans="2:12" s="101" customFormat="1" ht="15" customHeight="1">
      <c r="B4" s="103" t="s">
        <v>602</v>
      </c>
      <c r="C4" s="103"/>
      <c r="E4" s="103"/>
      <c r="F4" s="104"/>
      <c r="G4" s="104"/>
      <c r="H4" s="104"/>
      <c r="I4" s="104"/>
      <c r="J4" s="104"/>
      <c r="K4" s="104"/>
      <c r="L4" s="104"/>
    </row>
    <row r="5" spans="2:12" s="101" customFormat="1" ht="15" customHeight="1">
      <c r="B5" s="309" t="s">
        <v>603</v>
      </c>
      <c r="C5" s="309"/>
      <c r="E5" s="103"/>
      <c r="F5" s="104"/>
      <c r="G5" s="104"/>
      <c r="H5" s="104"/>
      <c r="I5" s="104"/>
      <c r="J5" s="104"/>
      <c r="K5" s="104"/>
      <c r="L5" s="104"/>
    </row>
    <row r="6" spans="2:12" s="101" customFormat="1" ht="15" customHeight="1" thickBot="1">
      <c r="D6" s="105"/>
      <c r="E6" s="105"/>
      <c r="F6" s="104"/>
      <c r="G6" s="104"/>
      <c r="H6" s="104"/>
      <c r="I6" s="104"/>
      <c r="J6" s="104"/>
      <c r="K6" s="104"/>
      <c r="L6" s="104"/>
    </row>
    <row r="7" spans="2:12" ht="15" customHeight="1">
      <c r="B7" s="640" t="s">
        <v>616</v>
      </c>
      <c r="C7" s="699" t="s">
        <v>501</v>
      </c>
      <c r="D7" s="693" t="s">
        <v>503</v>
      </c>
      <c r="E7" s="693"/>
      <c r="F7" s="679" t="s">
        <v>6</v>
      </c>
      <c r="G7" s="681"/>
      <c r="H7" s="680"/>
      <c r="I7" s="805" t="s">
        <v>0</v>
      </c>
      <c r="J7" s="5"/>
      <c r="K7" s="685" t="s">
        <v>0</v>
      </c>
    </row>
    <row r="8" spans="2:12" s="5" customFormat="1" ht="15" customHeight="1" thickBot="1">
      <c r="B8" s="807"/>
      <c r="C8" s="700"/>
      <c r="D8" s="299" t="s">
        <v>5</v>
      </c>
      <c r="E8" s="300" t="s">
        <v>4</v>
      </c>
      <c r="F8" s="299" t="s">
        <v>5</v>
      </c>
      <c r="G8" s="231" t="s">
        <v>4</v>
      </c>
      <c r="H8" s="301" t="s">
        <v>8</v>
      </c>
      <c r="I8" s="806"/>
      <c r="K8" s="686"/>
    </row>
    <row r="9" spans="2:12" s="5" customFormat="1" ht="45" customHeight="1" thickBot="1">
      <c r="B9" s="313" t="s">
        <v>617</v>
      </c>
      <c r="C9" s="302" t="s">
        <v>725</v>
      </c>
      <c r="D9" s="303">
        <v>2000</v>
      </c>
      <c r="E9" s="304" t="s">
        <v>502</v>
      </c>
      <c r="F9" s="305">
        <v>0.28000000000000003</v>
      </c>
      <c r="G9" s="306" t="s">
        <v>504</v>
      </c>
      <c r="H9" s="307" t="s">
        <v>723</v>
      </c>
      <c r="I9" s="308">
        <f>D9*F9</f>
        <v>560</v>
      </c>
      <c r="J9" s="6"/>
      <c r="K9" s="155">
        <f>SUM(I9:I13)</f>
        <v>2800</v>
      </c>
    </row>
    <row r="10" spans="2:12" ht="52.5" customHeight="1">
      <c r="B10" s="314" t="s">
        <v>618</v>
      </c>
      <c r="C10" s="310" t="s">
        <v>619</v>
      </c>
      <c r="D10" s="311">
        <v>8000</v>
      </c>
      <c r="E10" s="16" t="s">
        <v>620</v>
      </c>
      <c r="F10" s="312">
        <f>F9</f>
        <v>0.28000000000000003</v>
      </c>
      <c r="G10" s="153" t="s">
        <v>504</v>
      </c>
      <c r="H10" s="179" t="s">
        <v>724</v>
      </c>
      <c r="I10" s="13">
        <f>D10*F10</f>
        <v>2240</v>
      </c>
    </row>
    <row r="11" spans="2:12" ht="15" customHeight="1">
      <c r="B11" s="71"/>
      <c r="C11" s="266"/>
      <c r="D11" s="150"/>
      <c r="E11" s="16"/>
      <c r="F11" s="150"/>
      <c r="G11" s="153"/>
      <c r="H11" s="12"/>
      <c r="I11" s="13">
        <f>D11*F11</f>
        <v>0</v>
      </c>
    </row>
    <row r="12" spans="2:12" ht="15" customHeight="1">
      <c r="B12" s="71"/>
      <c r="C12" s="266"/>
      <c r="D12" s="150"/>
      <c r="E12" s="16"/>
      <c r="F12" s="150"/>
      <c r="G12" s="153"/>
      <c r="H12" s="12"/>
      <c r="I12" s="13">
        <f>D12*F12</f>
        <v>0</v>
      </c>
    </row>
    <row r="13" spans="2:12" ht="15" customHeight="1" thickBot="1">
      <c r="B13" s="206"/>
      <c r="C13" s="4"/>
      <c r="D13" s="151"/>
      <c r="E13" s="17"/>
      <c r="F13" s="151"/>
      <c r="G13" s="154"/>
      <c r="H13" s="14"/>
      <c r="I13" s="15">
        <f>D13*F13</f>
        <v>0</v>
      </c>
    </row>
    <row r="14" spans="2:12" ht="15" customHeight="1"/>
    <row r="15" spans="2:12" ht="15" customHeight="1"/>
    <row r="16" spans="2:12" ht="15" customHeight="1"/>
    <row r="17" ht="15" customHeight="1"/>
    <row r="18" ht="15" customHeight="1"/>
    <row r="19" ht="15" customHeight="1"/>
    <row r="20" ht="15" customHeight="1"/>
    <row r="21" ht="15" customHeight="1"/>
  </sheetData>
  <mergeCells count="6">
    <mergeCell ref="B7:B8"/>
    <mergeCell ref="K7:K8"/>
    <mergeCell ref="C7:C8"/>
    <mergeCell ref="D7:E7"/>
    <mergeCell ref="F7:H7"/>
    <mergeCell ref="I7:I8"/>
  </mergeCells>
  <phoneticPr fontId="265"/>
  <pageMargins left="0.7" right="0.7" top="0.75" bottom="0.75" header="0.3" footer="0.3"/>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1"/>
  <sheetViews>
    <sheetView view="pageBreakPreview" zoomScale="80" zoomScaleNormal="100" zoomScaleSheetLayoutView="80" workbookViewId="0"/>
  </sheetViews>
  <sheetFormatPr defaultRowHeight="13.5"/>
  <cols>
    <col min="1" max="1" width="10" style="6" customWidth="1"/>
    <col min="2" max="2" width="25" style="6" customWidth="1"/>
    <col min="3" max="20" width="4.375" style="6" customWidth="1"/>
    <col min="21" max="21" width="62.5" style="6" customWidth="1"/>
    <col min="22" max="16384" width="9" style="6"/>
  </cols>
  <sheetData>
    <row r="1" spans="1:21" ht="14.25" thickBot="1">
      <c r="A1" s="27" t="s">
        <v>140</v>
      </c>
      <c r="B1" s="26"/>
      <c r="C1" s="26"/>
      <c r="D1" s="26"/>
      <c r="E1" s="26"/>
      <c r="F1" s="26"/>
      <c r="G1" s="26"/>
      <c r="H1" s="26"/>
      <c r="I1" s="26"/>
      <c r="J1" s="26"/>
      <c r="K1" s="26"/>
      <c r="L1" s="26"/>
      <c r="M1" s="26"/>
      <c r="N1" s="26"/>
      <c r="O1" s="26"/>
      <c r="P1" s="26"/>
      <c r="Q1" s="26"/>
      <c r="R1" s="26"/>
      <c r="S1" s="26"/>
      <c r="T1" s="26"/>
      <c r="U1" s="26"/>
    </row>
    <row r="2" spans="1:21">
      <c r="A2" s="640" t="s">
        <v>141</v>
      </c>
      <c r="B2" s="642" t="s">
        <v>148</v>
      </c>
      <c r="C2" s="204">
        <v>1</v>
      </c>
      <c r="D2" s="204">
        <v>2</v>
      </c>
      <c r="E2" s="204">
        <v>3</v>
      </c>
      <c r="F2" s="204">
        <v>4</v>
      </c>
      <c r="G2" s="204">
        <v>5</v>
      </c>
      <c r="H2" s="204">
        <v>6</v>
      </c>
      <c r="I2" s="204">
        <v>7</v>
      </c>
      <c r="J2" s="204">
        <v>8</v>
      </c>
      <c r="K2" s="204">
        <v>9</v>
      </c>
      <c r="L2" s="204">
        <v>10</v>
      </c>
      <c r="M2" s="204">
        <v>11</v>
      </c>
      <c r="N2" s="204">
        <v>12</v>
      </c>
      <c r="O2" s="204">
        <v>13</v>
      </c>
      <c r="P2" s="204">
        <v>14</v>
      </c>
      <c r="Q2" s="205">
        <v>15</v>
      </c>
      <c r="R2" s="646" t="s">
        <v>514</v>
      </c>
      <c r="S2" s="648" t="s">
        <v>531</v>
      </c>
      <c r="T2" s="650" t="s">
        <v>532</v>
      </c>
      <c r="U2" s="644" t="s">
        <v>146</v>
      </c>
    </row>
    <row r="3" spans="1:21" ht="131.25" customHeight="1" thickBot="1">
      <c r="A3" s="641"/>
      <c r="B3" s="643"/>
      <c r="C3" s="259" t="s">
        <v>149</v>
      </c>
      <c r="D3" s="259" t="s">
        <v>142</v>
      </c>
      <c r="E3" s="259" t="s">
        <v>150</v>
      </c>
      <c r="F3" s="259" t="s">
        <v>151</v>
      </c>
      <c r="G3" s="259" t="s">
        <v>143</v>
      </c>
      <c r="H3" s="259" t="s">
        <v>144</v>
      </c>
      <c r="I3" s="259" t="s">
        <v>161</v>
      </c>
      <c r="J3" s="259" t="s">
        <v>132</v>
      </c>
      <c r="K3" s="259" t="s">
        <v>162</v>
      </c>
      <c r="L3" s="259" t="s">
        <v>163</v>
      </c>
      <c r="M3" s="259" t="s">
        <v>164</v>
      </c>
      <c r="N3" s="259" t="s">
        <v>165</v>
      </c>
      <c r="O3" s="259" t="s">
        <v>138</v>
      </c>
      <c r="P3" s="259" t="s">
        <v>166</v>
      </c>
      <c r="Q3" s="260" t="s">
        <v>145</v>
      </c>
      <c r="R3" s="647"/>
      <c r="S3" s="649"/>
      <c r="T3" s="651"/>
      <c r="U3" s="645"/>
    </row>
    <row r="4" spans="1:21" ht="30" customHeight="1">
      <c r="A4" s="419" t="s">
        <v>122</v>
      </c>
      <c r="B4" s="420" t="s">
        <v>537</v>
      </c>
      <c r="C4" s="261" t="s">
        <v>102</v>
      </c>
      <c r="D4" s="261" t="s">
        <v>102</v>
      </c>
      <c r="E4" s="261" t="s">
        <v>102</v>
      </c>
      <c r="F4" s="261" t="s">
        <v>102</v>
      </c>
      <c r="G4" s="261" t="s">
        <v>102</v>
      </c>
      <c r="H4" s="261" t="s">
        <v>102</v>
      </c>
      <c r="I4" s="261" t="s">
        <v>102</v>
      </c>
      <c r="J4" s="287" t="s">
        <v>544</v>
      </c>
      <c r="K4" s="261" t="s">
        <v>102</v>
      </c>
      <c r="L4" s="262" t="s">
        <v>543</v>
      </c>
      <c r="M4" s="261" t="s">
        <v>178</v>
      </c>
      <c r="N4" s="261" t="s">
        <v>102</v>
      </c>
      <c r="O4" s="262" t="s">
        <v>545</v>
      </c>
      <c r="P4" s="262" t="s">
        <v>543</v>
      </c>
      <c r="Q4" s="264" t="s">
        <v>178</v>
      </c>
      <c r="R4" s="265" t="s">
        <v>533</v>
      </c>
      <c r="S4" s="263" t="s">
        <v>535</v>
      </c>
      <c r="T4" s="264" t="s">
        <v>535</v>
      </c>
      <c r="U4" s="415" t="s">
        <v>171</v>
      </c>
    </row>
    <row r="5" spans="1:21" ht="30" customHeight="1">
      <c r="A5" s="421" t="s">
        <v>122</v>
      </c>
      <c r="B5" s="422" t="s">
        <v>538</v>
      </c>
      <c r="C5" s="35" t="s">
        <v>102</v>
      </c>
      <c r="D5" s="35" t="s">
        <v>102</v>
      </c>
      <c r="E5" s="35" t="s">
        <v>102</v>
      </c>
      <c r="F5" s="35" t="s">
        <v>102</v>
      </c>
      <c r="G5" s="35" t="s">
        <v>102</v>
      </c>
      <c r="H5" s="35" t="s">
        <v>102</v>
      </c>
      <c r="I5" s="35" t="s">
        <v>102</v>
      </c>
      <c r="J5" s="246" t="s">
        <v>544</v>
      </c>
      <c r="K5" s="247" t="s">
        <v>543</v>
      </c>
      <c r="L5" s="35" t="s">
        <v>178</v>
      </c>
      <c r="M5" s="35" t="s">
        <v>102</v>
      </c>
      <c r="N5" s="35" t="s">
        <v>102</v>
      </c>
      <c r="O5" s="247" t="s">
        <v>545</v>
      </c>
      <c r="P5" s="247" t="s">
        <v>543</v>
      </c>
      <c r="Q5" s="202" t="s">
        <v>178</v>
      </c>
      <c r="R5" s="203" t="s">
        <v>533</v>
      </c>
      <c r="S5" s="201" t="s">
        <v>535</v>
      </c>
      <c r="T5" s="202" t="s">
        <v>535</v>
      </c>
      <c r="U5" s="416" t="s">
        <v>185</v>
      </c>
    </row>
    <row r="6" spans="1:21" ht="30" customHeight="1">
      <c r="A6" s="421" t="s">
        <v>147</v>
      </c>
      <c r="B6" s="422" t="s">
        <v>154</v>
      </c>
      <c r="C6" s="35" t="s">
        <v>102</v>
      </c>
      <c r="D6" s="35" t="s">
        <v>102</v>
      </c>
      <c r="E6" s="35" t="s">
        <v>102</v>
      </c>
      <c r="F6" s="245" t="s">
        <v>569</v>
      </c>
      <c r="G6" s="35" t="s">
        <v>102</v>
      </c>
      <c r="H6" s="35" t="s">
        <v>102</v>
      </c>
      <c r="I6" s="35" t="s">
        <v>102</v>
      </c>
      <c r="J6" s="246" t="s">
        <v>544</v>
      </c>
      <c r="K6" s="247" t="s">
        <v>543</v>
      </c>
      <c r="L6" s="247" t="s">
        <v>543</v>
      </c>
      <c r="M6" s="247" t="s">
        <v>543</v>
      </c>
      <c r="N6" s="247" t="s">
        <v>543</v>
      </c>
      <c r="O6" s="247" t="s">
        <v>543</v>
      </c>
      <c r="P6" s="247" t="s">
        <v>543</v>
      </c>
      <c r="Q6" s="288" t="s">
        <v>543</v>
      </c>
      <c r="R6" s="203" t="s">
        <v>533</v>
      </c>
      <c r="S6" s="201" t="s">
        <v>535</v>
      </c>
      <c r="T6" s="202" t="s">
        <v>535</v>
      </c>
      <c r="U6" s="417" t="s">
        <v>160</v>
      </c>
    </row>
    <row r="7" spans="1:21" ht="30" customHeight="1">
      <c r="A7" s="421" t="s">
        <v>147</v>
      </c>
      <c r="B7" s="422" t="s">
        <v>155</v>
      </c>
      <c r="C7" s="35" t="s">
        <v>102</v>
      </c>
      <c r="D7" s="35" t="s">
        <v>102</v>
      </c>
      <c r="E7" s="35" t="s">
        <v>102</v>
      </c>
      <c r="F7" s="245" t="s">
        <v>569</v>
      </c>
      <c r="G7" s="35" t="s">
        <v>102</v>
      </c>
      <c r="H7" s="35" t="s">
        <v>102</v>
      </c>
      <c r="I7" s="35" t="s">
        <v>102</v>
      </c>
      <c r="J7" s="246" t="s">
        <v>544</v>
      </c>
      <c r="K7" s="247" t="s">
        <v>543</v>
      </c>
      <c r="L7" s="247" t="s">
        <v>543</v>
      </c>
      <c r="M7" s="245" t="s">
        <v>569</v>
      </c>
      <c r="N7" s="245" t="s">
        <v>569</v>
      </c>
      <c r="O7" s="240" t="s">
        <v>546</v>
      </c>
      <c r="P7" s="247" t="s">
        <v>543</v>
      </c>
      <c r="Q7" s="288" t="s">
        <v>543</v>
      </c>
      <c r="R7" s="203" t="s">
        <v>533</v>
      </c>
      <c r="S7" s="201" t="s">
        <v>535</v>
      </c>
      <c r="T7" s="202" t="s">
        <v>535</v>
      </c>
      <c r="U7" s="417" t="s">
        <v>376</v>
      </c>
    </row>
    <row r="8" spans="1:21" ht="30" customHeight="1">
      <c r="A8" s="421" t="s">
        <v>147</v>
      </c>
      <c r="B8" s="422" t="s">
        <v>156</v>
      </c>
      <c r="C8" s="35" t="s">
        <v>102</v>
      </c>
      <c r="D8" s="35" t="s">
        <v>102</v>
      </c>
      <c r="E8" s="35" t="s">
        <v>102</v>
      </c>
      <c r="F8" s="245" t="s">
        <v>569</v>
      </c>
      <c r="G8" s="35" t="s">
        <v>102</v>
      </c>
      <c r="H8" s="35" t="s">
        <v>102</v>
      </c>
      <c r="I8" s="35" t="s">
        <v>102</v>
      </c>
      <c r="J8" s="246" t="s">
        <v>544</v>
      </c>
      <c r="K8" s="247" t="s">
        <v>543</v>
      </c>
      <c r="L8" s="247" t="s">
        <v>543</v>
      </c>
      <c r="M8" s="245" t="s">
        <v>569</v>
      </c>
      <c r="N8" s="245" t="s">
        <v>569</v>
      </c>
      <c r="O8" s="240" t="s">
        <v>546</v>
      </c>
      <c r="P8" s="247" t="s">
        <v>543</v>
      </c>
      <c r="Q8" s="288" t="s">
        <v>543</v>
      </c>
      <c r="R8" s="203" t="s">
        <v>533</v>
      </c>
      <c r="S8" s="201" t="s">
        <v>535</v>
      </c>
      <c r="T8" s="202" t="s">
        <v>535</v>
      </c>
      <c r="U8" s="417" t="s">
        <v>377</v>
      </c>
    </row>
    <row r="9" spans="1:21" ht="30" customHeight="1">
      <c r="A9" s="421" t="s">
        <v>147</v>
      </c>
      <c r="B9" s="422" t="s">
        <v>157</v>
      </c>
      <c r="C9" s="35" t="s">
        <v>102</v>
      </c>
      <c r="D9" s="35" t="s">
        <v>102</v>
      </c>
      <c r="E9" s="35" t="s">
        <v>102</v>
      </c>
      <c r="F9" s="245" t="s">
        <v>569</v>
      </c>
      <c r="G9" s="35" t="s">
        <v>102</v>
      </c>
      <c r="H9" s="35" t="s">
        <v>102</v>
      </c>
      <c r="I9" s="35" t="s">
        <v>102</v>
      </c>
      <c r="J9" s="246" t="s">
        <v>544</v>
      </c>
      <c r="K9" s="247" t="s">
        <v>543</v>
      </c>
      <c r="L9" s="247" t="s">
        <v>543</v>
      </c>
      <c r="M9" s="245" t="s">
        <v>569</v>
      </c>
      <c r="N9" s="245" t="s">
        <v>569</v>
      </c>
      <c r="O9" s="240" t="s">
        <v>546</v>
      </c>
      <c r="P9" s="247" t="s">
        <v>543</v>
      </c>
      <c r="Q9" s="288" t="s">
        <v>543</v>
      </c>
      <c r="R9" s="203" t="s">
        <v>533</v>
      </c>
      <c r="S9" s="201" t="s">
        <v>535</v>
      </c>
      <c r="T9" s="202" t="s">
        <v>535</v>
      </c>
      <c r="U9" s="417" t="s">
        <v>378</v>
      </c>
    </row>
    <row r="10" spans="1:21" ht="30" customHeight="1">
      <c r="A10" s="421" t="s">
        <v>147</v>
      </c>
      <c r="B10" s="422" t="s">
        <v>158</v>
      </c>
      <c r="C10" s="35" t="s">
        <v>102</v>
      </c>
      <c r="D10" s="35" t="s">
        <v>102</v>
      </c>
      <c r="E10" s="35" t="s">
        <v>102</v>
      </c>
      <c r="F10" s="245" t="s">
        <v>569</v>
      </c>
      <c r="G10" s="35" t="s">
        <v>102</v>
      </c>
      <c r="H10" s="35" t="s">
        <v>102</v>
      </c>
      <c r="I10" s="35" t="s">
        <v>102</v>
      </c>
      <c r="J10" s="246" t="s">
        <v>544</v>
      </c>
      <c r="K10" s="247" t="s">
        <v>543</v>
      </c>
      <c r="L10" s="247" t="s">
        <v>543</v>
      </c>
      <c r="M10" s="245" t="s">
        <v>569</v>
      </c>
      <c r="N10" s="245" t="s">
        <v>569</v>
      </c>
      <c r="O10" s="240" t="s">
        <v>546</v>
      </c>
      <c r="P10" s="247" t="s">
        <v>543</v>
      </c>
      <c r="Q10" s="288" t="s">
        <v>543</v>
      </c>
      <c r="R10" s="203" t="s">
        <v>533</v>
      </c>
      <c r="S10" s="201" t="s">
        <v>535</v>
      </c>
      <c r="T10" s="202" t="s">
        <v>535</v>
      </c>
      <c r="U10" s="417" t="s">
        <v>379</v>
      </c>
    </row>
    <row r="11" spans="1:21" ht="30" customHeight="1">
      <c r="A11" s="421" t="s">
        <v>147</v>
      </c>
      <c r="B11" s="422" t="s">
        <v>159</v>
      </c>
      <c r="C11" s="35" t="s">
        <v>102</v>
      </c>
      <c r="D11" s="35" t="s">
        <v>102</v>
      </c>
      <c r="E11" s="35" t="s">
        <v>102</v>
      </c>
      <c r="F11" s="35" t="s">
        <v>102</v>
      </c>
      <c r="G11" s="35" t="s">
        <v>102</v>
      </c>
      <c r="H11" s="35" t="s">
        <v>102</v>
      </c>
      <c r="I11" s="35" t="s">
        <v>102</v>
      </c>
      <c r="J11" s="246" t="s">
        <v>544</v>
      </c>
      <c r="K11" s="245" t="s">
        <v>569</v>
      </c>
      <c r="L11" s="245" t="s">
        <v>569</v>
      </c>
      <c r="M11" s="245" t="s">
        <v>569</v>
      </c>
      <c r="N11" s="245" t="s">
        <v>569</v>
      </c>
      <c r="O11" s="247" t="s">
        <v>543</v>
      </c>
      <c r="P11" s="247" t="s">
        <v>543</v>
      </c>
      <c r="Q11" s="288" t="s">
        <v>543</v>
      </c>
      <c r="R11" s="203" t="s">
        <v>533</v>
      </c>
      <c r="S11" s="201" t="s">
        <v>535</v>
      </c>
      <c r="T11" s="202" t="s">
        <v>535</v>
      </c>
      <c r="U11" s="417" t="s">
        <v>175</v>
      </c>
    </row>
    <row r="12" spans="1:21" ht="30" customHeight="1">
      <c r="A12" s="421" t="s">
        <v>147</v>
      </c>
      <c r="B12" s="422" t="s">
        <v>173</v>
      </c>
      <c r="C12" s="35" t="s">
        <v>102</v>
      </c>
      <c r="D12" s="35" t="s">
        <v>102</v>
      </c>
      <c r="E12" s="35" t="s">
        <v>102</v>
      </c>
      <c r="F12" s="35" t="s">
        <v>102</v>
      </c>
      <c r="G12" s="35" t="s">
        <v>102</v>
      </c>
      <c r="H12" s="35" t="s">
        <v>102</v>
      </c>
      <c r="I12" s="35" t="s">
        <v>102</v>
      </c>
      <c r="J12" s="35" t="s">
        <v>102</v>
      </c>
      <c r="K12" s="245" t="s">
        <v>569</v>
      </c>
      <c r="L12" s="245" t="s">
        <v>569</v>
      </c>
      <c r="M12" s="245" t="s">
        <v>569</v>
      </c>
      <c r="N12" s="245" t="s">
        <v>569</v>
      </c>
      <c r="O12" s="247" t="s">
        <v>543</v>
      </c>
      <c r="P12" s="247" t="s">
        <v>543</v>
      </c>
      <c r="Q12" s="288" t="s">
        <v>543</v>
      </c>
      <c r="R12" s="203" t="s">
        <v>533</v>
      </c>
      <c r="S12" s="201" t="s">
        <v>535</v>
      </c>
      <c r="T12" s="202" t="s">
        <v>535</v>
      </c>
      <c r="U12" s="417" t="s">
        <v>175</v>
      </c>
    </row>
    <row r="13" spans="1:21" ht="30" customHeight="1">
      <c r="A13" s="421" t="s">
        <v>147</v>
      </c>
      <c r="B13" s="422" t="s">
        <v>172</v>
      </c>
      <c r="C13" s="35" t="s">
        <v>102</v>
      </c>
      <c r="D13" s="35" t="s">
        <v>102</v>
      </c>
      <c r="E13" s="35" t="s">
        <v>102</v>
      </c>
      <c r="F13" s="35" t="s">
        <v>102</v>
      </c>
      <c r="G13" s="35" t="s">
        <v>102</v>
      </c>
      <c r="H13" s="35" t="s">
        <v>102</v>
      </c>
      <c r="I13" s="35" t="s">
        <v>102</v>
      </c>
      <c r="J13" s="246" t="s">
        <v>544</v>
      </c>
      <c r="K13" s="245" t="s">
        <v>569</v>
      </c>
      <c r="L13" s="245" t="s">
        <v>569</v>
      </c>
      <c r="M13" s="245" t="s">
        <v>569</v>
      </c>
      <c r="N13" s="245" t="s">
        <v>569</v>
      </c>
      <c r="O13" s="247" t="s">
        <v>543</v>
      </c>
      <c r="P13" s="247" t="s">
        <v>543</v>
      </c>
      <c r="Q13" s="288" t="s">
        <v>543</v>
      </c>
      <c r="R13" s="203" t="s">
        <v>533</v>
      </c>
      <c r="S13" s="201" t="s">
        <v>535</v>
      </c>
      <c r="T13" s="202" t="s">
        <v>535</v>
      </c>
      <c r="U13" s="417" t="s">
        <v>175</v>
      </c>
    </row>
    <row r="14" spans="1:21" ht="30" customHeight="1">
      <c r="A14" s="421" t="s">
        <v>147</v>
      </c>
      <c r="B14" s="422" t="s">
        <v>176</v>
      </c>
      <c r="C14" s="35" t="s">
        <v>102</v>
      </c>
      <c r="D14" s="35" t="s">
        <v>102</v>
      </c>
      <c r="E14" s="35" t="s">
        <v>102</v>
      </c>
      <c r="F14" s="35" t="s">
        <v>102</v>
      </c>
      <c r="G14" s="35" t="s">
        <v>102</v>
      </c>
      <c r="H14" s="35" t="s">
        <v>102</v>
      </c>
      <c r="I14" s="35" t="s">
        <v>102</v>
      </c>
      <c r="J14" s="246" t="s">
        <v>544</v>
      </c>
      <c r="K14" s="245" t="s">
        <v>569</v>
      </c>
      <c r="L14" s="245" t="s">
        <v>569</v>
      </c>
      <c r="M14" s="245" t="s">
        <v>569</v>
      </c>
      <c r="N14" s="245" t="s">
        <v>569</v>
      </c>
      <c r="O14" s="247" t="s">
        <v>543</v>
      </c>
      <c r="P14" s="247" t="s">
        <v>543</v>
      </c>
      <c r="Q14" s="288" t="s">
        <v>543</v>
      </c>
      <c r="R14" s="203" t="s">
        <v>533</v>
      </c>
      <c r="S14" s="201" t="s">
        <v>535</v>
      </c>
      <c r="T14" s="202" t="s">
        <v>535</v>
      </c>
      <c r="U14" s="417" t="s">
        <v>175</v>
      </c>
    </row>
    <row r="15" spans="1:21" ht="30" customHeight="1" thickBot="1">
      <c r="A15" s="423" t="s">
        <v>147</v>
      </c>
      <c r="B15" s="424" t="s">
        <v>177</v>
      </c>
      <c r="C15" s="208" t="s">
        <v>102</v>
      </c>
      <c r="D15" s="208" t="s">
        <v>102</v>
      </c>
      <c r="E15" s="208" t="s">
        <v>102</v>
      </c>
      <c r="F15" s="208" t="s">
        <v>102</v>
      </c>
      <c r="G15" s="208" t="s">
        <v>102</v>
      </c>
      <c r="H15" s="208" t="s">
        <v>102</v>
      </c>
      <c r="I15" s="208" t="s">
        <v>102</v>
      </c>
      <c r="J15" s="258" t="s">
        <v>544</v>
      </c>
      <c r="K15" s="285" t="s">
        <v>569</v>
      </c>
      <c r="L15" s="285" t="s">
        <v>569</v>
      </c>
      <c r="M15" s="285" t="s">
        <v>569</v>
      </c>
      <c r="N15" s="285" t="s">
        <v>569</v>
      </c>
      <c r="O15" s="257" t="s">
        <v>543</v>
      </c>
      <c r="P15" s="257" t="s">
        <v>543</v>
      </c>
      <c r="Q15" s="289" t="s">
        <v>543</v>
      </c>
      <c r="R15" s="210" t="s">
        <v>534</v>
      </c>
      <c r="S15" s="211" t="s">
        <v>535</v>
      </c>
      <c r="T15" s="209" t="s">
        <v>533</v>
      </c>
      <c r="U15" s="418" t="s">
        <v>175</v>
      </c>
    </row>
    <row r="16" spans="1:21" ht="14.25" thickBot="1">
      <c r="A16" s="26"/>
      <c r="B16" s="34"/>
      <c r="C16" s="26"/>
      <c r="D16" s="26"/>
      <c r="E16" s="26"/>
      <c r="F16" s="26"/>
      <c r="G16" s="26"/>
      <c r="H16" s="26"/>
      <c r="I16" s="26"/>
      <c r="J16" s="26"/>
      <c r="K16" s="26"/>
      <c r="L16" s="26"/>
      <c r="M16" s="26"/>
      <c r="N16" s="26"/>
      <c r="O16" s="26"/>
      <c r="P16" s="26"/>
      <c r="Q16" s="26"/>
      <c r="R16" s="26"/>
      <c r="S16" s="26"/>
      <c r="T16" s="26"/>
      <c r="U16" s="26"/>
    </row>
    <row r="17" spans="1:21">
      <c r="A17" s="26"/>
      <c r="B17" s="36"/>
      <c r="C17" s="26"/>
      <c r="D17" s="26"/>
      <c r="E17" s="26"/>
      <c r="F17" s="26"/>
      <c r="G17" s="26"/>
      <c r="H17" s="26"/>
      <c r="I17" s="26"/>
      <c r="J17" s="26"/>
      <c r="K17" s="26"/>
      <c r="L17" s="26"/>
      <c r="M17" s="26"/>
      <c r="N17" s="26"/>
      <c r="O17" s="242" t="s">
        <v>547</v>
      </c>
      <c r="P17" s="243"/>
      <c r="Q17" s="243"/>
      <c r="R17" s="243"/>
      <c r="S17" s="243"/>
      <c r="T17" s="243"/>
      <c r="U17" s="244"/>
    </row>
    <row r="18" spans="1:21" ht="15.75">
      <c r="A18" s="32"/>
      <c r="B18" s="26"/>
      <c r="C18" s="26"/>
      <c r="D18" s="26"/>
      <c r="E18" s="26"/>
      <c r="F18" s="26"/>
      <c r="G18" s="26"/>
      <c r="H18" s="26"/>
      <c r="I18" s="26"/>
      <c r="J18" s="26"/>
      <c r="K18" s="26"/>
      <c r="L18" s="26"/>
      <c r="M18" s="239"/>
      <c r="N18" s="26"/>
      <c r="O18" s="248" t="s">
        <v>573</v>
      </c>
      <c r="P18" s="249"/>
      <c r="Q18" s="249"/>
      <c r="R18" s="249"/>
      <c r="S18" s="249"/>
      <c r="T18" s="249"/>
      <c r="U18" s="250"/>
    </row>
    <row r="19" spans="1:21" ht="15">
      <c r="A19" s="32"/>
      <c r="B19" s="26"/>
      <c r="C19" s="26"/>
      <c r="D19" s="26"/>
      <c r="E19" s="26"/>
      <c r="F19" s="26"/>
      <c r="G19" s="26"/>
      <c r="H19" s="26"/>
      <c r="I19" s="26"/>
      <c r="J19" s="26"/>
      <c r="K19" s="26"/>
      <c r="L19" s="26"/>
      <c r="M19" s="26"/>
      <c r="N19" s="26"/>
      <c r="O19" s="251" t="s">
        <v>570</v>
      </c>
      <c r="P19" s="252"/>
      <c r="Q19" s="252"/>
      <c r="R19" s="252"/>
      <c r="S19" s="252"/>
      <c r="T19" s="252"/>
      <c r="U19" s="253"/>
    </row>
    <row r="20" spans="1:21" s="227" customFormat="1">
      <c r="A20" s="32"/>
      <c r="B20" s="26"/>
      <c r="C20" s="26"/>
      <c r="D20" s="26"/>
      <c r="E20" s="26"/>
      <c r="F20" s="26"/>
      <c r="G20" s="26"/>
      <c r="H20" s="26"/>
      <c r="I20" s="26"/>
      <c r="J20" s="26"/>
      <c r="K20" s="26"/>
      <c r="L20" s="26"/>
      <c r="M20" s="26"/>
      <c r="N20" s="26"/>
      <c r="O20" s="290" t="s">
        <v>571</v>
      </c>
      <c r="P20" s="286"/>
      <c r="Q20" s="286"/>
      <c r="R20" s="286"/>
      <c r="S20" s="286"/>
      <c r="T20" s="286"/>
      <c r="U20" s="291"/>
    </row>
    <row r="21" spans="1:21" s="227" customFormat="1" ht="15.75" thickBot="1">
      <c r="A21" s="32"/>
      <c r="B21" s="26"/>
      <c r="C21" s="26"/>
      <c r="D21" s="26"/>
      <c r="E21" s="26"/>
      <c r="F21" s="26"/>
      <c r="G21" s="26"/>
      <c r="H21" s="26"/>
      <c r="I21" s="26"/>
      <c r="J21" s="26"/>
      <c r="K21" s="26"/>
      <c r="L21" s="26"/>
      <c r="M21" s="26"/>
      <c r="N21" s="26"/>
      <c r="O21" s="254" t="s">
        <v>572</v>
      </c>
      <c r="P21" s="255"/>
      <c r="Q21" s="255"/>
      <c r="R21" s="255"/>
      <c r="S21" s="255"/>
      <c r="T21" s="255"/>
      <c r="U21" s="256"/>
    </row>
  </sheetData>
  <mergeCells count="6">
    <mergeCell ref="A2:A3"/>
    <mergeCell ref="B2:B3"/>
    <mergeCell ref="U2:U3"/>
    <mergeCell ref="R2:R3"/>
    <mergeCell ref="S2:S3"/>
    <mergeCell ref="T2:T3"/>
  </mergeCells>
  <phoneticPr fontId="243"/>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4"/>
  <sheetViews>
    <sheetView view="pageBreakPreview" zoomScale="80" zoomScaleNormal="100" zoomScaleSheetLayoutView="80" workbookViewId="0">
      <selection activeCell="D29" sqref="D29"/>
    </sheetView>
  </sheetViews>
  <sheetFormatPr defaultRowHeight="13.5"/>
  <cols>
    <col min="1" max="1" width="3.875" style="6" customWidth="1"/>
    <col min="2" max="2" width="12.625" style="6" customWidth="1"/>
    <col min="3" max="3" width="27.5" style="6" customWidth="1"/>
    <col min="4" max="6" width="12.5" style="6" customWidth="1"/>
    <col min="7" max="16384" width="9" style="6"/>
  </cols>
  <sheetData>
    <row r="1" spans="1:6" ht="15.75" customHeight="1" thickBot="1">
      <c r="A1" s="197" t="s">
        <v>536</v>
      </c>
    </row>
    <row r="2" spans="1:6" ht="30" customHeight="1">
      <c r="A2" s="654" t="s">
        <v>183</v>
      </c>
      <c r="B2" s="655"/>
      <c r="C2" s="655"/>
      <c r="D2" s="664" t="s">
        <v>240</v>
      </c>
      <c r="E2" s="652" t="s">
        <v>184</v>
      </c>
      <c r="F2" s="653"/>
    </row>
    <row r="3" spans="1:6" ht="30" customHeight="1" thickBot="1">
      <c r="A3" s="656"/>
      <c r="B3" s="657"/>
      <c r="C3" s="657"/>
      <c r="D3" s="665"/>
      <c r="E3" s="184" t="s">
        <v>188</v>
      </c>
      <c r="F3" s="185" t="s">
        <v>187</v>
      </c>
    </row>
    <row r="4" spans="1:6" ht="30" customHeight="1" thickBot="1">
      <c r="A4" s="666" t="s">
        <v>186</v>
      </c>
      <c r="B4" s="667"/>
      <c r="C4" s="667"/>
      <c r="D4" s="383">
        <f ca="1">SUM(D5:D6,D22)</f>
        <v>17298764.916694652</v>
      </c>
      <c r="E4" s="384"/>
      <c r="F4" s="380">
        <f ca="1">IF(D4="-","-",D4/$D$4)</f>
        <v>1</v>
      </c>
    </row>
    <row r="5" spans="1:6" ht="30" customHeight="1">
      <c r="A5" s="387"/>
      <c r="B5" s="388" t="s">
        <v>507</v>
      </c>
      <c r="C5" s="389"/>
      <c r="D5" s="390">
        <f>Scope1_直接排出!L8</f>
        <v>593620</v>
      </c>
      <c r="E5" s="391"/>
      <c r="F5" s="381">
        <f t="shared" ref="F5:F22" ca="1" si="0">IF(D5="-","-",D5/$D$4)</f>
        <v>3.431574467071407E-2</v>
      </c>
    </row>
    <row r="6" spans="1:6" ht="30" customHeight="1" thickBot="1">
      <c r="A6" s="392"/>
      <c r="B6" s="393" t="s">
        <v>508</v>
      </c>
      <c r="C6" s="394"/>
      <c r="D6" s="395">
        <f>Scope2_エネルギー起源の間接排出!L8</f>
        <v>1506540</v>
      </c>
      <c r="E6" s="396"/>
      <c r="F6" s="382">
        <f t="shared" ca="1" si="0"/>
        <v>8.7089454493139665E-2</v>
      </c>
    </row>
    <row r="7" spans="1:6" ht="30" customHeight="1">
      <c r="A7" s="658"/>
      <c r="B7" s="11" t="s">
        <v>41</v>
      </c>
      <c r="C7" s="127" t="s">
        <v>26</v>
      </c>
      <c r="D7" s="385">
        <f>カテゴリ1_製品!J9+'カテゴリ1_サービス (OEM)'!J11+'カテゴリ1_サービス（OEM以外）'!K9</f>
        <v>106096.3</v>
      </c>
      <c r="E7" s="386">
        <f ca="1">IF(D7="-","-",D7/$D$22)</f>
        <v>6.9806604343968636E-3</v>
      </c>
      <c r="F7" s="379">
        <f t="shared" ca="1" si="0"/>
        <v>6.1331719640636785E-3</v>
      </c>
    </row>
    <row r="8" spans="1:6" ht="30" customHeight="1">
      <c r="A8" s="659"/>
      <c r="B8" s="130" t="s">
        <v>42</v>
      </c>
      <c r="C8" s="12" t="s">
        <v>27</v>
      </c>
      <c r="D8" s="181">
        <f>カテゴリ2_資本財!K8</f>
        <v>156560.49999999997</v>
      </c>
      <c r="E8" s="44">
        <f t="shared" ref="E8:E21" ca="1" si="1">IF(D8="-","-",D8/$D$22)</f>
        <v>1.0300978337033336E-2</v>
      </c>
      <c r="F8" s="379">
        <f t="shared" ca="1" si="0"/>
        <v>9.0503860104432614E-3</v>
      </c>
    </row>
    <row r="9" spans="1:6" ht="30" customHeight="1">
      <c r="A9" s="659"/>
      <c r="B9" s="130" t="s">
        <v>43</v>
      </c>
      <c r="C9" s="179" t="s">
        <v>28</v>
      </c>
      <c r="D9" s="181">
        <f>カテゴリ3_エネルギー等の上流!J8</f>
        <v>1715.0000000000002</v>
      </c>
      <c r="E9" s="44">
        <f t="shared" ca="1" si="1"/>
        <v>1.1283930396244377E-4</v>
      </c>
      <c r="F9" s="379">
        <f t="shared" ca="1" si="0"/>
        <v>9.9140025791372648E-5</v>
      </c>
    </row>
    <row r="10" spans="1:6" ht="30" customHeight="1">
      <c r="A10" s="659"/>
      <c r="B10" s="130" t="s">
        <v>44</v>
      </c>
      <c r="C10" s="179" t="s">
        <v>29</v>
      </c>
      <c r="D10" s="181">
        <f>カテゴリ4_調達物流!M11+'カテゴリ4_委託物流（省エネ法）'!H11+'カテゴリ4_委託物流（海外輸出）'!P8</f>
        <v>141458.63753172464</v>
      </c>
      <c r="E10" s="44">
        <f t="shared" ca="1" si="1"/>
        <v>9.3073435560089984E-3</v>
      </c>
      <c r="F10" s="379">
        <f t="shared" ca="1" si="0"/>
        <v>8.1773836579053152E-3</v>
      </c>
    </row>
    <row r="11" spans="1:6" ht="30" customHeight="1">
      <c r="A11" s="659"/>
      <c r="B11" s="130" t="s">
        <v>45</v>
      </c>
      <c r="C11" s="179" t="s">
        <v>30</v>
      </c>
      <c r="D11" s="181">
        <f>カテゴリ5_事業から出る廃棄物!J55</f>
        <v>241.90000000000003</v>
      </c>
      <c r="E11" s="44">
        <f t="shared" ca="1" si="1"/>
        <v>1.5915934477268308E-5</v>
      </c>
      <c r="F11" s="379">
        <f t="shared" ca="1" si="0"/>
        <v>1.3983657282176702E-5</v>
      </c>
    </row>
    <row r="12" spans="1:6" ht="30" customHeight="1">
      <c r="A12" s="659"/>
      <c r="B12" s="130" t="s">
        <v>46</v>
      </c>
      <c r="C12" s="12" t="s">
        <v>31</v>
      </c>
      <c r="D12" s="181">
        <f>カテゴリ6_出張!L9</f>
        <v>205.32380000000001</v>
      </c>
      <c r="E12" s="44">
        <f t="shared" ca="1" si="1"/>
        <v>1.3509384652433825E-5</v>
      </c>
      <c r="F12" s="379">
        <f t="shared" ca="1" si="0"/>
        <v>1.1869275118123988E-5</v>
      </c>
    </row>
    <row r="13" spans="1:6" ht="30" customHeight="1">
      <c r="A13" s="659"/>
      <c r="B13" s="130" t="s">
        <v>47</v>
      </c>
      <c r="C13" s="179" t="s">
        <v>32</v>
      </c>
      <c r="D13" s="181">
        <f>カテゴリ7_通勤!$L$9</f>
        <v>27649.810616888048</v>
      </c>
      <c r="E13" s="44">
        <f t="shared" ca="1" si="1"/>
        <v>1.8192334604682418E-3</v>
      </c>
      <c r="F13" s="379">
        <f t="shared" ca="1" si="0"/>
        <v>1.5983690598745481E-3</v>
      </c>
    </row>
    <row r="14" spans="1:6" ht="30" customHeight="1">
      <c r="A14" s="659"/>
      <c r="B14" s="130" t="s">
        <v>48</v>
      </c>
      <c r="C14" s="179" t="s">
        <v>33</v>
      </c>
      <c r="D14" s="181">
        <f>'カテゴリ8_リース資産（上流）'!L10</f>
        <v>11.875000000000002</v>
      </c>
      <c r="E14" s="44">
        <f t="shared" ca="1" si="1"/>
        <v>7.8132171111021563E-7</v>
      </c>
      <c r="F14" s="379">
        <f t="shared" ca="1" si="0"/>
        <v>6.8646519316183693E-7</v>
      </c>
    </row>
    <row r="15" spans="1:6" ht="30" customHeight="1">
      <c r="A15" s="659"/>
      <c r="B15" s="130" t="s">
        <v>49</v>
      </c>
      <c r="C15" s="12" t="s">
        <v>34</v>
      </c>
      <c r="D15" s="181">
        <f>'カテゴリ9_輸送（下流）'!J10</f>
        <v>875</v>
      </c>
      <c r="E15" s="44">
        <f t="shared" ca="1" si="1"/>
        <v>5.7571073450226405E-5</v>
      </c>
      <c r="F15" s="379">
        <f t="shared" ca="1" si="0"/>
        <v>5.0581645811924814E-5</v>
      </c>
    </row>
    <row r="16" spans="1:6" ht="30" customHeight="1">
      <c r="A16" s="659"/>
      <c r="B16" s="130" t="s">
        <v>50</v>
      </c>
      <c r="C16" s="179" t="s">
        <v>35</v>
      </c>
      <c r="D16" s="181">
        <f>'カテゴリ10_加工（エンジン）'!J10</f>
        <v>909.30000000000007</v>
      </c>
      <c r="E16" s="44">
        <f t="shared" ca="1" si="1"/>
        <v>5.9827859529475286E-5</v>
      </c>
      <c r="F16" s="379">
        <f t="shared" ca="1" si="0"/>
        <v>5.2564446327752271E-5</v>
      </c>
    </row>
    <row r="17" spans="1:6" ht="30" customHeight="1">
      <c r="A17" s="659"/>
      <c r="B17" s="130" t="s">
        <v>51</v>
      </c>
      <c r="C17" s="179" t="s">
        <v>36</v>
      </c>
      <c r="D17" s="181">
        <f>'カテゴリ11_製品の使用（自動車）'!J11+'カテゴリ11_製品の使用（エンジン）'!J9</f>
        <v>14101259.154937943</v>
      </c>
      <c r="E17" s="44">
        <f t="shared" ca="1" si="1"/>
        <v>0.92779957319955408</v>
      </c>
      <c r="F17" s="379">
        <f t="shared" ca="1" si="0"/>
        <v>0.81515988123112382</v>
      </c>
    </row>
    <row r="18" spans="1:6" ht="30" customHeight="1">
      <c r="A18" s="659"/>
      <c r="B18" s="130" t="s">
        <v>52</v>
      </c>
      <c r="C18" s="179" t="s">
        <v>37</v>
      </c>
      <c r="D18" s="181">
        <f ca="1">カテゴリ12_製品の廃棄!H46</f>
        <v>14148.250000000002</v>
      </c>
      <c r="E18" s="44">
        <f t="shared" ca="1" si="1"/>
        <v>9.3089135993390385E-4</v>
      </c>
      <c r="F18" s="379">
        <f t="shared" ca="1" si="0"/>
        <v>8.1787630898121761E-4</v>
      </c>
    </row>
    <row r="19" spans="1:6" ht="30" customHeight="1">
      <c r="A19" s="659"/>
      <c r="B19" s="130" t="s">
        <v>53</v>
      </c>
      <c r="C19" s="179" t="s">
        <v>38</v>
      </c>
      <c r="D19" s="182" t="s">
        <v>505</v>
      </c>
      <c r="E19" s="44" t="str">
        <f t="shared" si="1"/>
        <v>-</v>
      </c>
      <c r="F19" s="379" t="str">
        <f t="shared" si="0"/>
        <v>-</v>
      </c>
    </row>
    <row r="20" spans="1:6" ht="30" customHeight="1">
      <c r="A20" s="659"/>
      <c r="B20" s="130" t="s">
        <v>54</v>
      </c>
      <c r="C20" s="179" t="s">
        <v>39</v>
      </c>
      <c r="D20" s="182" t="s">
        <v>407</v>
      </c>
      <c r="E20" s="44" t="str">
        <f t="shared" si="1"/>
        <v>-</v>
      </c>
      <c r="F20" s="379" t="str">
        <f t="shared" si="0"/>
        <v>-</v>
      </c>
    </row>
    <row r="21" spans="1:6" ht="30" customHeight="1" thickBot="1">
      <c r="A21" s="660"/>
      <c r="B21" s="178" t="s">
        <v>55</v>
      </c>
      <c r="C21" s="180" t="s">
        <v>40</v>
      </c>
      <c r="D21" s="183">
        <f>カテゴリ15_株式投資!N11+カテゴリ15_プロジェクトファイナンス!J10</f>
        <v>647473.8648080948</v>
      </c>
      <c r="E21" s="47">
        <f t="shared" ca="1" si="1"/>
        <v>4.2600874774821475E-2</v>
      </c>
      <c r="F21" s="382">
        <f t="shared" ca="1" si="0"/>
        <v>3.7428907088229879E-2</v>
      </c>
    </row>
    <row r="22" spans="1:6" ht="30" customHeight="1" thickBot="1">
      <c r="A22" s="668" t="s">
        <v>506</v>
      </c>
      <c r="B22" s="669"/>
      <c r="C22" s="670"/>
      <c r="D22" s="186">
        <f ca="1">SUM(D7:D21)</f>
        <v>15198604.916694652</v>
      </c>
      <c r="E22" s="187">
        <f ca="1">IF(D22="-","-",D22/$D$22)</f>
        <v>1</v>
      </c>
      <c r="F22" s="382">
        <f t="shared" ca="1" si="0"/>
        <v>0.87859480083614627</v>
      </c>
    </row>
    <row r="23" spans="1:6" s="42" customFormat="1" ht="16.5" customHeight="1" thickBot="1">
      <c r="A23" s="41"/>
      <c r="F23" s="40"/>
    </row>
    <row r="24" spans="1:6" ht="30" customHeight="1" thickBot="1">
      <c r="A24" s="661" t="s">
        <v>59</v>
      </c>
      <c r="B24" s="662"/>
      <c r="C24" s="663"/>
      <c r="D24" s="214">
        <f>その他!K9</f>
        <v>2800</v>
      </c>
      <c r="E24" s="212">
        <f ca="1">D24/D22</f>
        <v>1.842274350407245E-4</v>
      </c>
      <c r="F24" s="213">
        <f ca="1">D24/D4</f>
        <v>1.6186126659815942E-4</v>
      </c>
    </row>
  </sheetData>
  <mergeCells count="7">
    <mergeCell ref="E2:F2"/>
    <mergeCell ref="A2:C3"/>
    <mergeCell ref="A7:A21"/>
    <mergeCell ref="A24:C24"/>
    <mergeCell ref="D2:D3"/>
    <mergeCell ref="A4:C4"/>
    <mergeCell ref="A22:C22"/>
  </mergeCells>
  <phoneticPr fontId="3"/>
  <pageMargins left="0.70866141732283472" right="0.70866141732283472" top="0.74803149606299213" bottom="0.74803149606299213" header="0.31496062992125984" footer="0.31496062992125984"/>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5"/>
  <sheetViews>
    <sheetView view="pageBreakPreview" topLeftCell="B2" zoomScale="80" zoomScaleNormal="85" zoomScaleSheetLayoutView="80" workbookViewId="0">
      <selection activeCell="B2" sqref="B2"/>
    </sheetView>
  </sheetViews>
  <sheetFormatPr defaultRowHeight="13.5"/>
  <cols>
    <col min="1" max="1" width="9" style="228"/>
    <col min="2" max="2" width="12.5" style="228" customWidth="1"/>
    <col min="3" max="3" width="17.125" style="228" customWidth="1"/>
    <col min="4" max="4" width="22.5" style="228" customWidth="1"/>
    <col min="5" max="8" width="12.5" style="228" customWidth="1"/>
    <col min="9" max="9" width="37.5" style="228" customWidth="1"/>
    <col min="10" max="12" width="12.5" style="228" customWidth="1"/>
    <col min="13" max="16384" width="9" style="228"/>
  </cols>
  <sheetData>
    <row r="1" spans="2:12" ht="15" customHeight="1"/>
    <row r="2" spans="2:12" ht="15" customHeight="1">
      <c r="B2" s="228" t="s">
        <v>655</v>
      </c>
    </row>
    <row r="3" spans="2:12" ht="15" customHeight="1"/>
    <row r="4" spans="2:12" ht="15" customHeight="1">
      <c r="B4" s="228" t="s">
        <v>656</v>
      </c>
    </row>
    <row r="5" spans="2:12" ht="15" customHeight="1" thickBot="1"/>
    <row r="6" spans="2:12" s="5" customFormat="1" ht="15" customHeight="1">
      <c r="B6" s="640" t="s">
        <v>141</v>
      </c>
      <c r="C6" s="642" t="s">
        <v>148</v>
      </c>
      <c r="D6" s="642" t="s">
        <v>643</v>
      </c>
      <c r="E6" s="679" t="s">
        <v>258</v>
      </c>
      <c r="F6" s="680"/>
      <c r="G6" s="679" t="s">
        <v>6</v>
      </c>
      <c r="H6" s="681"/>
      <c r="I6" s="682"/>
      <c r="J6" s="683" t="s">
        <v>0</v>
      </c>
      <c r="L6" s="685" t="s">
        <v>0</v>
      </c>
    </row>
    <row r="7" spans="2:12" s="5" customFormat="1" ht="15" customHeight="1" thickBot="1">
      <c r="B7" s="641"/>
      <c r="C7" s="643"/>
      <c r="D7" s="643"/>
      <c r="E7" s="268" t="s">
        <v>5</v>
      </c>
      <c r="F7" s="234" t="s">
        <v>4</v>
      </c>
      <c r="G7" s="268" t="s">
        <v>5</v>
      </c>
      <c r="H7" s="268" t="s">
        <v>4</v>
      </c>
      <c r="I7" s="235" t="s">
        <v>8</v>
      </c>
      <c r="J7" s="684"/>
      <c r="L7" s="686"/>
    </row>
    <row r="8" spans="2:12" s="5" customFormat="1" ht="15" customHeight="1" thickBot="1">
      <c r="B8" s="687" t="s">
        <v>122</v>
      </c>
      <c r="C8" s="688" t="s">
        <v>537</v>
      </c>
      <c r="D8" s="327" t="s">
        <v>93</v>
      </c>
      <c r="E8" s="328">
        <v>5000</v>
      </c>
      <c r="F8" s="327" t="s">
        <v>78</v>
      </c>
      <c r="G8" s="397">
        <v>2.3199999999999998</v>
      </c>
      <c r="H8" s="398" t="s">
        <v>214</v>
      </c>
      <c r="I8" s="331" t="s">
        <v>654</v>
      </c>
      <c r="J8" s="345">
        <f>E8*G8</f>
        <v>11600</v>
      </c>
      <c r="L8" s="315">
        <f>SUM(J8:J35)</f>
        <v>593620</v>
      </c>
    </row>
    <row r="9" spans="2:12" s="5" customFormat="1" ht="15" customHeight="1">
      <c r="B9" s="672"/>
      <c r="C9" s="675"/>
      <c r="D9" s="87" t="s">
        <v>72</v>
      </c>
      <c r="E9" s="332">
        <v>2000</v>
      </c>
      <c r="F9" s="87" t="s">
        <v>78</v>
      </c>
      <c r="G9" s="344">
        <v>2.58</v>
      </c>
      <c r="H9" s="399" t="s">
        <v>214</v>
      </c>
      <c r="I9" s="333" t="s">
        <v>654</v>
      </c>
      <c r="J9" s="317">
        <f t="shared" ref="J9:J35" si="0">E9*G9</f>
        <v>5160</v>
      </c>
    </row>
    <row r="10" spans="2:12" s="5" customFormat="1" ht="15" customHeight="1">
      <c r="B10" s="673"/>
      <c r="C10" s="676"/>
      <c r="D10" s="87" t="s">
        <v>644</v>
      </c>
      <c r="E10" s="332">
        <v>2000</v>
      </c>
      <c r="F10" s="87" t="s">
        <v>95</v>
      </c>
      <c r="G10" s="344">
        <v>2.23</v>
      </c>
      <c r="H10" s="399" t="s">
        <v>645</v>
      </c>
      <c r="I10" s="333" t="s">
        <v>654</v>
      </c>
      <c r="J10" s="317">
        <f t="shared" si="0"/>
        <v>4460</v>
      </c>
    </row>
    <row r="11" spans="2:12" s="5" customFormat="1" ht="15" customHeight="1">
      <c r="B11" s="671" t="s">
        <v>122</v>
      </c>
      <c r="C11" s="674" t="s">
        <v>538</v>
      </c>
      <c r="D11" s="87" t="s">
        <v>648</v>
      </c>
      <c r="E11" s="332">
        <v>2000</v>
      </c>
      <c r="F11" s="87" t="s">
        <v>78</v>
      </c>
      <c r="G11" s="344">
        <v>2.3199999999999998</v>
      </c>
      <c r="H11" s="399" t="s">
        <v>214</v>
      </c>
      <c r="I11" s="333" t="s">
        <v>654</v>
      </c>
      <c r="J11" s="317">
        <f t="shared" si="0"/>
        <v>4640</v>
      </c>
    </row>
    <row r="12" spans="2:12" s="5" customFormat="1" ht="15" customHeight="1">
      <c r="B12" s="672"/>
      <c r="C12" s="675"/>
      <c r="D12" s="87" t="s">
        <v>72</v>
      </c>
      <c r="E12" s="332">
        <v>3000</v>
      </c>
      <c r="F12" s="87" t="s">
        <v>78</v>
      </c>
      <c r="G12" s="344">
        <v>2.58</v>
      </c>
      <c r="H12" s="399" t="s">
        <v>214</v>
      </c>
      <c r="I12" s="333" t="s">
        <v>654</v>
      </c>
      <c r="J12" s="317">
        <f t="shared" si="0"/>
        <v>7740</v>
      </c>
    </row>
    <row r="13" spans="2:12" s="5" customFormat="1" ht="15" customHeight="1">
      <c r="B13" s="673"/>
      <c r="C13" s="676"/>
      <c r="D13" s="87" t="s">
        <v>644</v>
      </c>
      <c r="E13" s="332">
        <v>3000</v>
      </c>
      <c r="F13" s="87" t="s">
        <v>95</v>
      </c>
      <c r="G13" s="344">
        <v>2.23</v>
      </c>
      <c r="H13" s="399" t="s">
        <v>645</v>
      </c>
      <c r="I13" s="333" t="s">
        <v>654</v>
      </c>
      <c r="J13" s="317">
        <f t="shared" si="0"/>
        <v>6690</v>
      </c>
    </row>
    <row r="14" spans="2:12" s="5" customFormat="1" ht="15" customHeight="1">
      <c r="B14" s="671" t="s">
        <v>147</v>
      </c>
      <c r="C14" s="674" t="s">
        <v>631</v>
      </c>
      <c r="D14" s="87" t="s">
        <v>93</v>
      </c>
      <c r="E14" s="332">
        <v>10000</v>
      </c>
      <c r="F14" s="87" t="s">
        <v>78</v>
      </c>
      <c r="G14" s="344">
        <v>2.3199999999999998</v>
      </c>
      <c r="H14" s="399" t="s">
        <v>214</v>
      </c>
      <c r="I14" s="333" t="s">
        <v>654</v>
      </c>
      <c r="J14" s="317">
        <f t="shared" si="0"/>
        <v>23200</v>
      </c>
    </row>
    <row r="15" spans="2:12" s="5" customFormat="1" ht="15" customHeight="1">
      <c r="B15" s="672"/>
      <c r="C15" s="675"/>
      <c r="D15" s="87" t="s">
        <v>649</v>
      </c>
      <c r="E15" s="332">
        <v>30000</v>
      </c>
      <c r="F15" s="87" t="s">
        <v>78</v>
      </c>
      <c r="G15" s="344">
        <v>2.71</v>
      </c>
      <c r="H15" s="399" t="s">
        <v>214</v>
      </c>
      <c r="I15" s="333" t="s">
        <v>654</v>
      </c>
      <c r="J15" s="317">
        <f>E15*G15</f>
        <v>81300</v>
      </c>
    </row>
    <row r="16" spans="2:12" s="5" customFormat="1" ht="15" customHeight="1">
      <c r="B16" s="673"/>
      <c r="C16" s="676"/>
      <c r="D16" s="87" t="s">
        <v>72</v>
      </c>
      <c r="E16" s="332">
        <v>25000</v>
      </c>
      <c r="F16" s="87" t="s">
        <v>78</v>
      </c>
      <c r="G16" s="344">
        <v>2.58</v>
      </c>
      <c r="H16" s="399" t="s">
        <v>214</v>
      </c>
      <c r="I16" s="333" t="s">
        <v>654</v>
      </c>
      <c r="J16" s="317">
        <f t="shared" si="0"/>
        <v>64500</v>
      </c>
    </row>
    <row r="17" spans="2:10" s="5" customFormat="1" ht="15" customHeight="1">
      <c r="B17" s="71" t="s">
        <v>147</v>
      </c>
      <c r="C17" s="37" t="s">
        <v>632</v>
      </c>
      <c r="D17" s="87" t="s">
        <v>93</v>
      </c>
      <c r="E17" s="332">
        <v>1000</v>
      </c>
      <c r="F17" s="87" t="s">
        <v>78</v>
      </c>
      <c r="G17" s="344">
        <v>2.3199999999999998</v>
      </c>
      <c r="H17" s="399" t="s">
        <v>214</v>
      </c>
      <c r="I17" s="333" t="s">
        <v>654</v>
      </c>
      <c r="J17" s="317">
        <f t="shared" si="0"/>
        <v>2320</v>
      </c>
    </row>
    <row r="18" spans="2:10" s="5" customFormat="1" ht="15" customHeight="1">
      <c r="B18" s="71" t="s">
        <v>147</v>
      </c>
      <c r="C18" s="37" t="s">
        <v>633</v>
      </c>
      <c r="D18" s="87" t="s">
        <v>93</v>
      </c>
      <c r="E18" s="332">
        <v>2000</v>
      </c>
      <c r="F18" s="87" t="s">
        <v>78</v>
      </c>
      <c r="G18" s="344">
        <v>2.3199999999999998</v>
      </c>
      <c r="H18" s="400" t="s">
        <v>214</v>
      </c>
      <c r="I18" s="346" t="s">
        <v>654</v>
      </c>
      <c r="J18" s="317">
        <f t="shared" si="0"/>
        <v>4640</v>
      </c>
    </row>
    <row r="19" spans="2:10" s="5" customFormat="1" ht="15" customHeight="1">
      <c r="B19" s="71" t="s">
        <v>147</v>
      </c>
      <c r="C19" s="37" t="s">
        <v>634</v>
      </c>
      <c r="D19" s="87" t="s">
        <v>93</v>
      </c>
      <c r="E19" s="332">
        <v>1000</v>
      </c>
      <c r="F19" s="87" t="s">
        <v>78</v>
      </c>
      <c r="G19" s="344">
        <v>2.3199999999999998</v>
      </c>
      <c r="H19" s="399" t="s">
        <v>214</v>
      </c>
      <c r="I19" s="333" t="s">
        <v>654</v>
      </c>
      <c r="J19" s="317">
        <f t="shared" si="0"/>
        <v>2320</v>
      </c>
    </row>
    <row r="20" spans="2:10" s="5" customFormat="1" ht="15" customHeight="1">
      <c r="B20" s="71" t="s">
        <v>147</v>
      </c>
      <c r="C20" s="37" t="s">
        <v>635</v>
      </c>
      <c r="D20" s="87" t="s">
        <v>93</v>
      </c>
      <c r="E20" s="332">
        <v>2000</v>
      </c>
      <c r="F20" s="87" t="s">
        <v>78</v>
      </c>
      <c r="G20" s="344">
        <v>2.3199999999999998</v>
      </c>
      <c r="H20" s="400" t="s">
        <v>214</v>
      </c>
      <c r="I20" s="346" t="s">
        <v>654</v>
      </c>
      <c r="J20" s="317">
        <f t="shared" si="0"/>
        <v>4640</v>
      </c>
    </row>
    <row r="21" spans="2:10" s="5" customFormat="1" ht="15" customHeight="1">
      <c r="B21" s="671" t="s">
        <v>147</v>
      </c>
      <c r="C21" s="674" t="s">
        <v>636</v>
      </c>
      <c r="D21" s="87" t="s">
        <v>93</v>
      </c>
      <c r="E21" s="332">
        <v>1000</v>
      </c>
      <c r="F21" s="87" t="s">
        <v>78</v>
      </c>
      <c r="G21" s="344">
        <v>2.3199999999999998</v>
      </c>
      <c r="H21" s="399" t="s">
        <v>214</v>
      </c>
      <c r="I21" s="333" t="s">
        <v>654</v>
      </c>
      <c r="J21" s="317">
        <f t="shared" si="0"/>
        <v>2320</v>
      </c>
    </row>
    <row r="22" spans="2:10" s="5" customFormat="1" ht="15" customHeight="1">
      <c r="B22" s="672"/>
      <c r="C22" s="675"/>
      <c r="D22" s="87" t="s">
        <v>73</v>
      </c>
      <c r="E22" s="332">
        <v>5000</v>
      </c>
      <c r="F22" s="87" t="s">
        <v>78</v>
      </c>
      <c r="G22" s="344">
        <v>2.71</v>
      </c>
      <c r="H22" s="399" t="s">
        <v>214</v>
      </c>
      <c r="I22" s="333" t="s">
        <v>654</v>
      </c>
      <c r="J22" s="317">
        <f t="shared" si="0"/>
        <v>13550</v>
      </c>
    </row>
    <row r="23" spans="2:10" s="5" customFormat="1" ht="15" customHeight="1">
      <c r="B23" s="672"/>
      <c r="C23" s="675"/>
      <c r="D23" s="87" t="s">
        <v>76</v>
      </c>
      <c r="E23" s="332">
        <v>10000</v>
      </c>
      <c r="F23" s="87" t="s">
        <v>68</v>
      </c>
      <c r="G23" s="344">
        <v>2.33</v>
      </c>
      <c r="H23" s="399" t="s">
        <v>225</v>
      </c>
      <c r="I23" s="333" t="s">
        <v>654</v>
      </c>
      <c r="J23" s="317">
        <f t="shared" si="0"/>
        <v>23300</v>
      </c>
    </row>
    <row r="24" spans="2:10" s="5" customFormat="1" ht="15" customHeight="1">
      <c r="B24" s="673"/>
      <c r="C24" s="676"/>
      <c r="D24" s="87" t="s">
        <v>74</v>
      </c>
      <c r="E24" s="332">
        <v>60000</v>
      </c>
      <c r="F24" s="87" t="s">
        <v>68</v>
      </c>
      <c r="G24" s="344">
        <v>3</v>
      </c>
      <c r="H24" s="399" t="s">
        <v>225</v>
      </c>
      <c r="I24" s="333" t="s">
        <v>654</v>
      </c>
      <c r="J24" s="317">
        <f t="shared" si="0"/>
        <v>180000</v>
      </c>
    </row>
    <row r="25" spans="2:10" s="5" customFormat="1" ht="15" customHeight="1">
      <c r="B25" s="671" t="s">
        <v>147</v>
      </c>
      <c r="C25" s="674" t="s">
        <v>560</v>
      </c>
      <c r="D25" s="87" t="s">
        <v>93</v>
      </c>
      <c r="E25" s="332">
        <v>3000</v>
      </c>
      <c r="F25" s="87" t="s">
        <v>78</v>
      </c>
      <c r="G25" s="344">
        <v>2.3199999999999998</v>
      </c>
      <c r="H25" s="399" t="s">
        <v>214</v>
      </c>
      <c r="I25" s="333" t="s">
        <v>654</v>
      </c>
      <c r="J25" s="317">
        <f t="shared" si="0"/>
        <v>6959.9999999999991</v>
      </c>
    </row>
    <row r="26" spans="2:10" s="5" customFormat="1" ht="15" customHeight="1">
      <c r="B26" s="672"/>
      <c r="C26" s="675"/>
      <c r="D26" s="87" t="s">
        <v>650</v>
      </c>
      <c r="E26" s="332">
        <v>5000</v>
      </c>
      <c r="F26" s="87" t="s">
        <v>78</v>
      </c>
      <c r="G26" s="344">
        <v>2.4900000000000002</v>
      </c>
      <c r="H26" s="399" t="s">
        <v>214</v>
      </c>
      <c r="I26" s="333" t="s">
        <v>654</v>
      </c>
      <c r="J26" s="317">
        <f t="shared" si="0"/>
        <v>12450.000000000002</v>
      </c>
    </row>
    <row r="27" spans="2:10" s="5" customFormat="1" ht="15" customHeight="1">
      <c r="B27" s="673"/>
      <c r="C27" s="676"/>
      <c r="D27" s="87" t="s">
        <v>644</v>
      </c>
      <c r="E27" s="332">
        <v>3000</v>
      </c>
      <c r="F27" s="87" t="s">
        <v>95</v>
      </c>
      <c r="G27" s="344">
        <v>2.23</v>
      </c>
      <c r="H27" s="399" t="s">
        <v>645</v>
      </c>
      <c r="I27" s="333" t="s">
        <v>654</v>
      </c>
      <c r="J27" s="317">
        <f t="shared" si="0"/>
        <v>6690</v>
      </c>
    </row>
    <row r="28" spans="2:10" s="5" customFormat="1" ht="15" customHeight="1">
      <c r="B28" s="671" t="s">
        <v>147</v>
      </c>
      <c r="C28" s="674" t="s">
        <v>639</v>
      </c>
      <c r="D28" s="87" t="s">
        <v>93</v>
      </c>
      <c r="E28" s="332">
        <v>3000</v>
      </c>
      <c r="F28" s="87" t="s">
        <v>78</v>
      </c>
      <c r="G28" s="344">
        <v>2.3199999999999998</v>
      </c>
      <c r="H28" s="399" t="s">
        <v>214</v>
      </c>
      <c r="I28" s="333" t="s">
        <v>654</v>
      </c>
      <c r="J28" s="317">
        <f t="shared" si="0"/>
        <v>6959.9999999999991</v>
      </c>
    </row>
    <row r="29" spans="2:10" s="5" customFormat="1" ht="15" customHeight="1">
      <c r="B29" s="672"/>
      <c r="C29" s="675"/>
      <c r="D29" s="87" t="s">
        <v>92</v>
      </c>
      <c r="E29" s="332">
        <v>5000</v>
      </c>
      <c r="F29" s="87" t="s">
        <v>78</v>
      </c>
      <c r="G29" s="344">
        <v>3</v>
      </c>
      <c r="H29" s="399" t="s">
        <v>214</v>
      </c>
      <c r="I29" s="333" t="s">
        <v>654</v>
      </c>
      <c r="J29" s="317">
        <f t="shared" si="0"/>
        <v>15000</v>
      </c>
    </row>
    <row r="30" spans="2:10" s="5" customFormat="1" ht="15" customHeight="1">
      <c r="B30" s="673"/>
      <c r="C30" s="676"/>
      <c r="D30" s="87" t="s">
        <v>75</v>
      </c>
      <c r="E30" s="332">
        <v>10000</v>
      </c>
      <c r="F30" s="87" t="s">
        <v>68</v>
      </c>
      <c r="G30" s="344">
        <v>2.7</v>
      </c>
      <c r="H30" s="399" t="s">
        <v>225</v>
      </c>
      <c r="I30" s="333" t="s">
        <v>654</v>
      </c>
      <c r="J30" s="317">
        <f t="shared" si="0"/>
        <v>27000</v>
      </c>
    </row>
    <row r="31" spans="2:10" s="5" customFormat="1" ht="15" customHeight="1">
      <c r="B31" s="671" t="s">
        <v>147</v>
      </c>
      <c r="C31" s="674" t="s">
        <v>640</v>
      </c>
      <c r="D31" s="87" t="s">
        <v>93</v>
      </c>
      <c r="E31" s="332">
        <v>5000</v>
      </c>
      <c r="F31" s="87" t="s">
        <v>78</v>
      </c>
      <c r="G31" s="344">
        <v>2.3199999999999998</v>
      </c>
      <c r="H31" s="399" t="s">
        <v>214</v>
      </c>
      <c r="I31" s="333" t="s">
        <v>654</v>
      </c>
      <c r="J31" s="317">
        <f t="shared" si="0"/>
        <v>11600</v>
      </c>
    </row>
    <row r="32" spans="2:10" s="5" customFormat="1" ht="15" customHeight="1">
      <c r="B32" s="672"/>
      <c r="C32" s="675"/>
      <c r="D32" s="87" t="s">
        <v>94</v>
      </c>
      <c r="E32" s="332">
        <v>500</v>
      </c>
      <c r="F32" s="87" t="s">
        <v>68</v>
      </c>
      <c r="G32" s="344">
        <v>2.78</v>
      </c>
      <c r="H32" s="399" t="s">
        <v>225</v>
      </c>
      <c r="I32" s="333" t="s">
        <v>654</v>
      </c>
      <c r="J32" s="317">
        <f t="shared" si="0"/>
        <v>1390</v>
      </c>
    </row>
    <row r="33" spans="2:10" s="5" customFormat="1" ht="15" customHeight="1">
      <c r="B33" s="673"/>
      <c r="C33" s="676"/>
      <c r="D33" s="87" t="s">
        <v>75</v>
      </c>
      <c r="E33" s="332">
        <v>10000</v>
      </c>
      <c r="F33" s="87" t="s">
        <v>68</v>
      </c>
      <c r="G33" s="344">
        <v>2.7</v>
      </c>
      <c r="H33" s="399" t="s">
        <v>225</v>
      </c>
      <c r="I33" s="333" t="s">
        <v>654</v>
      </c>
      <c r="J33" s="317">
        <f t="shared" si="0"/>
        <v>27000</v>
      </c>
    </row>
    <row r="34" spans="2:10" s="5" customFormat="1" ht="15" customHeight="1">
      <c r="B34" s="671" t="s">
        <v>147</v>
      </c>
      <c r="C34" s="674" t="s">
        <v>641</v>
      </c>
      <c r="D34" s="87" t="s">
        <v>93</v>
      </c>
      <c r="E34" s="332">
        <v>15000</v>
      </c>
      <c r="F34" s="87" t="s">
        <v>78</v>
      </c>
      <c r="G34" s="344">
        <v>2.3199999999999998</v>
      </c>
      <c r="H34" s="399" t="s">
        <v>214</v>
      </c>
      <c r="I34" s="333" t="s">
        <v>654</v>
      </c>
      <c r="J34" s="317">
        <f t="shared" si="0"/>
        <v>34800</v>
      </c>
    </row>
    <row r="35" spans="2:10" s="5" customFormat="1" ht="15" customHeight="1" thickBot="1">
      <c r="B35" s="677"/>
      <c r="C35" s="678"/>
      <c r="D35" s="336" t="s">
        <v>94</v>
      </c>
      <c r="E35" s="337">
        <v>500</v>
      </c>
      <c r="F35" s="336" t="s">
        <v>68</v>
      </c>
      <c r="G35" s="347">
        <v>2.78</v>
      </c>
      <c r="H35" s="401" t="s">
        <v>225</v>
      </c>
      <c r="I35" s="340" t="s">
        <v>654</v>
      </c>
      <c r="J35" s="341">
        <f t="shared" si="0"/>
        <v>1390</v>
      </c>
    </row>
  </sheetData>
  <mergeCells count="23">
    <mergeCell ref="E6:F6"/>
    <mergeCell ref="G6:I6"/>
    <mergeCell ref="J6:J7"/>
    <mergeCell ref="L6:L7"/>
    <mergeCell ref="B8:B10"/>
    <mergeCell ref="C8:C10"/>
    <mergeCell ref="D6:D7"/>
    <mergeCell ref="B11:B13"/>
    <mergeCell ref="C11:C13"/>
    <mergeCell ref="B14:B16"/>
    <mergeCell ref="C14:C16"/>
    <mergeCell ref="B6:B7"/>
    <mergeCell ref="C6:C7"/>
    <mergeCell ref="B31:B33"/>
    <mergeCell ref="C31:C33"/>
    <mergeCell ref="B34:B35"/>
    <mergeCell ref="C34:C35"/>
    <mergeCell ref="B21:B24"/>
    <mergeCell ref="C21:C24"/>
    <mergeCell ref="B25:B27"/>
    <mergeCell ref="C25:C27"/>
    <mergeCell ref="B28:B30"/>
    <mergeCell ref="C28:C30"/>
  </mergeCells>
  <phoneticPr fontId="273"/>
  <pageMargins left="0.70866141732283472" right="0.70866141732283472" top="0.74803149606299213" bottom="0.74803149606299213"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view="pageBreakPreview" topLeftCell="B2" zoomScale="80" zoomScaleNormal="100" zoomScaleSheetLayoutView="80" workbookViewId="0">
      <selection activeCell="B2" sqref="B2"/>
    </sheetView>
  </sheetViews>
  <sheetFormatPr defaultRowHeight="13.5"/>
  <cols>
    <col min="1" max="1" width="9" style="228"/>
    <col min="2" max="2" width="12.5" style="228" customWidth="1"/>
    <col min="3" max="3" width="17.125" style="228" customWidth="1"/>
    <col min="4" max="4" width="22.5" style="228" customWidth="1"/>
    <col min="5" max="8" width="12.5" style="228" customWidth="1"/>
    <col min="9" max="9" width="53.125" style="228" customWidth="1"/>
    <col min="10" max="12" width="12.5" style="228" customWidth="1"/>
    <col min="13" max="16384" width="9" style="228"/>
  </cols>
  <sheetData>
    <row r="1" spans="2:12" ht="15" customHeight="1"/>
    <row r="2" spans="2:12" ht="15" customHeight="1">
      <c r="B2" s="228" t="s">
        <v>652</v>
      </c>
    </row>
    <row r="3" spans="2:12" ht="15" customHeight="1"/>
    <row r="4" spans="2:12" ht="15" customHeight="1">
      <c r="B4" s="228" t="s">
        <v>673</v>
      </c>
    </row>
    <row r="5" spans="2:12" ht="15" customHeight="1" thickBot="1"/>
    <row r="6" spans="2:12" s="5" customFormat="1" ht="15" customHeight="1">
      <c r="B6" s="689" t="s">
        <v>141</v>
      </c>
      <c r="C6" s="691" t="s">
        <v>148</v>
      </c>
      <c r="D6" s="642" t="s">
        <v>643</v>
      </c>
      <c r="E6" s="693" t="s">
        <v>258</v>
      </c>
      <c r="F6" s="693"/>
      <c r="G6" s="679" t="s">
        <v>6</v>
      </c>
      <c r="H6" s="681"/>
      <c r="I6" s="682"/>
      <c r="J6" s="682" t="s">
        <v>0</v>
      </c>
      <c r="L6" s="685" t="s">
        <v>0</v>
      </c>
    </row>
    <row r="7" spans="2:12" s="5" customFormat="1" ht="15" customHeight="1" thickBot="1">
      <c r="B7" s="690"/>
      <c r="C7" s="692"/>
      <c r="D7" s="643"/>
      <c r="E7" s="268" t="s">
        <v>5</v>
      </c>
      <c r="F7" s="234" t="s">
        <v>4</v>
      </c>
      <c r="G7" s="268" t="s">
        <v>5</v>
      </c>
      <c r="H7" s="268" t="s">
        <v>4</v>
      </c>
      <c r="I7" s="235" t="s">
        <v>8</v>
      </c>
      <c r="J7" s="694"/>
      <c r="L7" s="686"/>
    </row>
    <row r="8" spans="2:12" s="5" customFormat="1" ht="15" customHeight="1" thickBot="1">
      <c r="B8" s="78" t="s">
        <v>122</v>
      </c>
      <c r="C8" s="69" t="s">
        <v>537</v>
      </c>
      <c r="D8" s="327" t="s">
        <v>646</v>
      </c>
      <c r="E8" s="328">
        <v>1000000</v>
      </c>
      <c r="F8" s="327" t="s">
        <v>96</v>
      </c>
      <c r="G8" s="329">
        <v>0.57899999999999996</v>
      </c>
      <c r="H8" s="330" t="s">
        <v>256</v>
      </c>
      <c r="I8" s="402" t="s">
        <v>653</v>
      </c>
      <c r="J8" s="345">
        <f t="shared" ref="J8:J20" si="0">E8*G8</f>
        <v>579000</v>
      </c>
      <c r="L8" s="315">
        <f>SUM(J8:J20)</f>
        <v>1506540</v>
      </c>
    </row>
    <row r="9" spans="2:12" s="5" customFormat="1" ht="15" customHeight="1">
      <c r="B9" s="71" t="s">
        <v>122</v>
      </c>
      <c r="C9" s="37" t="s">
        <v>538</v>
      </c>
      <c r="D9" s="87" t="s">
        <v>646</v>
      </c>
      <c r="E9" s="332">
        <v>300000</v>
      </c>
      <c r="F9" s="87" t="s">
        <v>96</v>
      </c>
      <c r="G9" s="88">
        <v>0.57899999999999996</v>
      </c>
      <c r="H9" s="89" t="s">
        <v>256</v>
      </c>
      <c r="I9" s="342" t="s">
        <v>653</v>
      </c>
      <c r="J9" s="317">
        <f t="shared" si="0"/>
        <v>173700</v>
      </c>
    </row>
    <row r="10" spans="2:12" s="5" customFormat="1" ht="15" customHeight="1">
      <c r="B10" s="71" t="s">
        <v>147</v>
      </c>
      <c r="C10" s="37" t="s">
        <v>631</v>
      </c>
      <c r="D10" s="87" t="s">
        <v>646</v>
      </c>
      <c r="E10" s="332">
        <v>300000</v>
      </c>
      <c r="F10" s="87" t="s">
        <v>96</v>
      </c>
      <c r="G10" s="88">
        <v>0.57899999999999996</v>
      </c>
      <c r="H10" s="89" t="s">
        <v>256</v>
      </c>
      <c r="I10" s="342" t="s">
        <v>653</v>
      </c>
      <c r="J10" s="317">
        <f t="shared" si="0"/>
        <v>173700</v>
      </c>
    </row>
    <row r="11" spans="2:12" s="5" customFormat="1" ht="15" customHeight="1">
      <c r="B11" s="71" t="s">
        <v>147</v>
      </c>
      <c r="C11" s="37" t="s">
        <v>632</v>
      </c>
      <c r="D11" s="87" t="s">
        <v>646</v>
      </c>
      <c r="E11" s="332">
        <v>30000</v>
      </c>
      <c r="F11" s="87" t="s">
        <v>96</v>
      </c>
      <c r="G11" s="88">
        <v>0.57899999999999996</v>
      </c>
      <c r="H11" s="89" t="s">
        <v>256</v>
      </c>
      <c r="I11" s="342" t="s">
        <v>653</v>
      </c>
      <c r="J11" s="317">
        <f t="shared" si="0"/>
        <v>17370</v>
      </c>
    </row>
    <row r="12" spans="2:12" s="5" customFormat="1" ht="15" customHeight="1">
      <c r="B12" s="71" t="s">
        <v>147</v>
      </c>
      <c r="C12" s="37" t="s">
        <v>633</v>
      </c>
      <c r="D12" s="87" t="s">
        <v>646</v>
      </c>
      <c r="E12" s="332">
        <v>20000</v>
      </c>
      <c r="F12" s="87" t="s">
        <v>96</v>
      </c>
      <c r="G12" s="88">
        <v>0.57899999999999996</v>
      </c>
      <c r="H12" s="89" t="s">
        <v>256</v>
      </c>
      <c r="I12" s="342" t="s">
        <v>653</v>
      </c>
      <c r="J12" s="317">
        <f t="shared" si="0"/>
        <v>11580</v>
      </c>
    </row>
    <row r="13" spans="2:12" s="5" customFormat="1" ht="15" customHeight="1">
      <c r="B13" s="71" t="s">
        <v>147</v>
      </c>
      <c r="C13" s="37" t="s">
        <v>634</v>
      </c>
      <c r="D13" s="87" t="s">
        <v>646</v>
      </c>
      <c r="E13" s="332">
        <v>30000</v>
      </c>
      <c r="F13" s="87" t="s">
        <v>96</v>
      </c>
      <c r="G13" s="88">
        <v>0.57899999999999996</v>
      </c>
      <c r="H13" s="89" t="s">
        <v>256</v>
      </c>
      <c r="I13" s="342" t="s">
        <v>653</v>
      </c>
      <c r="J13" s="317">
        <f t="shared" si="0"/>
        <v>17370</v>
      </c>
    </row>
    <row r="14" spans="2:12" s="5" customFormat="1" ht="15" customHeight="1">
      <c r="B14" s="71" t="s">
        <v>147</v>
      </c>
      <c r="C14" s="37" t="s">
        <v>635</v>
      </c>
      <c r="D14" s="87" t="s">
        <v>646</v>
      </c>
      <c r="E14" s="332">
        <v>20000</v>
      </c>
      <c r="F14" s="87" t="s">
        <v>96</v>
      </c>
      <c r="G14" s="88">
        <v>0.57899999999999996</v>
      </c>
      <c r="H14" s="89" t="s">
        <v>256</v>
      </c>
      <c r="I14" s="342" t="s">
        <v>653</v>
      </c>
      <c r="J14" s="317">
        <f t="shared" si="0"/>
        <v>11580</v>
      </c>
    </row>
    <row r="15" spans="2:12" s="5" customFormat="1" ht="15" customHeight="1">
      <c r="B15" s="71" t="s">
        <v>147</v>
      </c>
      <c r="C15" s="37" t="s">
        <v>636</v>
      </c>
      <c r="D15" s="87" t="s">
        <v>646</v>
      </c>
      <c r="E15" s="332">
        <v>300000</v>
      </c>
      <c r="F15" s="87" t="s">
        <v>96</v>
      </c>
      <c r="G15" s="88">
        <v>0.57899999999999996</v>
      </c>
      <c r="H15" s="89" t="s">
        <v>256</v>
      </c>
      <c r="I15" s="342" t="s">
        <v>653</v>
      </c>
      <c r="J15" s="317">
        <f t="shared" si="0"/>
        <v>173700</v>
      </c>
    </row>
    <row r="16" spans="2:12" s="5" customFormat="1" ht="15" customHeight="1">
      <c r="B16" s="71" t="s">
        <v>147</v>
      </c>
      <c r="C16" s="37" t="s">
        <v>560</v>
      </c>
      <c r="D16" s="87" t="s">
        <v>646</v>
      </c>
      <c r="E16" s="332">
        <v>300000</v>
      </c>
      <c r="F16" s="87" t="s">
        <v>96</v>
      </c>
      <c r="G16" s="88">
        <v>0.57899999999999996</v>
      </c>
      <c r="H16" s="89" t="s">
        <v>256</v>
      </c>
      <c r="I16" s="342" t="s">
        <v>653</v>
      </c>
      <c r="J16" s="317">
        <f t="shared" si="0"/>
        <v>173700</v>
      </c>
    </row>
    <row r="17" spans="2:10" s="5" customFormat="1" ht="15" customHeight="1">
      <c r="B17" s="71" t="s">
        <v>147</v>
      </c>
      <c r="C17" s="37" t="s">
        <v>639</v>
      </c>
      <c r="D17" s="87" t="s">
        <v>646</v>
      </c>
      <c r="E17" s="332">
        <v>100000</v>
      </c>
      <c r="F17" s="87" t="s">
        <v>96</v>
      </c>
      <c r="G17" s="88">
        <v>0.57899999999999996</v>
      </c>
      <c r="H17" s="89" t="s">
        <v>256</v>
      </c>
      <c r="I17" s="342" t="s">
        <v>653</v>
      </c>
      <c r="J17" s="317">
        <f t="shared" si="0"/>
        <v>57899.999999999993</v>
      </c>
    </row>
    <row r="18" spans="2:10" s="5" customFormat="1" ht="15" customHeight="1">
      <c r="B18" s="71" t="s">
        <v>147</v>
      </c>
      <c r="C18" s="37" t="s">
        <v>640</v>
      </c>
      <c r="D18" s="87" t="s">
        <v>646</v>
      </c>
      <c r="E18" s="332">
        <v>100000</v>
      </c>
      <c r="F18" s="87" t="s">
        <v>96</v>
      </c>
      <c r="G18" s="88">
        <v>0.57899999999999996</v>
      </c>
      <c r="H18" s="89" t="s">
        <v>256</v>
      </c>
      <c r="I18" s="342" t="s">
        <v>653</v>
      </c>
      <c r="J18" s="317">
        <f t="shared" si="0"/>
        <v>57899.999999999993</v>
      </c>
    </row>
    <row r="19" spans="2:10" s="5" customFormat="1" ht="15" customHeight="1">
      <c r="B19" s="71" t="s">
        <v>147</v>
      </c>
      <c r="C19" s="37" t="s">
        <v>641</v>
      </c>
      <c r="D19" s="87" t="s">
        <v>77</v>
      </c>
      <c r="E19" s="332">
        <v>20000</v>
      </c>
      <c r="F19" s="87" t="s">
        <v>97</v>
      </c>
      <c r="G19" s="88">
        <v>5.7000000000000002E-2</v>
      </c>
      <c r="H19" s="89" t="s">
        <v>257</v>
      </c>
      <c r="I19" s="342" t="s">
        <v>654</v>
      </c>
      <c r="J19" s="317">
        <f t="shared" si="0"/>
        <v>1140</v>
      </c>
    </row>
    <row r="20" spans="2:10" s="5" customFormat="1" ht="15" customHeight="1" thickBot="1">
      <c r="B20" s="206" t="s">
        <v>147</v>
      </c>
      <c r="C20" s="207" t="s">
        <v>641</v>
      </c>
      <c r="D20" s="336" t="s">
        <v>646</v>
      </c>
      <c r="E20" s="337">
        <v>100000</v>
      </c>
      <c r="F20" s="336" t="s">
        <v>96</v>
      </c>
      <c r="G20" s="338">
        <v>0.57899999999999996</v>
      </c>
      <c r="H20" s="339" t="s">
        <v>256</v>
      </c>
      <c r="I20" s="343" t="s">
        <v>653</v>
      </c>
      <c r="J20" s="341">
        <f t="shared" si="0"/>
        <v>57899.999999999993</v>
      </c>
    </row>
  </sheetData>
  <mergeCells count="7">
    <mergeCell ref="L6:L7"/>
    <mergeCell ref="B6:B7"/>
    <mergeCell ref="C6:C7"/>
    <mergeCell ref="D6:D7"/>
    <mergeCell ref="E6:F6"/>
    <mergeCell ref="G6:I6"/>
    <mergeCell ref="J6:J7"/>
  </mergeCells>
  <phoneticPr fontId="273"/>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2"/>
  <sheetViews>
    <sheetView view="pageBreakPreview" topLeftCell="B2" zoomScale="80" zoomScaleNormal="100" zoomScaleSheetLayoutView="80" workbookViewId="0">
      <selection activeCell="P24" sqref="P24"/>
    </sheetView>
  </sheetViews>
  <sheetFormatPr defaultRowHeight="13.5"/>
  <cols>
    <col min="1" max="1" width="9" style="6"/>
    <col min="2" max="2" width="20" style="6" customWidth="1"/>
    <col min="3" max="3" width="15" style="6" customWidth="1"/>
    <col min="4" max="4" width="22.5" style="6" customWidth="1"/>
    <col min="5" max="8" width="12.5" style="6" customWidth="1"/>
    <col min="9" max="9" width="37.5" style="6" customWidth="1"/>
    <col min="10" max="12" width="12.5" style="6" customWidth="1"/>
    <col min="13" max="16384" width="9" style="6"/>
  </cols>
  <sheetData>
    <row r="1" spans="2:12" ht="15" customHeight="1"/>
    <row r="2" spans="2:12" ht="15" customHeight="1">
      <c r="B2" s="228" t="s">
        <v>1</v>
      </c>
      <c r="C2" s="228"/>
      <c r="D2" s="228"/>
      <c r="E2" s="228"/>
      <c r="F2" s="228"/>
      <c r="G2" s="228"/>
      <c r="H2" s="228"/>
      <c r="I2" s="228"/>
      <c r="J2" s="228"/>
      <c r="K2" s="228"/>
      <c r="L2" s="228"/>
    </row>
    <row r="3" spans="2:12" ht="15" customHeight="1">
      <c r="B3" s="228"/>
      <c r="C3" s="228"/>
      <c r="D3" s="228"/>
      <c r="E3" s="228"/>
      <c r="F3" s="228"/>
      <c r="G3" s="228"/>
      <c r="H3" s="228"/>
      <c r="I3" s="228"/>
      <c r="J3" s="228"/>
      <c r="K3" s="228"/>
      <c r="L3" s="228"/>
    </row>
    <row r="4" spans="2:12" ht="22.5" customHeight="1">
      <c r="B4" s="94" t="s">
        <v>708</v>
      </c>
      <c r="C4" s="94"/>
      <c r="D4" s="94"/>
      <c r="E4" s="228"/>
      <c r="F4" s="228"/>
      <c r="G4" s="228"/>
      <c r="H4" s="228"/>
      <c r="I4" s="228"/>
      <c r="J4" s="228"/>
      <c r="K4" s="228"/>
      <c r="L4" s="228"/>
    </row>
    <row r="5" spans="2:12" ht="15" customHeight="1">
      <c r="B5" s="72" t="s">
        <v>621</v>
      </c>
      <c r="C5" s="72"/>
      <c r="D5" s="72"/>
      <c r="E5" s="228"/>
      <c r="F5" s="228"/>
      <c r="G5" s="228"/>
      <c r="H5" s="228"/>
      <c r="I5" s="228"/>
      <c r="J5" s="228"/>
      <c r="K5" s="228"/>
      <c r="L5" s="228"/>
    </row>
    <row r="6" spans="2:12" ht="15" customHeight="1" thickBot="1">
      <c r="B6" s="228"/>
      <c r="C6" s="228"/>
      <c r="D6" s="228"/>
      <c r="E6" s="228"/>
      <c r="F6" s="228"/>
      <c r="G6" s="228"/>
      <c r="H6" s="228"/>
      <c r="I6" s="228"/>
      <c r="J6" s="228"/>
      <c r="K6" s="228"/>
      <c r="L6" s="228"/>
    </row>
    <row r="7" spans="2:12" ht="15" customHeight="1">
      <c r="B7" s="689" t="s">
        <v>141</v>
      </c>
      <c r="C7" s="691" t="s">
        <v>148</v>
      </c>
      <c r="D7" s="699" t="s">
        <v>2</v>
      </c>
      <c r="E7" s="693" t="s">
        <v>3</v>
      </c>
      <c r="F7" s="693"/>
      <c r="G7" s="693" t="s">
        <v>6</v>
      </c>
      <c r="H7" s="693"/>
      <c r="I7" s="679"/>
      <c r="J7" s="685" t="s">
        <v>0</v>
      </c>
      <c r="K7" s="5"/>
      <c r="L7" s="685" t="s">
        <v>0</v>
      </c>
    </row>
    <row r="8" spans="2:12" ht="15" customHeight="1" thickBot="1">
      <c r="B8" s="690"/>
      <c r="C8" s="692"/>
      <c r="D8" s="700"/>
      <c r="E8" s="268" t="s">
        <v>5</v>
      </c>
      <c r="F8" s="234" t="s">
        <v>4</v>
      </c>
      <c r="G8" s="268" t="s">
        <v>5</v>
      </c>
      <c r="H8" s="268" t="s">
        <v>4</v>
      </c>
      <c r="I8" s="301" t="s">
        <v>8</v>
      </c>
      <c r="J8" s="703"/>
      <c r="K8" s="5"/>
      <c r="L8" s="686"/>
    </row>
    <row r="9" spans="2:12" ht="30" customHeight="1" thickBot="1">
      <c r="B9" s="701" t="s">
        <v>122</v>
      </c>
      <c r="C9" s="702" t="s">
        <v>537</v>
      </c>
      <c r="D9" s="348" t="s">
        <v>60</v>
      </c>
      <c r="E9" s="349">
        <v>60000</v>
      </c>
      <c r="F9" s="350" t="s">
        <v>68</v>
      </c>
      <c r="G9" s="351">
        <v>1.53</v>
      </c>
      <c r="H9" s="350" t="s">
        <v>225</v>
      </c>
      <c r="I9" s="352" t="s">
        <v>226</v>
      </c>
      <c r="J9" s="356">
        <f>E9*G9</f>
        <v>91800</v>
      </c>
      <c r="K9" s="228"/>
      <c r="L9" s="315">
        <f>SUM(J30:J59)</f>
        <v>2255595.4050000003</v>
      </c>
    </row>
    <row r="10" spans="2:12" ht="30" customHeight="1">
      <c r="B10" s="695"/>
      <c r="C10" s="697"/>
      <c r="D10" s="83" t="s">
        <v>622</v>
      </c>
      <c r="E10" s="316">
        <v>5000</v>
      </c>
      <c r="F10" s="66" t="s">
        <v>68</v>
      </c>
      <c r="G10" s="84">
        <v>1.46</v>
      </c>
      <c r="H10" s="66" t="s">
        <v>225</v>
      </c>
      <c r="I10" s="353" t="s">
        <v>227</v>
      </c>
      <c r="J10" s="357">
        <f t="shared" ref="J10:J18" si="0">E10*G10</f>
        <v>7300</v>
      </c>
      <c r="K10" s="228"/>
      <c r="L10" s="228"/>
    </row>
    <row r="11" spans="2:12" ht="30" customHeight="1">
      <c r="B11" s="695"/>
      <c r="C11" s="697"/>
      <c r="D11" s="83" t="s">
        <v>623</v>
      </c>
      <c r="E11" s="318">
        <v>30000</v>
      </c>
      <c r="F11" s="66" t="s">
        <v>68</v>
      </c>
      <c r="G11" s="86">
        <v>6.3</v>
      </c>
      <c r="H11" s="66" t="s">
        <v>225</v>
      </c>
      <c r="I11" s="353" t="s">
        <v>228</v>
      </c>
      <c r="J11" s="357">
        <f t="shared" si="0"/>
        <v>189000</v>
      </c>
      <c r="K11" s="228"/>
      <c r="L11" s="228"/>
    </row>
    <row r="12" spans="2:12" ht="30" customHeight="1">
      <c r="B12" s="695"/>
      <c r="C12" s="697"/>
      <c r="D12" s="83" t="s">
        <v>624</v>
      </c>
      <c r="E12" s="316">
        <v>8000</v>
      </c>
      <c r="F12" s="66" t="s">
        <v>68</v>
      </c>
      <c r="G12" s="86">
        <v>6.08</v>
      </c>
      <c r="H12" s="66" t="s">
        <v>225</v>
      </c>
      <c r="I12" s="353" t="s">
        <v>229</v>
      </c>
      <c r="J12" s="357">
        <f t="shared" si="0"/>
        <v>48640</v>
      </c>
      <c r="K12" s="228"/>
      <c r="L12" s="228"/>
    </row>
    <row r="13" spans="2:12" ht="30" customHeight="1">
      <c r="B13" s="695"/>
      <c r="C13" s="697"/>
      <c r="D13" s="83" t="s">
        <v>625</v>
      </c>
      <c r="E13" s="316">
        <v>5000</v>
      </c>
      <c r="F13" s="66" t="s">
        <v>68</v>
      </c>
      <c r="G13" s="86">
        <v>3.73</v>
      </c>
      <c r="H13" s="66" t="s">
        <v>225</v>
      </c>
      <c r="I13" s="353" t="s">
        <v>230</v>
      </c>
      <c r="J13" s="357">
        <f t="shared" si="0"/>
        <v>18650</v>
      </c>
      <c r="K13" s="228"/>
      <c r="L13" s="228"/>
    </row>
    <row r="14" spans="2:12" ht="30" customHeight="1">
      <c r="B14" s="695"/>
      <c r="C14" s="697"/>
      <c r="D14" s="83" t="s">
        <v>61</v>
      </c>
      <c r="E14" s="316">
        <v>3000</v>
      </c>
      <c r="F14" s="66" t="s">
        <v>68</v>
      </c>
      <c r="G14" s="86">
        <v>0.63600000000000001</v>
      </c>
      <c r="H14" s="66" t="s">
        <v>225</v>
      </c>
      <c r="I14" s="353" t="s">
        <v>231</v>
      </c>
      <c r="J14" s="357">
        <f t="shared" si="0"/>
        <v>1908</v>
      </c>
      <c r="K14" s="228"/>
      <c r="L14" s="228"/>
    </row>
    <row r="15" spans="2:12" ht="30" customHeight="1">
      <c r="B15" s="695"/>
      <c r="C15" s="697"/>
      <c r="D15" s="83" t="s">
        <v>62</v>
      </c>
      <c r="E15" s="316">
        <v>10000</v>
      </c>
      <c r="F15" s="66" t="s">
        <v>68</v>
      </c>
      <c r="G15" s="86">
        <v>0.82220000000000004</v>
      </c>
      <c r="H15" s="66" t="s">
        <v>225</v>
      </c>
      <c r="I15" s="353" t="s">
        <v>232</v>
      </c>
      <c r="J15" s="357">
        <f t="shared" si="0"/>
        <v>8222</v>
      </c>
      <c r="K15" s="228"/>
      <c r="L15" s="228"/>
    </row>
    <row r="16" spans="2:12" ht="30" customHeight="1">
      <c r="B16" s="695"/>
      <c r="C16" s="697"/>
      <c r="D16" s="83" t="s">
        <v>67</v>
      </c>
      <c r="E16" s="316">
        <v>500</v>
      </c>
      <c r="F16" s="66" t="s">
        <v>626</v>
      </c>
      <c r="G16" s="319">
        <v>7.14</v>
      </c>
      <c r="H16" s="66" t="s">
        <v>301</v>
      </c>
      <c r="I16" s="354" t="s">
        <v>239</v>
      </c>
      <c r="J16" s="357">
        <f t="shared" si="0"/>
        <v>3570</v>
      </c>
      <c r="K16" s="228"/>
      <c r="L16" s="228"/>
    </row>
    <row r="17" spans="2:12" ht="30" customHeight="1">
      <c r="B17" s="695"/>
      <c r="C17" s="697"/>
      <c r="D17" s="93" t="s">
        <v>627</v>
      </c>
      <c r="E17" s="93">
        <v>4</v>
      </c>
      <c r="F17" s="320" t="s">
        <v>626</v>
      </c>
      <c r="G17" s="321">
        <v>15.45</v>
      </c>
      <c r="H17" s="82" t="s">
        <v>301</v>
      </c>
      <c r="I17" s="354" t="s">
        <v>628</v>
      </c>
      <c r="J17" s="357">
        <f t="shared" si="0"/>
        <v>61.8</v>
      </c>
      <c r="K17" s="228"/>
      <c r="L17" s="228"/>
    </row>
    <row r="18" spans="2:12" ht="30" customHeight="1">
      <c r="B18" s="695"/>
      <c r="C18" s="697"/>
      <c r="D18" s="93" t="s">
        <v>629</v>
      </c>
      <c r="E18" s="93">
        <v>6</v>
      </c>
      <c r="F18" s="320" t="s">
        <v>626</v>
      </c>
      <c r="G18" s="321">
        <v>5.4</v>
      </c>
      <c r="H18" s="82" t="s">
        <v>301</v>
      </c>
      <c r="I18" s="354" t="s">
        <v>630</v>
      </c>
      <c r="J18" s="357">
        <f t="shared" si="0"/>
        <v>32.400000000000006</v>
      </c>
      <c r="K18" s="228"/>
      <c r="L18" s="228"/>
    </row>
    <row r="19" spans="2:12" ht="30" customHeight="1">
      <c r="B19" s="695" t="s">
        <v>122</v>
      </c>
      <c r="C19" s="697" t="s">
        <v>538</v>
      </c>
      <c r="D19" s="83" t="s">
        <v>624</v>
      </c>
      <c r="E19" s="316">
        <v>2000</v>
      </c>
      <c r="F19" s="66" t="s">
        <v>68</v>
      </c>
      <c r="G19" s="86">
        <v>6.08</v>
      </c>
      <c r="H19" s="66" t="s">
        <v>225</v>
      </c>
      <c r="I19" s="353" t="s">
        <v>229</v>
      </c>
      <c r="J19" s="357">
        <f>E19*G19</f>
        <v>12160</v>
      </c>
      <c r="K19" s="228"/>
      <c r="L19" s="228"/>
    </row>
    <row r="20" spans="2:12" ht="30" customHeight="1">
      <c r="B20" s="695"/>
      <c r="C20" s="697"/>
      <c r="D20" s="83" t="s">
        <v>61</v>
      </c>
      <c r="E20" s="316">
        <v>2000</v>
      </c>
      <c r="F20" s="66" t="s">
        <v>68</v>
      </c>
      <c r="G20" s="86">
        <v>0.63600000000000001</v>
      </c>
      <c r="H20" s="66" t="s">
        <v>225</v>
      </c>
      <c r="I20" s="353" t="s">
        <v>231</v>
      </c>
      <c r="J20" s="357">
        <f>E20*G20</f>
        <v>1272</v>
      </c>
      <c r="K20" s="228"/>
      <c r="L20" s="228"/>
    </row>
    <row r="21" spans="2:12" ht="30" customHeight="1">
      <c r="B21" s="695"/>
      <c r="C21" s="697"/>
      <c r="D21" s="93" t="s">
        <v>627</v>
      </c>
      <c r="E21" s="93">
        <v>1</v>
      </c>
      <c r="F21" s="320" t="s">
        <v>626</v>
      </c>
      <c r="G21" s="321">
        <v>15.45</v>
      </c>
      <c r="H21" s="82" t="s">
        <v>301</v>
      </c>
      <c r="I21" s="354" t="s">
        <v>628</v>
      </c>
      <c r="J21" s="357">
        <f>E21*G21</f>
        <v>15.45</v>
      </c>
      <c r="K21" s="228"/>
      <c r="L21" s="228"/>
    </row>
    <row r="22" spans="2:12" ht="30" customHeight="1">
      <c r="B22" s="695"/>
      <c r="C22" s="697"/>
      <c r="D22" s="93" t="s">
        <v>629</v>
      </c>
      <c r="E22" s="93">
        <v>1.5</v>
      </c>
      <c r="F22" s="320" t="s">
        <v>626</v>
      </c>
      <c r="G22" s="321">
        <v>5.4</v>
      </c>
      <c r="H22" s="82" t="s">
        <v>301</v>
      </c>
      <c r="I22" s="354" t="s">
        <v>630</v>
      </c>
      <c r="J22" s="357">
        <f>E22*G22</f>
        <v>8.1000000000000014</v>
      </c>
      <c r="K22" s="228"/>
      <c r="L22" s="228"/>
    </row>
    <row r="23" spans="2:12" ht="30" customHeight="1">
      <c r="B23" s="695" t="s">
        <v>147</v>
      </c>
      <c r="C23" s="697" t="s">
        <v>631</v>
      </c>
      <c r="D23" s="93" t="s">
        <v>627</v>
      </c>
      <c r="E23" s="93">
        <v>0.3</v>
      </c>
      <c r="F23" s="320" t="s">
        <v>626</v>
      </c>
      <c r="G23" s="321">
        <v>15.45</v>
      </c>
      <c r="H23" s="82" t="s">
        <v>301</v>
      </c>
      <c r="I23" s="354" t="s">
        <v>628</v>
      </c>
      <c r="J23" s="357">
        <f t="shared" ref="J23:J62" si="1">E23*G23</f>
        <v>4.6349999999999998</v>
      </c>
      <c r="K23" s="228"/>
      <c r="L23" s="228"/>
    </row>
    <row r="24" spans="2:12" ht="30" customHeight="1">
      <c r="B24" s="695"/>
      <c r="C24" s="697"/>
      <c r="D24" s="93" t="s">
        <v>629</v>
      </c>
      <c r="E24" s="93">
        <v>0.5</v>
      </c>
      <c r="F24" s="320" t="s">
        <v>626</v>
      </c>
      <c r="G24" s="321">
        <v>5.4</v>
      </c>
      <c r="H24" s="82" t="s">
        <v>301</v>
      </c>
      <c r="I24" s="354" t="s">
        <v>630</v>
      </c>
      <c r="J24" s="357">
        <f t="shared" si="1"/>
        <v>2.7</v>
      </c>
      <c r="K24" s="228"/>
      <c r="L24" s="228"/>
    </row>
    <row r="25" spans="2:12" ht="30" customHeight="1">
      <c r="B25" s="695" t="s">
        <v>147</v>
      </c>
      <c r="C25" s="697" t="s">
        <v>632</v>
      </c>
      <c r="D25" s="93" t="s">
        <v>627</v>
      </c>
      <c r="E25" s="93">
        <v>0.1</v>
      </c>
      <c r="F25" s="320" t="s">
        <v>626</v>
      </c>
      <c r="G25" s="321">
        <v>15.45</v>
      </c>
      <c r="H25" s="82" t="s">
        <v>301</v>
      </c>
      <c r="I25" s="354" t="s">
        <v>628</v>
      </c>
      <c r="J25" s="357">
        <f t="shared" si="1"/>
        <v>1.5449999999999999</v>
      </c>
      <c r="K25" s="228"/>
      <c r="L25" s="228"/>
    </row>
    <row r="26" spans="2:12" ht="30" customHeight="1">
      <c r="B26" s="695"/>
      <c r="C26" s="697"/>
      <c r="D26" s="93" t="s">
        <v>629</v>
      </c>
      <c r="E26" s="93">
        <v>0.2</v>
      </c>
      <c r="F26" s="320" t="s">
        <v>626</v>
      </c>
      <c r="G26" s="321">
        <v>5.4</v>
      </c>
      <c r="H26" s="82" t="s">
        <v>301</v>
      </c>
      <c r="I26" s="354" t="s">
        <v>630</v>
      </c>
      <c r="J26" s="357">
        <f t="shared" si="1"/>
        <v>1.08</v>
      </c>
      <c r="K26" s="228"/>
      <c r="L26" s="228"/>
    </row>
    <row r="27" spans="2:12" ht="30" customHeight="1">
      <c r="B27" s="695" t="s">
        <v>147</v>
      </c>
      <c r="C27" s="697" t="s">
        <v>633</v>
      </c>
      <c r="D27" s="93" t="s">
        <v>627</v>
      </c>
      <c r="E27" s="93">
        <v>0.1</v>
      </c>
      <c r="F27" s="320" t="s">
        <v>626</v>
      </c>
      <c r="G27" s="321">
        <v>15.45</v>
      </c>
      <c r="H27" s="82" t="s">
        <v>301</v>
      </c>
      <c r="I27" s="354" t="s">
        <v>628</v>
      </c>
      <c r="J27" s="357">
        <f t="shared" si="1"/>
        <v>1.5449999999999999</v>
      </c>
      <c r="K27" s="228"/>
      <c r="L27" s="228"/>
    </row>
    <row r="28" spans="2:12" ht="30" customHeight="1">
      <c r="B28" s="695"/>
      <c r="C28" s="697"/>
      <c r="D28" s="93" t="s">
        <v>629</v>
      </c>
      <c r="E28" s="93">
        <v>0.3</v>
      </c>
      <c r="F28" s="320" t="s">
        <v>626</v>
      </c>
      <c r="G28" s="321">
        <v>5.4</v>
      </c>
      <c r="H28" s="82" t="s">
        <v>301</v>
      </c>
      <c r="I28" s="354" t="s">
        <v>630</v>
      </c>
      <c r="J28" s="357">
        <f t="shared" si="1"/>
        <v>1.62</v>
      </c>
      <c r="K28" s="228"/>
      <c r="L28" s="228"/>
    </row>
    <row r="29" spans="2:12" ht="30" customHeight="1">
      <c r="B29" s="695" t="s">
        <v>147</v>
      </c>
      <c r="C29" s="697" t="s">
        <v>634</v>
      </c>
      <c r="D29" s="93" t="s">
        <v>627</v>
      </c>
      <c r="E29" s="93">
        <v>0.1</v>
      </c>
      <c r="F29" s="320" t="s">
        <v>626</v>
      </c>
      <c r="G29" s="321">
        <v>15.45</v>
      </c>
      <c r="H29" s="82" t="s">
        <v>301</v>
      </c>
      <c r="I29" s="354" t="s">
        <v>628</v>
      </c>
      <c r="J29" s="357">
        <f t="shared" si="1"/>
        <v>1.5449999999999999</v>
      </c>
      <c r="K29" s="228"/>
      <c r="L29" s="228"/>
    </row>
    <row r="30" spans="2:12" ht="30" customHeight="1">
      <c r="B30" s="695"/>
      <c r="C30" s="697"/>
      <c r="D30" s="93" t="s">
        <v>629</v>
      </c>
      <c r="E30" s="93">
        <v>0.2</v>
      </c>
      <c r="F30" s="320" t="s">
        <v>626</v>
      </c>
      <c r="G30" s="321">
        <v>5.4</v>
      </c>
      <c r="H30" s="82" t="s">
        <v>301</v>
      </c>
      <c r="I30" s="354" t="s">
        <v>630</v>
      </c>
      <c r="J30" s="357">
        <f t="shared" si="1"/>
        <v>1.08</v>
      </c>
      <c r="K30" s="228"/>
      <c r="L30" s="228"/>
    </row>
    <row r="31" spans="2:12" ht="30" customHeight="1">
      <c r="B31" s="695" t="s">
        <v>147</v>
      </c>
      <c r="C31" s="697" t="s">
        <v>635</v>
      </c>
      <c r="D31" s="93" t="s">
        <v>627</v>
      </c>
      <c r="E31" s="93">
        <v>0.1</v>
      </c>
      <c r="F31" s="320" t="s">
        <v>626</v>
      </c>
      <c r="G31" s="321">
        <v>15.45</v>
      </c>
      <c r="H31" s="82" t="s">
        <v>301</v>
      </c>
      <c r="I31" s="354" t="s">
        <v>628</v>
      </c>
      <c r="J31" s="357">
        <f t="shared" si="1"/>
        <v>1.5449999999999999</v>
      </c>
      <c r="K31" s="228"/>
      <c r="L31" s="228"/>
    </row>
    <row r="32" spans="2:12" ht="30" customHeight="1">
      <c r="B32" s="695"/>
      <c r="C32" s="697"/>
      <c r="D32" s="93" t="s">
        <v>629</v>
      </c>
      <c r="E32" s="93">
        <v>0.3</v>
      </c>
      <c r="F32" s="320" t="s">
        <v>626</v>
      </c>
      <c r="G32" s="321">
        <v>5.4</v>
      </c>
      <c r="H32" s="82" t="s">
        <v>301</v>
      </c>
      <c r="I32" s="354" t="s">
        <v>630</v>
      </c>
      <c r="J32" s="357">
        <f t="shared" si="1"/>
        <v>1.62</v>
      </c>
      <c r="K32" s="228"/>
      <c r="L32" s="228"/>
    </row>
    <row r="33" spans="2:12" ht="30" customHeight="1">
      <c r="B33" s="695" t="s">
        <v>147</v>
      </c>
      <c r="C33" s="697" t="s">
        <v>636</v>
      </c>
      <c r="D33" s="83" t="s">
        <v>63</v>
      </c>
      <c r="E33" s="316">
        <v>500000</v>
      </c>
      <c r="F33" s="66" t="s">
        <v>68</v>
      </c>
      <c r="G33" s="322">
        <v>1.71</v>
      </c>
      <c r="H33" s="66" t="s">
        <v>225</v>
      </c>
      <c r="I33" s="353" t="s">
        <v>233</v>
      </c>
      <c r="J33" s="357">
        <f t="shared" si="1"/>
        <v>855000</v>
      </c>
      <c r="K33" s="228"/>
      <c r="L33" s="228"/>
    </row>
    <row r="34" spans="2:12" ht="30" customHeight="1">
      <c r="B34" s="695"/>
      <c r="C34" s="697"/>
      <c r="D34" s="83" t="s">
        <v>637</v>
      </c>
      <c r="E34" s="316">
        <v>100000</v>
      </c>
      <c r="F34" s="66" t="s">
        <v>68</v>
      </c>
      <c r="G34" s="86">
        <v>1.08</v>
      </c>
      <c r="H34" s="66" t="s">
        <v>225</v>
      </c>
      <c r="I34" s="353" t="s">
        <v>234</v>
      </c>
      <c r="J34" s="357">
        <f t="shared" si="1"/>
        <v>108000</v>
      </c>
      <c r="K34" s="228"/>
      <c r="L34" s="228"/>
    </row>
    <row r="35" spans="2:12" ht="30" customHeight="1">
      <c r="B35" s="695"/>
      <c r="C35" s="697"/>
      <c r="D35" s="83" t="s">
        <v>64</v>
      </c>
      <c r="E35" s="316">
        <v>220</v>
      </c>
      <c r="F35" s="66" t="s">
        <v>68</v>
      </c>
      <c r="G35" s="86">
        <v>27.6</v>
      </c>
      <c r="H35" s="66" t="s">
        <v>225</v>
      </c>
      <c r="I35" s="353" t="s">
        <v>235</v>
      </c>
      <c r="J35" s="357">
        <f t="shared" si="1"/>
        <v>6072</v>
      </c>
      <c r="K35" s="228"/>
      <c r="L35" s="228"/>
    </row>
    <row r="36" spans="2:12" ht="30" customHeight="1">
      <c r="B36" s="695"/>
      <c r="C36" s="697"/>
      <c r="D36" s="83" t="s">
        <v>65</v>
      </c>
      <c r="E36" s="316">
        <v>5000</v>
      </c>
      <c r="F36" s="66" t="s">
        <v>68</v>
      </c>
      <c r="G36" s="86">
        <v>3.13</v>
      </c>
      <c r="H36" s="66" t="s">
        <v>225</v>
      </c>
      <c r="I36" s="353" t="s">
        <v>236</v>
      </c>
      <c r="J36" s="357">
        <f t="shared" si="1"/>
        <v>15650</v>
      </c>
      <c r="K36" s="228"/>
      <c r="L36" s="228"/>
    </row>
    <row r="37" spans="2:12" ht="30" customHeight="1">
      <c r="B37" s="695"/>
      <c r="C37" s="697"/>
      <c r="D37" s="83" t="s">
        <v>66</v>
      </c>
      <c r="E37" s="316">
        <v>1000</v>
      </c>
      <c r="F37" s="66" t="s">
        <v>68</v>
      </c>
      <c r="G37" s="86">
        <v>2.36</v>
      </c>
      <c r="H37" s="66" t="s">
        <v>225</v>
      </c>
      <c r="I37" s="353" t="s">
        <v>237</v>
      </c>
      <c r="J37" s="357">
        <f t="shared" si="1"/>
        <v>2360</v>
      </c>
      <c r="K37" s="228"/>
      <c r="L37" s="228"/>
    </row>
    <row r="38" spans="2:12" ht="30" customHeight="1">
      <c r="B38" s="695"/>
      <c r="C38" s="697"/>
      <c r="D38" s="93" t="s">
        <v>627</v>
      </c>
      <c r="E38" s="93">
        <v>1.2</v>
      </c>
      <c r="F38" s="320" t="s">
        <v>626</v>
      </c>
      <c r="G38" s="321">
        <v>15.45</v>
      </c>
      <c r="H38" s="82" t="s">
        <v>301</v>
      </c>
      <c r="I38" s="354" t="s">
        <v>628</v>
      </c>
      <c r="J38" s="357">
        <f>E38*G38</f>
        <v>18.54</v>
      </c>
      <c r="K38" s="228"/>
      <c r="L38" s="228"/>
    </row>
    <row r="39" spans="2:12" ht="30" customHeight="1">
      <c r="B39" s="695"/>
      <c r="C39" s="697"/>
      <c r="D39" s="93" t="s">
        <v>629</v>
      </c>
      <c r="E39" s="93">
        <v>2.2000000000000002</v>
      </c>
      <c r="F39" s="320" t="s">
        <v>626</v>
      </c>
      <c r="G39" s="321">
        <v>5.4</v>
      </c>
      <c r="H39" s="82" t="s">
        <v>301</v>
      </c>
      <c r="I39" s="354" t="s">
        <v>630</v>
      </c>
      <c r="J39" s="357">
        <f>E39*G39</f>
        <v>11.880000000000003</v>
      </c>
      <c r="K39" s="228"/>
      <c r="L39" s="228"/>
    </row>
    <row r="40" spans="2:12" ht="30" customHeight="1">
      <c r="B40" s="695" t="s">
        <v>147</v>
      </c>
      <c r="C40" s="697" t="s">
        <v>560</v>
      </c>
      <c r="D40" s="83" t="s">
        <v>63</v>
      </c>
      <c r="E40" s="316">
        <v>400000</v>
      </c>
      <c r="F40" s="66" t="s">
        <v>68</v>
      </c>
      <c r="G40" s="322">
        <v>1.71</v>
      </c>
      <c r="H40" s="66" t="s">
        <v>225</v>
      </c>
      <c r="I40" s="353" t="s">
        <v>233</v>
      </c>
      <c r="J40" s="357">
        <f t="shared" si="1"/>
        <v>684000</v>
      </c>
      <c r="K40" s="228"/>
      <c r="L40" s="228"/>
    </row>
    <row r="41" spans="2:12" ht="30" customHeight="1">
      <c r="B41" s="695"/>
      <c r="C41" s="697"/>
      <c r="D41" s="83" t="s">
        <v>64</v>
      </c>
      <c r="E41" s="316">
        <v>80</v>
      </c>
      <c r="F41" s="66" t="s">
        <v>68</v>
      </c>
      <c r="G41" s="86">
        <v>27.6</v>
      </c>
      <c r="H41" s="66" t="s">
        <v>225</v>
      </c>
      <c r="I41" s="353" t="s">
        <v>235</v>
      </c>
      <c r="J41" s="357">
        <f t="shared" si="1"/>
        <v>2208</v>
      </c>
      <c r="K41" s="228"/>
      <c r="L41" s="228"/>
    </row>
    <row r="42" spans="2:12" ht="30" customHeight="1">
      <c r="B42" s="695"/>
      <c r="C42" s="697"/>
      <c r="D42" s="83" t="s">
        <v>65</v>
      </c>
      <c r="E42" s="316">
        <v>4000</v>
      </c>
      <c r="F42" s="66" t="s">
        <v>68</v>
      </c>
      <c r="G42" s="86">
        <v>3.13</v>
      </c>
      <c r="H42" s="66" t="s">
        <v>225</v>
      </c>
      <c r="I42" s="353" t="s">
        <v>236</v>
      </c>
      <c r="J42" s="357">
        <f t="shared" si="1"/>
        <v>12520</v>
      </c>
      <c r="K42" s="228"/>
      <c r="L42" s="228"/>
    </row>
    <row r="43" spans="2:12" ht="30" customHeight="1">
      <c r="B43" s="695"/>
      <c r="C43" s="697"/>
      <c r="D43" s="83" t="s">
        <v>66</v>
      </c>
      <c r="E43" s="316">
        <v>3000</v>
      </c>
      <c r="F43" s="66" t="s">
        <v>68</v>
      </c>
      <c r="G43" s="86">
        <v>2.36</v>
      </c>
      <c r="H43" s="66" t="s">
        <v>225</v>
      </c>
      <c r="I43" s="353" t="s">
        <v>237</v>
      </c>
      <c r="J43" s="357">
        <f t="shared" si="1"/>
        <v>7080</v>
      </c>
      <c r="K43" s="228"/>
      <c r="L43" s="228"/>
    </row>
    <row r="44" spans="2:12" ht="30" customHeight="1">
      <c r="B44" s="695"/>
      <c r="C44" s="697"/>
      <c r="D44" s="83" t="s">
        <v>638</v>
      </c>
      <c r="E44" s="316">
        <v>800</v>
      </c>
      <c r="F44" s="66" t="s">
        <v>68</v>
      </c>
      <c r="G44" s="86">
        <v>5.16</v>
      </c>
      <c r="H44" s="66" t="s">
        <v>225</v>
      </c>
      <c r="I44" s="353" t="s">
        <v>238</v>
      </c>
      <c r="J44" s="357">
        <f t="shared" si="1"/>
        <v>4128</v>
      </c>
      <c r="K44" s="228"/>
      <c r="L44" s="228"/>
    </row>
    <row r="45" spans="2:12" ht="30" customHeight="1">
      <c r="B45" s="695"/>
      <c r="C45" s="697"/>
      <c r="D45" s="93" t="s">
        <v>627</v>
      </c>
      <c r="E45" s="93">
        <v>1.1000000000000001</v>
      </c>
      <c r="F45" s="320" t="s">
        <v>626</v>
      </c>
      <c r="G45" s="321">
        <v>15.45</v>
      </c>
      <c r="H45" s="82" t="s">
        <v>301</v>
      </c>
      <c r="I45" s="354" t="s">
        <v>628</v>
      </c>
      <c r="J45" s="357">
        <f t="shared" si="1"/>
        <v>16.995000000000001</v>
      </c>
      <c r="K45" s="228"/>
      <c r="L45" s="228"/>
    </row>
    <row r="46" spans="2:12" ht="30" customHeight="1">
      <c r="B46" s="695"/>
      <c r="C46" s="697"/>
      <c r="D46" s="93" t="s">
        <v>629</v>
      </c>
      <c r="E46" s="93">
        <v>1.2</v>
      </c>
      <c r="F46" s="320" t="s">
        <v>626</v>
      </c>
      <c r="G46" s="321">
        <v>5.4</v>
      </c>
      <c r="H46" s="82" t="s">
        <v>301</v>
      </c>
      <c r="I46" s="354" t="s">
        <v>630</v>
      </c>
      <c r="J46" s="357">
        <f t="shared" si="1"/>
        <v>6.48</v>
      </c>
      <c r="K46" s="228"/>
      <c r="L46" s="228"/>
    </row>
    <row r="47" spans="2:12" ht="30" customHeight="1">
      <c r="B47" s="695" t="s">
        <v>147</v>
      </c>
      <c r="C47" s="697" t="s">
        <v>639</v>
      </c>
      <c r="D47" s="83" t="s">
        <v>63</v>
      </c>
      <c r="E47" s="316">
        <v>150000</v>
      </c>
      <c r="F47" s="66" t="s">
        <v>68</v>
      </c>
      <c r="G47" s="322">
        <v>1.71</v>
      </c>
      <c r="H47" s="66" t="s">
        <v>225</v>
      </c>
      <c r="I47" s="353" t="s">
        <v>233</v>
      </c>
      <c r="J47" s="357">
        <f t="shared" si="1"/>
        <v>256500</v>
      </c>
      <c r="K47" s="228"/>
      <c r="L47" s="228"/>
    </row>
    <row r="48" spans="2:12" ht="30" customHeight="1">
      <c r="B48" s="695"/>
      <c r="C48" s="697"/>
      <c r="D48" s="83" t="s">
        <v>64</v>
      </c>
      <c r="E48" s="316">
        <v>200</v>
      </c>
      <c r="F48" s="66" t="s">
        <v>68</v>
      </c>
      <c r="G48" s="86">
        <v>27.6</v>
      </c>
      <c r="H48" s="66" t="s">
        <v>225</v>
      </c>
      <c r="I48" s="353" t="s">
        <v>235</v>
      </c>
      <c r="J48" s="357">
        <f t="shared" si="1"/>
        <v>5520</v>
      </c>
      <c r="K48" s="228"/>
      <c r="L48" s="228"/>
    </row>
    <row r="49" spans="2:12" ht="30" customHeight="1">
      <c r="B49" s="695"/>
      <c r="C49" s="697"/>
      <c r="D49" s="83" t="s">
        <v>65</v>
      </c>
      <c r="E49" s="316">
        <v>10000</v>
      </c>
      <c r="F49" s="66" t="s">
        <v>68</v>
      </c>
      <c r="G49" s="86">
        <v>3.13</v>
      </c>
      <c r="H49" s="66" t="s">
        <v>225</v>
      </c>
      <c r="I49" s="353" t="s">
        <v>236</v>
      </c>
      <c r="J49" s="357">
        <f t="shared" si="1"/>
        <v>31300</v>
      </c>
      <c r="K49" s="228"/>
      <c r="L49" s="228"/>
    </row>
    <row r="50" spans="2:12" ht="30" customHeight="1">
      <c r="B50" s="695"/>
      <c r="C50" s="697"/>
      <c r="D50" s="83" t="s">
        <v>66</v>
      </c>
      <c r="E50" s="316">
        <v>500</v>
      </c>
      <c r="F50" s="66" t="s">
        <v>68</v>
      </c>
      <c r="G50" s="86">
        <v>2.36</v>
      </c>
      <c r="H50" s="66" t="s">
        <v>225</v>
      </c>
      <c r="I50" s="353" t="s">
        <v>237</v>
      </c>
      <c r="J50" s="357">
        <f t="shared" si="1"/>
        <v>1180</v>
      </c>
      <c r="K50" s="228"/>
      <c r="L50" s="228"/>
    </row>
    <row r="51" spans="2:12" ht="30" customHeight="1">
      <c r="B51" s="695"/>
      <c r="C51" s="697"/>
      <c r="D51" s="93" t="s">
        <v>627</v>
      </c>
      <c r="E51" s="93">
        <v>0.5</v>
      </c>
      <c r="F51" s="320" t="s">
        <v>626</v>
      </c>
      <c r="G51" s="321">
        <v>15.45</v>
      </c>
      <c r="H51" s="82" t="s">
        <v>301</v>
      </c>
      <c r="I51" s="354" t="s">
        <v>628</v>
      </c>
      <c r="J51" s="357">
        <f t="shared" si="1"/>
        <v>7.7249999999999996</v>
      </c>
      <c r="K51" s="228"/>
      <c r="L51" s="228"/>
    </row>
    <row r="52" spans="2:12" ht="30" customHeight="1">
      <c r="B52" s="695"/>
      <c r="C52" s="697"/>
      <c r="D52" s="93" t="s">
        <v>629</v>
      </c>
      <c r="E52" s="93">
        <v>0.7</v>
      </c>
      <c r="F52" s="320" t="s">
        <v>626</v>
      </c>
      <c r="G52" s="321">
        <v>5.4</v>
      </c>
      <c r="H52" s="82" t="s">
        <v>301</v>
      </c>
      <c r="I52" s="354" t="s">
        <v>630</v>
      </c>
      <c r="J52" s="357">
        <f t="shared" si="1"/>
        <v>3.78</v>
      </c>
      <c r="K52" s="228"/>
      <c r="L52" s="228"/>
    </row>
    <row r="53" spans="2:12" ht="30" customHeight="1">
      <c r="B53" s="695" t="s">
        <v>147</v>
      </c>
      <c r="C53" s="697" t="s">
        <v>640</v>
      </c>
      <c r="D53" s="83" t="s">
        <v>63</v>
      </c>
      <c r="E53" s="316">
        <v>50000</v>
      </c>
      <c r="F53" s="66" t="s">
        <v>68</v>
      </c>
      <c r="G53" s="322">
        <v>1.71</v>
      </c>
      <c r="H53" s="66" t="s">
        <v>225</v>
      </c>
      <c r="I53" s="353" t="s">
        <v>233</v>
      </c>
      <c r="J53" s="357">
        <f t="shared" si="1"/>
        <v>85500</v>
      </c>
      <c r="K53" s="228"/>
      <c r="L53" s="228"/>
    </row>
    <row r="54" spans="2:12" ht="30" customHeight="1">
      <c r="B54" s="695"/>
      <c r="C54" s="697"/>
      <c r="D54" s="83" t="s">
        <v>65</v>
      </c>
      <c r="E54" s="316">
        <v>1000</v>
      </c>
      <c r="F54" s="66" t="s">
        <v>68</v>
      </c>
      <c r="G54" s="86">
        <v>3.13</v>
      </c>
      <c r="H54" s="66" t="s">
        <v>225</v>
      </c>
      <c r="I54" s="353" t="s">
        <v>236</v>
      </c>
      <c r="J54" s="357">
        <f>E54*G54</f>
        <v>3130</v>
      </c>
      <c r="K54" s="228"/>
      <c r="L54" s="228"/>
    </row>
    <row r="55" spans="2:12" ht="30" customHeight="1">
      <c r="B55" s="695"/>
      <c r="C55" s="697"/>
      <c r="D55" s="83" t="s">
        <v>66</v>
      </c>
      <c r="E55" s="316">
        <v>500</v>
      </c>
      <c r="F55" s="66" t="s">
        <v>68</v>
      </c>
      <c r="G55" s="86">
        <v>2.36</v>
      </c>
      <c r="H55" s="66" t="s">
        <v>225</v>
      </c>
      <c r="I55" s="353" t="s">
        <v>237</v>
      </c>
      <c r="J55" s="357">
        <f>E55*G55</f>
        <v>1180</v>
      </c>
      <c r="K55" s="228"/>
      <c r="L55" s="228"/>
    </row>
    <row r="56" spans="2:12" ht="30" customHeight="1">
      <c r="B56" s="695"/>
      <c r="C56" s="697"/>
      <c r="D56" s="93" t="s">
        <v>627</v>
      </c>
      <c r="E56" s="93">
        <v>0.8</v>
      </c>
      <c r="F56" s="320" t="s">
        <v>626</v>
      </c>
      <c r="G56" s="321">
        <v>15.45</v>
      </c>
      <c r="H56" s="82" t="s">
        <v>301</v>
      </c>
      <c r="I56" s="354" t="s">
        <v>628</v>
      </c>
      <c r="J56" s="357">
        <f>E56*G56</f>
        <v>12.36</v>
      </c>
      <c r="K56" s="228"/>
      <c r="L56" s="228"/>
    </row>
    <row r="57" spans="2:12" ht="30" customHeight="1">
      <c r="B57" s="695"/>
      <c r="C57" s="697"/>
      <c r="D57" s="93" t="s">
        <v>629</v>
      </c>
      <c r="E57" s="93">
        <v>1</v>
      </c>
      <c r="F57" s="320" t="s">
        <v>626</v>
      </c>
      <c r="G57" s="321">
        <v>5.4</v>
      </c>
      <c r="H57" s="82" t="s">
        <v>301</v>
      </c>
      <c r="I57" s="354" t="s">
        <v>630</v>
      </c>
      <c r="J57" s="357">
        <f>E57*G57</f>
        <v>5.4</v>
      </c>
      <c r="K57" s="228"/>
      <c r="L57" s="228"/>
    </row>
    <row r="58" spans="2:12" ht="30" customHeight="1">
      <c r="B58" s="695" t="s">
        <v>147</v>
      </c>
      <c r="C58" s="697" t="s">
        <v>641</v>
      </c>
      <c r="D58" s="83" t="s">
        <v>63</v>
      </c>
      <c r="E58" s="316">
        <v>100000</v>
      </c>
      <c r="F58" s="66" t="s">
        <v>68</v>
      </c>
      <c r="G58" s="322">
        <v>1.71</v>
      </c>
      <c r="H58" s="66" t="s">
        <v>225</v>
      </c>
      <c r="I58" s="353" t="s">
        <v>233</v>
      </c>
      <c r="J58" s="357">
        <f>E58*G58</f>
        <v>171000</v>
      </c>
      <c r="K58" s="228"/>
      <c r="L58" s="228"/>
    </row>
    <row r="59" spans="2:12" ht="30" customHeight="1">
      <c r="B59" s="695"/>
      <c r="C59" s="697"/>
      <c r="D59" s="83" t="s">
        <v>61</v>
      </c>
      <c r="E59" s="316">
        <v>5000</v>
      </c>
      <c r="F59" s="66" t="s">
        <v>68</v>
      </c>
      <c r="G59" s="86">
        <v>0.63600000000000001</v>
      </c>
      <c r="H59" s="66" t="s">
        <v>225</v>
      </c>
      <c r="I59" s="353" t="s">
        <v>231</v>
      </c>
      <c r="J59" s="357">
        <f t="shared" si="1"/>
        <v>3180</v>
      </c>
      <c r="K59" s="228"/>
      <c r="L59" s="228"/>
    </row>
    <row r="60" spans="2:12" ht="30" customHeight="1">
      <c r="B60" s="695"/>
      <c r="C60" s="697"/>
      <c r="D60" s="83" t="s">
        <v>638</v>
      </c>
      <c r="E60" s="316">
        <v>200</v>
      </c>
      <c r="F60" s="66" t="s">
        <v>68</v>
      </c>
      <c r="G60" s="86">
        <v>5.16</v>
      </c>
      <c r="H60" s="66" t="s">
        <v>225</v>
      </c>
      <c r="I60" s="353" t="s">
        <v>238</v>
      </c>
      <c r="J60" s="357">
        <f t="shared" si="1"/>
        <v>1032</v>
      </c>
      <c r="K60" s="228"/>
      <c r="L60" s="228"/>
    </row>
    <row r="61" spans="2:12" ht="30" customHeight="1">
      <c r="B61" s="695"/>
      <c r="C61" s="697"/>
      <c r="D61" s="93" t="s">
        <v>627</v>
      </c>
      <c r="E61" s="93">
        <v>0.7</v>
      </c>
      <c r="F61" s="320" t="s">
        <v>626</v>
      </c>
      <c r="G61" s="321">
        <v>15.45</v>
      </c>
      <c r="H61" s="82" t="s">
        <v>301</v>
      </c>
      <c r="I61" s="354" t="s">
        <v>628</v>
      </c>
      <c r="J61" s="357">
        <f t="shared" si="1"/>
        <v>10.815</v>
      </c>
      <c r="K61" s="228"/>
      <c r="L61" s="228"/>
    </row>
    <row r="62" spans="2:12" ht="30" customHeight="1" thickBot="1">
      <c r="B62" s="696"/>
      <c r="C62" s="698"/>
      <c r="D62" s="323" t="s">
        <v>629</v>
      </c>
      <c r="E62" s="323">
        <v>0.9</v>
      </c>
      <c r="F62" s="324" t="s">
        <v>626</v>
      </c>
      <c r="G62" s="325">
        <v>5.4</v>
      </c>
      <c r="H62" s="326" t="s">
        <v>301</v>
      </c>
      <c r="I62" s="355" t="s">
        <v>630</v>
      </c>
      <c r="J62" s="358">
        <f t="shared" si="1"/>
        <v>4.8600000000000003</v>
      </c>
      <c r="K62" s="228"/>
      <c r="L62" s="228"/>
    </row>
  </sheetData>
  <mergeCells count="31">
    <mergeCell ref="B27:B28"/>
    <mergeCell ref="C27:C28"/>
    <mergeCell ref="L7:L8"/>
    <mergeCell ref="B9:B18"/>
    <mergeCell ref="C9:C18"/>
    <mergeCell ref="B19:B22"/>
    <mergeCell ref="C19:C22"/>
    <mergeCell ref="B23:B24"/>
    <mergeCell ref="C23:C24"/>
    <mergeCell ref="J7:J8"/>
    <mergeCell ref="B7:B8"/>
    <mergeCell ref="C7:C8"/>
    <mergeCell ref="D7:D8"/>
    <mergeCell ref="E7:F7"/>
    <mergeCell ref="G7:I7"/>
    <mergeCell ref="B25:B26"/>
    <mergeCell ref="C25:C26"/>
    <mergeCell ref="B29:B30"/>
    <mergeCell ref="C29:C30"/>
    <mergeCell ref="B31:B32"/>
    <mergeCell ref="C31:C32"/>
    <mergeCell ref="B33:B39"/>
    <mergeCell ref="C33:C39"/>
    <mergeCell ref="B58:B62"/>
    <mergeCell ref="C58:C62"/>
    <mergeCell ref="B40:B46"/>
    <mergeCell ref="C40:C46"/>
    <mergeCell ref="B47:B52"/>
    <mergeCell ref="C47:C52"/>
    <mergeCell ref="B53:B57"/>
    <mergeCell ref="C53:C57"/>
  </mergeCells>
  <phoneticPr fontId="2"/>
  <pageMargins left="0.7" right="0.7" top="0.75" bottom="0.75" header="0.3" footer="0.3"/>
  <pageSetup paperSize="9" scale="3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4"/>
  <sheetViews>
    <sheetView view="pageBreakPreview" topLeftCell="B2" zoomScale="80" zoomScaleNormal="100" zoomScaleSheetLayoutView="80" workbookViewId="0">
      <selection activeCell="B2" sqref="B2"/>
    </sheetView>
  </sheetViews>
  <sheetFormatPr defaultRowHeight="13.5"/>
  <cols>
    <col min="1" max="1" width="9" style="6"/>
    <col min="2" max="2" width="22.5" style="6" customWidth="1"/>
    <col min="3" max="10" width="12.5" style="6" customWidth="1"/>
    <col min="11" max="16384" width="9" style="6"/>
  </cols>
  <sheetData>
    <row r="1" spans="2:10" ht="15" customHeight="1"/>
    <row r="2" spans="2:10" ht="15" customHeight="1">
      <c r="B2" s="6" t="s">
        <v>1</v>
      </c>
    </row>
    <row r="3" spans="2:10" ht="15" customHeight="1"/>
    <row r="4" spans="2:10" ht="15" customHeight="1">
      <c r="B4" s="94" t="s">
        <v>707</v>
      </c>
    </row>
    <row r="5" spans="2:10" s="228" customFormat="1" ht="15" customHeight="1">
      <c r="B5" s="367" t="s">
        <v>709</v>
      </c>
    </row>
    <row r="6" spans="2:10" ht="15" customHeight="1">
      <c r="B6" s="72" t="s">
        <v>710</v>
      </c>
    </row>
    <row r="7" spans="2:10" s="228" customFormat="1" ht="15" customHeight="1">
      <c r="B7" s="72" t="s">
        <v>711</v>
      </c>
    </row>
    <row r="8" spans="2:10" ht="15" customHeight="1" thickBot="1">
      <c r="C8" s="64"/>
    </row>
    <row r="9" spans="2:10" ht="15" customHeight="1">
      <c r="B9" s="708" t="s">
        <v>148</v>
      </c>
      <c r="C9" s="710" t="s">
        <v>541</v>
      </c>
      <c r="D9" s="679" t="s">
        <v>411</v>
      </c>
      <c r="E9" s="680"/>
      <c r="F9" s="679" t="s">
        <v>6</v>
      </c>
      <c r="G9" s="681"/>
      <c r="H9" s="683" t="s">
        <v>0</v>
      </c>
      <c r="I9" s="5"/>
      <c r="J9" s="683" t="s">
        <v>0</v>
      </c>
    </row>
    <row r="10" spans="2:10" ht="15" customHeight="1" thickBot="1">
      <c r="B10" s="709"/>
      <c r="C10" s="711"/>
      <c r="D10" s="126" t="s">
        <v>5</v>
      </c>
      <c r="E10" s="174" t="s">
        <v>4</v>
      </c>
      <c r="F10" s="126" t="s">
        <v>5</v>
      </c>
      <c r="G10" s="1" t="s">
        <v>4</v>
      </c>
      <c r="H10" s="712"/>
      <c r="I10" s="5"/>
      <c r="J10" s="704"/>
    </row>
    <row r="11" spans="2:10" ht="15" customHeight="1" thickBot="1">
      <c r="B11" s="216" t="s">
        <v>152</v>
      </c>
      <c r="C11" s="226" t="s">
        <v>412</v>
      </c>
      <c r="D11" s="156">
        <v>20000</v>
      </c>
      <c r="E11" s="85" t="s">
        <v>196</v>
      </c>
      <c r="F11" s="215">
        <f>I24</f>
        <v>0.71320500000000009</v>
      </c>
      <c r="G11" s="430" t="s">
        <v>393</v>
      </c>
      <c r="H11" s="433">
        <f>D11*F11</f>
        <v>14264.100000000002</v>
      </c>
      <c r="J11" s="121">
        <f>SUM(H11:H15)</f>
        <v>14264.100000000002</v>
      </c>
    </row>
    <row r="12" spans="2:10" ht="15" customHeight="1">
      <c r="B12" s="175"/>
      <c r="C12" s="224"/>
      <c r="D12" s="65"/>
      <c r="E12" s="66"/>
      <c r="F12" s="22"/>
      <c r="G12" s="431"/>
      <c r="H12" s="434">
        <f>D12*F12</f>
        <v>0</v>
      </c>
    </row>
    <row r="13" spans="2:10" ht="15" customHeight="1">
      <c r="B13" s="175"/>
      <c r="C13" s="224"/>
      <c r="D13" s="67"/>
      <c r="E13" s="66"/>
      <c r="F13" s="22"/>
      <c r="G13" s="431"/>
      <c r="H13" s="434">
        <f>D13*F13</f>
        <v>0</v>
      </c>
    </row>
    <row r="14" spans="2:10" ht="15" customHeight="1">
      <c r="B14" s="175"/>
      <c r="C14" s="224"/>
      <c r="D14" s="65"/>
      <c r="E14" s="66"/>
      <c r="F14" s="22"/>
      <c r="G14" s="431"/>
      <c r="H14" s="434">
        <f>D14*F14</f>
        <v>0</v>
      </c>
    </row>
    <row r="15" spans="2:10" ht="15" customHeight="1" thickBot="1">
      <c r="B15" s="176"/>
      <c r="C15" s="225"/>
      <c r="D15" s="63"/>
      <c r="E15" s="62"/>
      <c r="F15" s="61"/>
      <c r="G15" s="432"/>
      <c r="H15" s="435">
        <f>D15*F15</f>
        <v>0</v>
      </c>
    </row>
    <row r="18" spans="2:10">
      <c r="B18" s="64" t="s">
        <v>207</v>
      </c>
    </row>
    <row r="19" spans="2:10" ht="14.25" thickBot="1"/>
    <row r="20" spans="2:10" ht="14.25" thickBot="1">
      <c r="B20" s="622"/>
      <c r="C20" s="623" t="s">
        <v>208</v>
      </c>
      <c r="D20" s="624"/>
      <c r="E20" s="705" t="s">
        <v>394</v>
      </c>
      <c r="F20" s="706"/>
      <c r="G20" s="705" t="s">
        <v>395</v>
      </c>
      <c r="H20" s="707"/>
      <c r="I20" s="713" t="s">
        <v>209</v>
      </c>
      <c r="J20" s="714"/>
    </row>
    <row r="21" spans="2:10">
      <c r="B21" s="78" t="s">
        <v>210</v>
      </c>
      <c r="C21" s="523">
        <v>0.01</v>
      </c>
      <c r="D21" s="522" t="s">
        <v>221</v>
      </c>
      <c r="E21" s="621">
        <v>0.152</v>
      </c>
      <c r="F21" s="522" t="s">
        <v>216</v>
      </c>
      <c r="G21" s="523">
        <v>2.58</v>
      </c>
      <c r="H21" s="625" t="s">
        <v>216</v>
      </c>
      <c r="I21" s="527">
        <f>C21*(E21+G21)</f>
        <v>2.7320000000000004E-2</v>
      </c>
      <c r="J21" s="525" t="s">
        <v>219</v>
      </c>
    </row>
    <row r="22" spans="2:10">
      <c r="B22" s="71" t="s">
        <v>213</v>
      </c>
      <c r="C22" s="55">
        <v>0.05</v>
      </c>
      <c r="D22" s="57" t="s">
        <v>221</v>
      </c>
      <c r="E22" s="56">
        <v>0.214</v>
      </c>
      <c r="F22" s="57" t="s">
        <v>215</v>
      </c>
      <c r="G22" s="55">
        <v>2.71</v>
      </c>
      <c r="H22" s="626" t="s">
        <v>215</v>
      </c>
      <c r="I22" s="528">
        <f>C22*(E22+G22)</f>
        <v>0.1462</v>
      </c>
      <c r="J22" s="513" t="s">
        <v>218</v>
      </c>
    </row>
    <row r="23" spans="2:10" ht="14.25" thickBot="1">
      <c r="B23" s="206" t="s">
        <v>211</v>
      </c>
      <c r="C23" s="538">
        <v>15</v>
      </c>
      <c r="D23" s="515" t="s">
        <v>212</v>
      </c>
      <c r="E23" s="620">
        <v>3.5400000000000001E-2</v>
      </c>
      <c r="F23" s="515" t="s">
        <v>217</v>
      </c>
      <c r="G23" s="516">
        <v>5.7899999999999998E-4</v>
      </c>
      <c r="H23" s="627" t="s">
        <v>217</v>
      </c>
      <c r="I23" s="529">
        <f>C23*(E23+G23)</f>
        <v>0.53968500000000008</v>
      </c>
      <c r="J23" s="518" t="s">
        <v>219</v>
      </c>
    </row>
    <row r="24" spans="2:10" ht="14.25" thickBot="1">
      <c r="B24" s="60"/>
      <c r="C24" s="59"/>
      <c r="D24" s="59"/>
      <c r="E24" s="59"/>
      <c r="F24" s="59"/>
      <c r="G24" s="59"/>
      <c r="H24" s="26"/>
      <c r="I24" s="530">
        <f>SUM(I21:I23)</f>
        <v>0.71320500000000009</v>
      </c>
      <c r="J24" s="531" t="s">
        <v>220</v>
      </c>
    </row>
  </sheetData>
  <mergeCells count="9">
    <mergeCell ref="J9:J10"/>
    <mergeCell ref="E20:F20"/>
    <mergeCell ref="G20:H20"/>
    <mergeCell ref="B9:B10"/>
    <mergeCell ref="C9:C10"/>
    <mergeCell ref="D9:E9"/>
    <mergeCell ref="F9:G9"/>
    <mergeCell ref="H9:H10"/>
    <mergeCell ref="I20:J20"/>
  </mergeCells>
  <phoneticPr fontId="258"/>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view="pageBreakPreview" topLeftCell="B2" zoomScale="80" zoomScaleNormal="100" zoomScaleSheetLayoutView="80" workbookViewId="0">
      <selection activeCell="B2" sqref="B2"/>
    </sheetView>
  </sheetViews>
  <sheetFormatPr defaultRowHeight="13.5"/>
  <cols>
    <col min="1" max="1" width="9" style="6"/>
    <col min="2" max="2" width="18.875" style="6" customWidth="1"/>
    <col min="3" max="3" width="22.5" style="6" customWidth="1"/>
    <col min="4" max="7" width="12.5" style="6" customWidth="1"/>
    <col min="8" max="8" width="25" style="6" customWidth="1"/>
    <col min="9" max="11" width="12.5" style="6" customWidth="1"/>
    <col min="12" max="16384" width="9" style="6"/>
  </cols>
  <sheetData>
    <row r="1" spans="2:11" ht="15" customHeight="1"/>
    <row r="2" spans="2:11" ht="15" customHeight="1">
      <c r="B2" s="6" t="s">
        <v>1</v>
      </c>
    </row>
    <row r="3" spans="2:11" ht="15" customHeight="1"/>
    <row r="4" spans="2:11" ht="15" customHeight="1">
      <c r="B4" s="197" t="s">
        <v>223</v>
      </c>
    </row>
    <row r="5" spans="2:11" ht="15" customHeight="1">
      <c r="B5" s="367" t="s">
        <v>719</v>
      </c>
    </row>
    <row r="6" spans="2:11" ht="15" customHeight="1" thickBot="1"/>
    <row r="7" spans="2:11" ht="15" customHeight="1">
      <c r="B7" s="708" t="s">
        <v>148</v>
      </c>
      <c r="C7" s="715" t="s">
        <v>2</v>
      </c>
      <c r="D7" s="693" t="s">
        <v>3</v>
      </c>
      <c r="E7" s="693"/>
      <c r="F7" s="693" t="s">
        <v>6</v>
      </c>
      <c r="G7" s="693"/>
      <c r="H7" s="679"/>
      <c r="I7" s="683" t="s">
        <v>0</v>
      </c>
      <c r="J7" s="5"/>
      <c r="K7" s="685" t="s">
        <v>0</v>
      </c>
    </row>
    <row r="8" spans="2:11" ht="15" customHeight="1" thickBot="1">
      <c r="B8" s="709"/>
      <c r="C8" s="716"/>
      <c r="D8" s="268" t="s">
        <v>5</v>
      </c>
      <c r="E8" s="234" t="s">
        <v>4</v>
      </c>
      <c r="F8" s="268" t="s">
        <v>5</v>
      </c>
      <c r="G8" s="268" t="s">
        <v>4</v>
      </c>
      <c r="H8" s="301" t="s">
        <v>8</v>
      </c>
      <c r="I8" s="684"/>
      <c r="J8" s="5"/>
      <c r="K8" s="686"/>
    </row>
    <row r="9" spans="2:11" ht="15" customHeight="1" thickBot="1">
      <c r="B9" s="216" t="s">
        <v>152</v>
      </c>
      <c r="C9" s="220" t="s">
        <v>197</v>
      </c>
      <c r="D9" s="217">
        <v>8</v>
      </c>
      <c r="E9" s="217" t="s">
        <v>195</v>
      </c>
      <c r="F9" s="221">
        <v>2.2999999999999998</v>
      </c>
      <c r="G9" s="592" t="s">
        <v>222</v>
      </c>
      <c r="H9" s="9" t="s">
        <v>224</v>
      </c>
      <c r="I9" s="438">
        <f t="shared" ref="I9:I15" si="0">D9*F9</f>
        <v>18.399999999999999</v>
      </c>
      <c r="K9" s="10">
        <f>SUM(I9:I10)</f>
        <v>32.199999999999996</v>
      </c>
    </row>
    <row r="10" spans="2:11" ht="15" customHeight="1">
      <c r="B10" s="218" t="s">
        <v>153</v>
      </c>
      <c r="C10" s="16" t="s">
        <v>539</v>
      </c>
      <c r="D10" s="266">
        <v>6</v>
      </c>
      <c r="E10" s="266" t="s">
        <v>540</v>
      </c>
      <c r="F10" s="222">
        <v>2.2999999999999998</v>
      </c>
      <c r="G10" s="593" t="s">
        <v>222</v>
      </c>
      <c r="H10" s="436" t="s">
        <v>224</v>
      </c>
      <c r="I10" s="434">
        <f t="shared" si="0"/>
        <v>13.799999999999999</v>
      </c>
    </row>
    <row r="11" spans="2:11">
      <c r="B11" s="218" t="s">
        <v>159</v>
      </c>
      <c r="C11" s="16" t="s">
        <v>539</v>
      </c>
      <c r="D11" s="266">
        <v>3</v>
      </c>
      <c r="E11" s="266" t="s">
        <v>540</v>
      </c>
      <c r="F11" s="222">
        <v>2.2999999999999998</v>
      </c>
      <c r="G11" s="593" t="s">
        <v>222</v>
      </c>
      <c r="H11" s="436" t="s">
        <v>224</v>
      </c>
      <c r="I11" s="434">
        <f t="shared" si="0"/>
        <v>6.8999999999999995</v>
      </c>
    </row>
    <row r="12" spans="2:11">
      <c r="B12" s="218" t="s">
        <v>173</v>
      </c>
      <c r="C12" s="16" t="s">
        <v>539</v>
      </c>
      <c r="D12" s="266">
        <v>4</v>
      </c>
      <c r="E12" s="266" t="s">
        <v>540</v>
      </c>
      <c r="F12" s="222">
        <v>2.2999999999999998</v>
      </c>
      <c r="G12" s="593" t="s">
        <v>222</v>
      </c>
      <c r="H12" s="436" t="s">
        <v>224</v>
      </c>
      <c r="I12" s="434">
        <f t="shared" si="0"/>
        <v>9.1999999999999993</v>
      </c>
    </row>
    <row r="13" spans="2:11">
      <c r="B13" s="218" t="s">
        <v>172</v>
      </c>
      <c r="C13" s="16" t="s">
        <v>539</v>
      </c>
      <c r="D13" s="266">
        <v>4</v>
      </c>
      <c r="E13" s="266" t="s">
        <v>540</v>
      </c>
      <c r="F13" s="222">
        <v>2.2999999999999998</v>
      </c>
      <c r="G13" s="593" t="s">
        <v>222</v>
      </c>
      <c r="H13" s="436" t="s">
        <v>224</v>
      </c>
      <c r="I13" s="434">
        <f t="shared" si="0"/>
        <v>9.1999999999999993</v>
      </c>
    </row>
    <row r="14" spans="2:11">
      <c r="B14" s="218" t="s">
        <v>176</v>
      </c>
      <c r="C14" s="16" t="s">
        <v>539</v>
      </c>
      <c r="D14" s="266">
        <v>3</v>
      </c>
      <c r="E14" s="266" t="s">
        <v>540</v>
      </c>
      <c r="F14" s="222">
        <v>2.2999999999999998</v>
      </c>
      <c r="G14" s="593" t="s">
        <v>222</v>
      </c>
      <c r="H14" s="436" t="s">
        <v>224</v>
      </c>
      <c r="I14" s="434">
        <f t="shared" si="0"/>
        <v>6.8999999999999995</v>
      </c>
    </row>
    <row r="15" spans="2:11" ht="14.25" thickBot="1">
      <c r="B15" s="219" t="s">
        <v>177</v>
      </c>
      <c r="C15" s="17" t="s">
        <v>539</v>
      </c>
      <c r="D15" s="4">
        <v>2</v>
      </c>
      <c r="E15" s="4" t="s">
        <v>540</v>
      </c>
      <c r="F15" s="223">
        <v>2.2999999999999998</v>
      </c>
      <c r="G15" s="594" t="s">
        <v>222</v>
      </c>
      <c r="H15" s="437" t="s">
        <v>224</v>
      </c>
      <c r="I15" s="435">
        <f t="shared" si="0"/>
        <v>4.5999999999999996</v>
      </c>
    </row>
  </sheetData>
  <mergeCells count="6">
    <mergeCell ref="B7:B8"/>
    <mergeCell ref="C7:C8"/>
    <mergeCell ref="D7:E7"/>
    <mergeCell ref="F7:H7"/>
    <mergeCell ref="I7:I8"/>
    <mergeCell ref="K7:K8"/>
  </mergeCells>
  <phoneticPr fontId="258"/>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本資料の注意</vt:lpstr>
      <vt:lpstr>カテゴリ概要</vt:lpstr>
      <vt:lpstr>算定対象</vt:lpstr>
      <vt:lpstr>まとめ</vt:lpstr>
      <vt:lpstr>Scope1_直接排出</vt:lpstr>
      <vt:lpstr>Scope2_エネルギー起源の間接排出</vt:lpstr>
      <vt:lpstr>カテゴリ1_製品</vt:lpstr>
      <vt:lpstr>カテゴリ1_サービス (OEM)</vt:lpstr>
      <vt:lpstr>カテゴリ1_サービス（OEM以外）</vt:lpstr>
      <vt:lpstr>カテゴリ2_資本財</vt:lpstr>
      <vt:lpstr>カテゴリ3_エネルギー等の上流</vt:lpstr>
      <vt:lpstr>カテゴリ4_調達物流</vt:lpstr>
      <vt:lpstr>カテゴリ4_委託物流（省エネ法）</vt:lpstr>
      <vt:lpstr>カテゴリ4_委託物流（海外輸出）</vt:lpstr>
      <vt:lpstr>カテゴリ5_事業から出る廃棄物</vt:lpstr>
      <vt:lpstr>カテゴリ6_出張</vt:lpstr>
      <vt:lpstr>カテゴリ7_通勤</vt:lpstr>
      <vt:lpstr>カテゴリ8_リース資産（上流）</vt:lpstr>
      <vt:lpstr>カテゴリ9_輸送（下流）</vt:lpstr>
      <vt:lpstr>カテゴリ10_加工（エンジン）</vt:lpstr>
      <vt:lpstr>カテゴリ11_製品の使用（自動車）</vt:lpstr>
      <vt:lpstr>カテゴリ11_製品の使用（エンジン）</vt:lpstr>
      <vt:lpstr>カテゴリ12_製品の廃棄</vt:lpstr>
      <vt:lpstr>カテゴリ13_リース資産（下流）</vt:lpstr>
      <vt:lpstr>カテゴリ14_フランチャイズ</vt:lpstr>
      <vt:lpstr>カテゴリ15_株式投資</vt:lpstr>
      <vt:lpstr>カテゴリ15_プロジェクトファイナンス</vt:lpstr>
      <vt:lpstr>その他</vt:lpstr>
      <vt:lpstr>Scope1_直接排出!Print_Area</vt:lpstr>
      <vt:lpstr>Scope2_エネルギー起源の間接排出!Print_Area</vt:lpstr>
      <vt:lpstr>'カテゴリ1_サービス (OEM)'!Print_Area</vt:lpstr>
      <vt:lpstr>'カテゴリ1_サービス（OEM以外）'!Print_Area</vt:lpstr>
      <vt:lpstr>カテゴリ1_製品!Print_Area</vt:lpstr>
      <vt:lpstr>'カテゴリ10_加工（エンジン）'!Print_Area</vt:lpstr>
      <vt:lpstr>'カテゴリ11_製品の使用（エンジン）'!Print_Area</vt:lpstr>
      <vt:lpstr>'カテゴリ11_製品の使用（自動車）'!Print_Area</vt:lpstr>
      <vt:lpstr>カテゴリ12_製品の廃棄!Print_Area</vt:lpstr>
      <vt:lpstr>'カテゴリ13_リース資産（下流）'!Print_Area</vt:lpstr>
      <vt:lpstr>カテゴリ14_フランチャイズ!Print_Area</vt:lpstr>
      <vt:lpstr>カテゴリ15_プロジェクトファイナンス!Print_Area</vt:lpstr>
      <vt:lpstr>カテゴリ15_株式投資!Print_Area</vt:lpstr>
      <vt:lpstr>カテゴリ2_資本財!Print_Area</vt:lpstr>
      <vt:lpstr>カテゴリ3_エネルギー等の上流!Print_Area</vt:lpstr>
      <vt:lpstr>'カテゴリ4_委託物流（海外輸出）'!Print_Area</vt:lpstr>
      <vt:lpstr>'カテゴリ4_委託物流（省エネ法）'!Print_Area</vt:lpstr>
      <vt:lpstr>カテゴリ4_調達物流!Print_Area</vt:lpstr>
      <vt:lpstr>カテゴリ5_事業から出る廃棄物!Print_Area</vt:lpstr>
      <vt:lpstr>カテゴリ6_出張!Print_Area</vt:lpstr>
      <vt:lpstr>カテゴリ7_通勤!Print_Area</vt:lpstr>
      <vt:lpstr>'カテゴリ8_リース資産（上流）'!Print_Area</vt:lpstr>
      <vt:lpstr>'カテゴリ9_輸送（下流）'!Print_Area</vt:lpstr>
      <vt:lpstr>カテゴリ概要!Print_Area</vt:lpstr>
      <vt:lpstr>その他!Print_Area</vt:lpstr>
      <vt:lpstr>まとめ!Print_Area</vt:lpstr>
      <vt:lpstr>算定対象!Print_Area</vt:lpstr>
      <vt:lpstr>本資料の注意!Print_Area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2016-04-25T01:14:56Z</dcterms:created>
  <dcterms:modified xsi:type="dcterms:W3CDTF">2016-04-25T01:30:58Z</dcterms:modified>
</cp:coreProperties>
</file>