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codeName="ThisWorkbook"/>
  <xr:revisionPtr revIDLastSave="0" documentId="8_{1B82BC62-8F01-4985-91C2-5324388ADFE2}" xr6:coauthVersionLast="47" xr6:coauthVersionMax="47" xr10:uidLastSave="{00000000-0000-0000-0000-000000000000}"/>
  <bookViews>
    <workbookView xWindow="-120" yWindow="-120" windowWidth="29040" windowHeight="15840" tabRatio="730" activeTab="3" xr2:uid="{00000000-000D-0000-FFFF-FFFF00000000}"/>
  </bookViews>
  <sheets>
    <sheet name="前提" sheetId="8" r:id="rId1"/>
    <sheet name="XML構造設計書（様式第1）" sheetId="9" r:id="rId2"/>
    <sheet name="XML構造設計書（様式第1）別紙" sheetId="12" r:id="rId3"/>
    <sheet name="XML構造設計書（様式第2）" sheetId="11" r:id="rId4"/>
  </sheets>
  <definedNames>
    <definedName name="_xlnm._FilterDatabase" localSheetId="1" hidden="1">'XML構造設計書（様式第1）'!$A$6:$AZ$77</definedName>
    <definedName name="_xlnm._FilterDatabase" localSheetId="2" hidden="1">'XML構造設計書（様式第1）別紙'!$A$6:$AZ$37</definedName>
    <definedName name="_xlnm._FilterDatabase" localSheetId="3" hidden="1">'XML構造設計書（様式第2）'!$A$6:$BE$28</definedName>
    <definedName name="_xlnm.Print_Area" localSheetId="1">'XML構造設計書（様式第1）'!$A$1:$Z$77</definedName>
    <definedName name="_xlnm.Print_Area" localSheetId="2">'XML構造設計書（様式第1）別紙'!$A$1:$Z$41</definedName>
    <definedName name="_xlnm.Print_Area" localSheetId="3">'XML構造設計書（様式第2）'!$A$1:$Z$28</definedName>
    <definedName name="_xlnm.Print_Area" localSheetId="0">前提!$A$1:$E$20</definedName>
    <definedName name="_xlnm.Print_Titles" localSheetId="1">'XML構造設計書（様式第1）'!$1:$6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A68" i="9" l="1"/>
  <c r="A67" i="9"/>
  <c r="A66" i="9"/>
  <c r="AH54" i="9"/>
  <c r="AH38" i="9"/>
  <c r="AN28" i="11" l="1"/>
  <c r="AM28" i="11"/>
  <c r="AL28" i="11"/>
  <c r="AK28" i="11"/>
  <c r="AN27" i="11"/>
  <c r="AM27" i="11"/>
  <c r="AL27" i="11"/>
  <c r="AK27" i="11"/>
  <c r="AN26" i="11"/>
  <c r="AM26" i="11"/>
  <c r="AL26" i="11"/>
  <c r="AK26" i="11"/>
  <c r="AN25" i="11"/>
  <c r="AM25" i="11"/>
  <c r="AL25" i="11"/>
  <c r="AK25" i="11"/>
  <c r="AN24" i="11"/>
  <c r="AM24" i="11"/>
  <c r="AL24" i="11"/>
  <c r="AK24" i="11"/>
  <c r="AN23" i="11"/>
  <c r="AM23" i="11"/>
  <c r="AL23" i="11"/>
  <c r="AK23" i="11"/>
  <c r="AN22" i="11"/>
  <c r="AM22" i="11"/>
  <c r="AL22" i="11"/>
  <c r="AK22" i="11"/>
  <c r="AN21" i="11"/>
  <c r="AM21" i="11"/>
  <c r="AL21" i="11"/>
  <c r="AK21" i="11"/>
  <c r="AN20" i="11"/>
  <c r="AM20" i="11"/>
  <c r="AL20" i="11"/>
  <c r="AK20" i="11"/>
  <c r="AN19" i="11"/>
  <c r="AM19" i="11"/>
  <c r="AL19" i="11"/>
  <c r="AK19" i="11"/>
  <c r="AN18" i="11"/>
  <c r="AM18" i="11"/>
  <c r="AL18" i="11"/>
  <c r="AK18" i="11"/>
  <c r="AN17" i="11"/>
  <c r="AM17" i="11"/>
  <c r="AL17" i="11"/>
  <c r="AK17" i="11"/>
  <c r="AN16" i="11"/>
  <c r="AM16" i="11"/>
  <c r="AK16" i="11"/>
  <c r="AN15" i="11"/>
  <c r="AM15" i="11"/>
  <c r="AK15" i="11"/>
  <c r="AN14" i="11"/>
  <c r="AM14" i="11"/>
  <c r="AK14" i="11"/>
  <c r="AN13" i="11"/>
  <c r="AM13" i="11"/>
  <c r="AK13" i="11"/>
  <c r="AN12" i="11"/>
  <c r="AM12" i="11"/>
  <c r="AK12" i="11"/>
  <c r="AN11" i="11"/>
  <c r="AM11" i="11"/>
  <c r="AL11" i="11"/>
  <c r="AK11" i="11"/>
  <c r="AN10" i="11"/>
  <c r="AM10" i="11"/>
  <c r="AL10" i="11"/>
  <c r="AK10" i="11"/>
  <c r="AN37" i="12"/>
  <c r="AM37" i="12"/>
  <c r="AK37" i="12"/>
  <c r="AN36" i="12"/>
  <c r="AM36" i="12"/>
  <c r="AK36" i="12"/>
  <c r="AN35" i="12"/>
  <c r="AM35" i="12"/>
  <c r="AK35" i="12"/>
  <c r="AN34" i="12"/>
  <c r="AM34" i="12"/>
  <c r="AL34" i="12"/>
  <c r="AK34" i="12"/>
  <c r="AN33" i="12"/>
  <c r="AM33" i="12"/>
  <c r="AL33" i="12"/>
  <c r="AK33" i="12"/>
  <c r="AN32" i="12"/>
  <c r="AM32" i="12"/>
  <c r="AK32" i="12"/>
  <c r="AN31" i="12"/>
  <c r="AM31" i="12"/>
  <c r="AL31" i="12"/>
  <c r="AK31" i="12"/>
  <c r="AN30" i="12"/>
  <c r="AM30" i="12"/>
  <c r="AK30" i="12"/>
  <c r="AN29" i="12"/>
  <c r="AM29" i="12"/>
  <c r="AK29" i="12"/>
  <c r="AN28" i="12"/>
  <c r="AM28" i="12"/>
  <c r="AK28" i="12"/>
  <c r="AN27" i="12"/>
  <c r="AM27" i="12"/>
  <c r="AK27" i="12"/>
  <c r="AN26" i="12"/>
  <c r="AM26" i="12"/>
  <c r="AK26" i="12"/>
  <c r="AN25" i="12"/>
  <c r="AM25" i="12"/>
  <c r="AL25" i="12"/>
  <c r="AK25" i="12"/>
  <c r="AN24" i="12"/>
  <c r="AM24" i="12"/>
  <c r="AK24" i="12"/>
  <c r="AN23" i="12"/>
  <c r="AM23" i="12"/>
  <c r="AK23" i="12"/>
  <c r="AN22" i="12"/>
  <c r="AM22" i="12"/>
  <c r="AK22" i="12"/>
  <c r="AN21" i="12"/>
  <c r="AM21" i="12"/>
  <c r="AK21" i="12"/>
  <c r="AN20" i="12"/>
  <c r="AM20" i="12"/>
  <c r="AK20" i="12"/>
  <c r="AN19" i="12"/>
  <c r="AM19" i="12"/>
  <c r="AK19" i="12"/>
  <c r="AN18" i="12"/>
  <c r="AM18" i="12"/>
  <c r="AK18" i="12"/>
  <c r="AN17" i="12"/>
  <c r="AM17" i="12"/>
  <c r="AK17" i="12"/>
  <c r="AN16" i="12"/>
  <c r="AM16" i="12"/>
  <c r="AL16" i="12"/>
  <c r="AK16" i="12"/>
  <c r="AN15" i="12"/>
  <c r="AM15" i="12"/>
  <c r="AK15" i="12"/>
  <c r="AN14" i="12"/>
  <c r="AM14" i="12"/>
  <c r="AK14" i="12"/>
  <c r="AN13" i="12"/>
  <c r="AM13" i="12"/>
  <c r="AL13" i="12"/>
  <c r="AK13" i="12"/>
  <c r="AN12" i="12"/>
  <c r="AM12" i="12"/>
  <c r="AK12" i="12"/>
  <c r="AN11" i="12"/>
  <c r="AM11" i="12"/>
  <c r="AL11" i="12"/>
  <c r="AK11" i="12"/>
  <c r="AN10" i="12"/>
  <c r="AM10" i="12"/>
  <c r="AL10" i="12"/>
  <c r="AK10" i="12"/>
  <c r="AN77" i="9"/>
  <c r="AM77" i="9"/>
  <c r="AL77" i="9"/>
  <c r="AK77" i="9"/>
  <c r="AN76" i="9"/>
  <c r="AM76" i="9"/>
  <c r="AL76" i="9"/>
  <c r="AK76" i="9"/>
  <c r="AN75" i="9"/>
  <c r="AM75" i="9"/>
  <c r="AL75" i="9"/>
  <c r="AK75" i="9"/>
  <c r="AN74" i="9"/>
  <c r="AM74" i="9"/>
  <c r="AL74" i="9"/>
  <c r="AK74" i="9"/>
  <c r="AN73" i="9"/>
  <c r="AM73" i="9"/>
  <c r="AL73" i="9"/>
  <c r="AK73" i="9"/>
  <c r="AN72" i="9"/>
  <c r="AM72" i="9"/>
  <c r="AL72" i="9"/>
  <c r="AK72" i="9"/>
  <c r="AN71" i="9"/>
  <c r="AM71" i="9"/>
  <c r="AL71" i="9"/>
  <c r="AK71" i="9"/>
  <c r="AN70" i="9"/>
  <c r="AM70" i="9"/>
  <c r="AL70" i="9"/>
  <c r="AK70" i="9"/>
  <c r="AN69" i="9"/>
  <c r="AM69" i="9"/>
  <c r="AL69" i="9"/>
  <c r="AK69" i="9"/>
  <c r="AN65" i="9"/>
  <c r="AM65" i="9"/>
  <c r="AL65" i="9"/>
  <c r="AK65" i="9"/>
  <c r="AN64" i="9"/>
  <c r="AM64" i="9"/>
  <c r="AL64" i="9"/>
  <c r="AK64" i="9"/>
  <c r="AN63" i="9"/>
  <c r="AM63" i="9"/>
  <c r="AL63" i="9"/>
  <c r="AK63" i="9"/>
  <c r="AN62" i="9"/>
  <c r="AM62" i="9"/>
  <c r="AL62" i="9"/>
  <c r="AK62" i="9"/>
  <c r="AN61" i="9"/>
  <c r="AM61" i="9"/>
  <c r="AL61" i="9"/>
  <c r="AK61" i="9"/>
  <c r="AN60" i="9"/>
  <c r="AM60" i="9"/>
  <c r="AL60" i="9"/>
  <c r="AK60" i="9"/>
  <c r="AN59" i="9"/>
  <c r="AM59" i="9"/>
  <c r="AL59" i="9"/>
  <c r="AK59" i="9"/>
  <c r="AN58" i="9"/>
  <c r="AM58" i="9"/>
  <c r="AL58" i="9"/>
  <c r="AK58" i="9"/>
  <c r="AN57" i="9"/>
  <c r="AM57" i="9"/>
  <c r="AL57" i="9"/>
  <c r="AK57" i="9"/>
  <c r="AN56" i="9"/>
  <c r="AM56" i="9"/>
  <c r="AK56" i="9"/>
  <c r="AN55" i="9"/>
  <c r="AM55" i="9"/>
  <c r="AL55" i="9"/>
  <c r="AK55" i="9"/>
  <c r="AN54" i="9"/>
  <c r="AM54" i="9"/>
  <c r="AL54" i="9"/>
  <c r="AK54" i="9"/>
  <c r="AN53" i="9"/>
  <c r="AM53" i="9"/>
  <c r="AL53" i="9"/>
  <c r="AK53" i="9"/>
  <c r="AN52" i="9"/>
  <c r="AM52" i="9"/>
  <c r="AL52" i="9"/>
  <c r="AK52" i="9"/>
  <c r="AN51" i="9"/>
  <c r="AM51" i="9"/>
  <c r="AL51" i="9"/>
  <c r="AK51" i="9"/>
  <c r="AN50" i="9"/>
  <c r="AM50" i="9"/>
  <c r="AL50" i="9"/>
  <c r="AK50" i="9"/>
  <c r="AN49" i="9"/>
  <c r="AM49" i="9"/>
  <c r="AL49" i="9"/>
  <c r="AK49" i="9"/>
  <c r="AN48" i="9"/>
  <c r="AM48" i="9"/>
  <c r="AL48" i="9"/>
  <c r="AK48" i="9"/>
  <c r="AN47" i="9"/>
  <c r="AM47" i="9"/>
  <c r="AL47" i="9"/>
  <c r="AK47" i="9"/>
  <c r="AN46" i="9"/>
  <c r="AM46" i="9"/>
  <c r="AL46" i="9"/>
  <c r="AK46" i="9"/>
  <c r="AN45" i="9"/>
  <c r="AM45" i="9"/>
  <c r="AK45" i="9"/>
  <c r="AN44" i="9"/>
  <c r="AM44" i="9"/>
  <c r="AK44" i="9"/>
  <c r="AN43" i="9"/>
  <c r="AM43" i="9"/>
  <c r="AK43" i="9"/>
  <c r="AN42" i="9"/>
  <c r="AM42" i="9"/>
  <c r="AK42" i="9"/>
  <c r="AN41" i="9"/>
  <c r="AM41" i="9"/>
  <c r="AK41" i="9"/>
  <c r="AN40" i="9"/>
  <c r="AM40" i="9"/>
  <c r="AL40" i="9"/>
  <c r="AK40" i="9"/>
  <c r="AN39" i="9"/>
  <c r="AM39" i="9"/>
  <c r="AK39" i="9"/>
  <c r="AN38" i="9"/>
  <c r="AM38" i="9"/>
  <c r="AL38" i="9"/>
  <c r="AK38" i="9"/>
  <c r="AN37" i="9"/>
  <c r="AM37" i="9"/>
  <c r="AL37" i="9"/>
  <c r="AK37" i="9"/>
  <c r="AN36" i="9"/>
  <c r="AM36" i="9"/>
  <c r="AL36" i="9"/>
  <c r="AK36" i="9"/>
  <c r="AN35" i="9"/>
  <c r="AM35" i="9"/>
  <c r="AK35" i="9"/>
  <c r="AN34" i="9"/>
  <c r="AM34" i="9"/>
  <c r="AL34" i="9"/>
  <c r="AK34" i="9"/>
  <c r="AN33" i="9"/>
  <c r="AM33" i="9"/>
  <c r="AL33" i="9"/>
  <c r="AK33" i="9"/>
  <c r="AN32" i="9"/>
  <c r="AM32" i="9"/>
  <c r="AK32" i="9"/>
  <c r="AN31" i="9"/>
  <c r="AM31" i="9"/>
  <c r="AK31" i="9"/>
  <c r="AN30" i="9"/>
  <c r="AM30" i="9"/>
  <c r="AK30" i="9"/>
  <c r="AN29" i="9"/>
  <c r="AM29" i="9"/>
  <c r="AL29" i="9"/>
  <c r="AK29" i="9"/>
  <c r="AN28" i="9"/>
  <c r="AM28" i="9"/>
  <c r="AL28" i="9"/>
  <c r="AK28" i="9"/>
  <c r="AN27" i="9"/>
  <c r="AM27" i="9"/>
  <c r="AK27" i="9"/>
  <c r="AN26" i="9"/>
  <c r="AM26" i="9"/>
  <c r="AK26" i="9"/>
  <c r="AN25" i="9"/>
  <c r="AM25" i="9"/>
  <c r="AL25" i="9"/>
  <c r="AK25" i="9"/>
  <c r="AN24" i="9"/>
  <c r="AM24" i="9"/>
  <c r="AL24" i="9"/>
  <c r="AK24" i="9"/>
  <c r="AN23" i="9"/>
  <c r="AM23" i="9"/>
  <c r="AL23" i="9"/>
  <c r="AK23" i="9"/>
  <c r="AN22" i="9"/>
  <c r="AM22" i="9"/>
  <c r="AL22" i="9"/>
  <c r="AK22" i="9"/>
  <c r="AN21" i="9"/>
  <c r="AM21" i="9"/>
  <c r="AK21" i="9"/>
  <c r="AN20" i="9"/>
  <c r="AM20" i="9"/>
  <c r="AK20" i="9"/>
  <c r="AN19" i="9"/>
  <c r="AM19" i="9"/>
  <c r="AK19" i="9"/>
  <c r="AN18" i="9"/>
  <c r="AM18" i="9"/>
  <c r="AK18" i="9"/>
  <c r="AN17" i="9"/>
  <c r="AM17" i="9"/>
  <c r="AK17" i="9"/>
  <c r="AN16" i="9"/>
  <c r="AM16" i="9"/>
  <c r="AK16" i="9"/>
  <c r="AN15" i="9"/>
  <c r="AM15" i="9"/>
  <c r="AK15" i="9"/>
  <c r="AN14" i="9"/>
  <c r="AM14" i="9"/>
  <c r="AL14" i="9"/>
  <c r="AK14" i="9"/>
  <c r="AN13" i="9"/>
  <c r="AM13" i="9"/>
  <c r="AK13" i="9"/>
  <c r="AN12" i="9"/>
  <c r="AM12" i="9"/>
  <c r="AK12" i="9"/>
  <c r="AN11" i="9"/>
  <c r="AM11" i="9"/>
  <c r="AL11" i="9"/>
  <c r="AK11" i="9"/>
  <c r="AN10" i="9"/>
  <c r="AM10" i="9"/>
  <c r="AL10" i="9"/>
  <c r="AK10" i="9"/>
  <c r="AP10" i="11" l="1"/>
  <c r="AP28" i="11"/>
  <c r="AQ28" i="11" s="1"/>
  <c r="AR28" i="11" s="1"/>
  <c r="AS28" i="11" s="1"/>
  <c r="AP27" i="11"/>
  <c r="AP26" i="11"/>
  <c r="AQ26" i="11" s="1"/>
  <c r="AR26" i="11" s="1"/>
  <c r="AS26" i="11" s="1"/>
  <c r="AP25" i="11"/>
  <c r="AP24" i="11"/>
  <c r="AP23" i="11"/>
  <c r="AP22" i="11"/>
  <c r="AQ22" i="11" s="1"/>
  <c r="AR22" i="11" s="1"/>
  <c r="AS22" i="11" s="1"/>
  <c r="AP21" i="11"/>
  <c r="AP20" i="11"/>
  <c r="AQ20" i="11" s="1"/>
  <c r="AR20" i="11" s="1"/>
  <c r="AS20" i="11" s="1"/>
  <c r="AP19" i="11"/>
  <c r="AP18" i="11"/>
  <c r="AP17" i="11"/>
  <c r="AP16" i="11"/>
  <c r="AQ16" i="11" s="1"/>
  <c r="AR16" i="11" s="1"/>
  <c r="AS16" i="11" s="1"/>
  <c r="AP15" i="11"/>
  <c r="AP14" i="11"/>
  <c r="AQ14" i="11" s="1"/>
  <c r="AR14" i="11" s="1"/>
  <c r="AS14" i="11" s="1"/>
  <c r="AP13" i="11"/>
  <c r="AP12" i="11"/>
  <c r="AQ12" i="11" s="1"/>
  <c r="AR12" i="11" s="1"/>
  <c r="AS12" i="11" s="1"/>
  <c r="AP11" i="11"/>
  <c r="AP37" i="12"/>
  <c r="AQ37" i="12" s="1"/>
  <c r="AR37" i="12" s="1"/>
  <c r="AS37" i="12" s="1"/>
  <c r="AP36" i="12"/>
  <c r="AP35" i="12"/>
  <c r="AQ35" i="12" s="1"/>
  <c r="AR35" i="12" s="1"/>
  <c r="AS35" i="12" s="1"/>
  <c r="AP34" i="12"/>
  <c r="AP33" i="12"/>
  <c r="AQ33" i="12" s="1"/>
  <c r="AR33" i="12" s="1"/>
  <c r="AS33" i="12" s="1"/>
  <c r="AP32" i="12"/>
  <c r="AP31" i="12"/>
  <c r="AP30" i="12"/>
  <c r="AP29" i="12"/>
  <c r="AQ29" i="12" s="1"/>
  <c r="AR29" i="12" s="1"/>
  <c r="AS29" i="12" s="1"/>
  <c r="AP28" i="12"/>
  <c r="AP27" i="12"/>
  <c r="AQ27" i="12" s="1"/>
  <c r="AP26" i="12"/>
  <c r="AP25" i="12"/>
  <c r="AQ25" i="12" s="1"/>
  <c r="AR25" i="12" s="1"/>
  <c r="AS25" i="12" s="1"/>
  <c r="AP24" i="12"/>
  <c r="AP23" i="12"/>
  <c r="AQ23" i="12" s="1"/>
  <c r="AR23" i="12" s="1"/>
  <c r="AS23" i="12" s="1"/>
  <c r="AP22" i="12"/>
  <c r="AP21" i="12"/>
  <c r="AQ21" i="12" s="1"/>
  <c r="AR21" i="12" s="1"/>
  <c r="AS21" i="12" s="1"/>
  <c r="AP20" i="12"/>
  <c r="AP19" i="12"/>
  <c r="AQ19" i="12" s="1"/>
  <c r="AR19" i="12" s="1"/>
  <c r="AS19" i="12" s="1"/>
  <c r="AP18" i="12"/>
  <c r="AP17" i="12"/>
  <c r="AQ17" i="12" s="1"/>
  <c r="AR17" i="12" s="1"/>
  <c r="AS17" i="12" s="1"/>
  <c r="AP16" i="12"/>
  <c r="AP15" i="12"/>
  <c r="AQ15" i="12" s="1"/>
  <c r="AR15" i="12" s="1"/>
  <c r="AS15" i="12" s="1"/>
  <c r="AP14" i="12"/>
  <c r="AP13" i="12"/>
  <c r="AQ13" i="12" s="1"/>
  <c r="AR13" i="12" s="1"/>
  <c r="AS13" i="12" s="1"/>
  <c r="AP12" i="12"/>
  <c r="AP11" i="12"/>
  <c r="AP10" i="12"/>
  <c r="AP77" i="9"/>
  <c r="AP76" i="9"/>
  <c r="AP75" i="9"/>
  <c r="AP74" i="9"/>
  <c r="AP73" i="9"/>
  <c r="AP72" i="9"/>
  <c r="AP71" i="9"/>
  <c r="AP70" i="9"/>
  <c r="AP69" i="9"/>
  <c r="AP65" i="9"/>
  <c r="AP64" i="9"/>
  <c r="AP63" i="9"/>
  <c r="AP62" i="9"/>
  <c r="AP61" i="9"/>
  <c r="AP60" i="9"/>
  <c r="AP59" i="9"/>
  <c r="AP58" i="9"/>
  <c r="AP57" i="9"/>
  <c r="AP56" i="9"/>
  <c r="AP55" i="9"/>
  <c r="AP54" i="9"/>
  <c r="AP53" i="9"/>
  <c r="AP52" i="9"/>
  <c r="AP51" i="9"/>
  <c r="AP50" i="9"/>
  <c r="AP49" i="9"/>
  <c r="AP48" i="9"/>
  <c r="AP47" i="9"/>
  <c r="AP46" i="9"/>
  <c r="AP45" i="9"/>
  <c r="AP44" i="9"/>
  <c r="AP43" i="9"/>
  <c r="AP42" i="9"/>
  <c r="AP41" i="9"/>
  <c r="AP40" i="9"/>
  <c r="AP39" i="9"/>
  <c r="AP38" i="9"/>
  <c r="AP37" i="9"/>
  <c r="AP36" i="9"/>
  <c r="AP35" i="9"/>
  <c r="AP34" i="9"/>
  <c r="AP33" i="9"/>
  <c r="AP32" i="9"/>
  <c r="AP31" i="9"/>
  <c r="AP30" i="9"/>
  <c r="AP29" i="9"/>
  <c r="AP28" i="9"/>
  <c r="AP27" i="9"/>
  <c r="AP26" i="9"/>
  <c r="AP25" i="9"/>
  <c r="AP24" i="9"/>
  <c r="AP23" i="9"/>
  <c r="AP22" i="9"/>
  <c r="AP21" i="9"/>
  <c r="AP20" i="9"/>
  <c r="AP19" i="9"/>
  <c r="AP18" i="9"/>
  <c r="AP17" i="9"/>
  <c r="AP16" i="9"/>
  <c r="AP15" i="9"/>
  <c r="AP14" i="9"/>
  <c r="AP13" i="9"/>
  <c r="AP12" i="9"/>
  <c r="AP11" i="9"/>
  <c r="AP10" i="9"/>
  <c r="AH77" i="9"/>
  <c r="AH76" i="9"/>
  <c r="AH75" i="9"/>
  <c r="AH74" i="9"/>
  <c r="AH73" i="9"/>
  <c r="AH72" i="9"/>
  <c r="AH71" i="9"/>
  <c r="AH70" i="9"/>
  <c r="AH69" i="9"/>
  <c r="AH65" i="9"/>
  <c r="AH64" i="9"/>
  <c r="AH63" i="9"/>
  <c r="AH62" i="9"/>
  <c r="AH61" i="9"/>
  <c r="AH60" i="9"/>
  <c r="AH59" i="9"/>
  <c r="AH58" i="9"/>
  <c r="AH57" i="9"/>
  <c r="AH56" i="9"/>
  <c r="AL56" i="9" s="1"/>
  <c r="AH55" i="9"/>
  <c r="AH53" i="9"/>
  <c r="AH52" i="9"/>
  <c r="AH51" i="9"/>
  <c r="AH50" i="9"/>
  <c r="AH49" i="9"/>
  <c r="AH48" i="9"/>
  <c r="AH47" i="9"/>
  <c r="AH46" i="9"/>
  <c r="AH45" i="9"/>
  <c r="AL45" i="9" s="1"/>
  <c r="AH44" i="9"/>
  <c r="AL44" i="9" s="1"/>
  <c r="AH43" i="9"/>
  <c r="AL43" i="9" s="1"/>
  <c r="AH42" i="9"/>
  <c r="AL42" i="9" s="1"/>
  <c r="AH41" i="9"/>
  <c r="AL41" i="9" s="1"/>
  <c r="AH40" i="9"/>
  <c r="AH39" i="9"/>
  <c r="AL39" i="9" s="1"/>
  <c r="AH37" i="9"/>
  <c r="AH36" i="9"/>
  <c r="AH35" i="9"/>
  <c r="AL35" i="9" s="1"/>
  <c r="AH34" i="9"/>
  <c r="AH33" i="9"/>
  <c r="AH32" i="9"/>
  <c r="AL32" i="9" s="1"/>
  <c r="AH31" i="9"/>
  <c r="AL31" i="9" s="1"/>
  <c r="AH30" i="9"/>
  <c r="AL30" i="9" s="1"/>
  <c r="AH29" i="9"/>
  <c r="AH28" i="9"/>
  <c r="AH27" i="9"/>
  <c r="AL27" i="9" s="1"/>
  <c r="AH26" i="9"/>
  <c r="AL26" i="9" s="1"/>
  <c r="AH25" i="9"/>
  <c r="AH24" i="9"/>
  <c r="AH23" i="9"/>
  <c r="AH22" i="9"/>
  <c r="AH21" i="9"/>
  <c r="AL21" i="9" s="1"/>
  <c r="AH20" i="9"/>
  <c r="AL20" i="9" s="1"/>
  <c r="AH19" i="9"/>
  <c r="AL19" i="9" s="1"/>
  <c r="AH18" i="9"/>
  <c r="AL18" i="9" s="1"/>
  <c r="AH17" i="9"/>
  <c r="AL17" i="9" s="1"/>
  <c r="AH16" i="9"/>
  <c r="AL16" i="9" s="1"/>
  <c r="AH15" i="9"/>
  <c r="AL15" i="9" s="1"/>
  <c r="AH14" i="9"/>
  <c r="AH13" i="9"/>
  <c r="AL13" i="9" s="1"/>
  <c r="AH12" i="9"/>
  <c r="AL12" i="9" s="1"/>
  <c r="AH11" i="9"/>
  <c r="AH37" i="12"/>
  <c r="AL37" i="12" s="1"/>
  <c r="AH36" i="12"/>
  <c r="AL36" i="12" s="1"/>
  <c r="AH35" i="12"/>
  <c r="AL35" i="12" s="1"/>
  <c r="AH34" i="12"/>
  <c r="AH33" i="12"/>
  <c r="AH32" i="12"/>
  <c r="AL32" i="12" s="1"/>
  <c r="AH31" i="12"/>
  <c r="AH30" i="12"/>
  <c r="AL30" i="12" s="1"/>
  <c r="AH29" i="12"/>
  <c r="AL29" i="12" s="1"/>
  <c r="AH28" i="12"/>
  <c r="AL28" i="12" s="1"/>
  <c r="AH27" i="12"/>
  <c r="AL27" i="12" s="1"/>
  <c r="AH26" i="12"/>
  <c r="AL26" i="12" s="1"/>
  <c r="AH25" i="12"/>
  <c r="AH24" i="12"/>
  <c r="AL24" i="12" s="1"/>
  <c r="AH23" i="12"/>
  <c r="AL23" i="12" s="1"/>
  <c r="AH22" i="12"/>
  <c r="AL22" i="12" s="1"/>
  <c r="AH21" i="12"/>
  <c r="AL21" i="12" s="1"/>
  <c r="AH20" i="12"/>
  <c r="AL20" i="12" s="1"/>
  <c r="AH19" i="12"/>
  <c r="AL19" i="12" s="1"/>
  <c r="AH18" i="12"/>
  <c r="AL18" i="12" s="1"/>
  <c r="AH17" i="12"/>
  <c r="AL17" i="12" s="1"/>
  <c r="AH16" i="12"/>
  <c r="AH15" i="12"/>
  <c r="AL15" i="12" s="1"/>
  <c r="AH14" i="12"/>
  <c r="AL14" i="12" s="1"/>
  <c r="AH13" i="12"/>
  <c r="AH12" i="12"/>
  <c r="AL12" i="12" s="1"/>
  <c r="AH11" i="12"/>
  <c r="AH28" i="11"/>
  <c r="AH27" i="11"/>
  <c r="AH26" i="11"/>
  <c r="AH25" i="11"/>
  <c r="AH24" i="11"/>
  <c r="AH23" i="11"/>
  <c r="AH22" i="11"/>
  <c r="AH21" i="11"/>
  <c r="AH20" i="11"/>
  <c r="AH19" i="11"/>
  <c r="AH18" i="11"/>
  <c r="AH17" i="11"/>
  <c r="AH16" i="11"/>
  <c r="AL16" i="11" s="1"/>
  <c r="AH15" i="11"/>
  <c r="AL15" i="11" s="1"/>
  <c r="AH14" i="11"/>
  <c r="AL14" i="11" s="1"/>
  <c r="AH13" i="11"/>
  <c r="AL13" i="11" s="1"/>
  <c r="AH12" i="11"/>
  <c r="AL12" i="11" s="1"/>
  <c r="AH11" i="11"/>
  <c r="AH10" i="11"/>
  <c r="AH10" i="12"/>
  <c r="AH10" i="9"/>
  <c r="B28" i="11"/>
  <c r="B27" i="11"/>
  <c r="B26" i="11"/>
  <c r="B25" i="11"/>
  <c r="B24" i="11"/>
  <c r="B23" i="11"/>
  <c r="B22" i="11"/>
  <c r="B21" i="11"/>
  <c r="B20" i="11"/>
  <c r="B19" i="11"/>
  <c r="B18" i="11"/>
  <c r="B17" i="11"/>
  <c r="B16" i="11"/>
  <c r="B15" i="11"/>
  <c r="B14" i="11"/>
  <c r="B13" i="11"/>
  <c r="B12" i="11"/>
  <c r="B11" i="11"/>
  <c r="B10" i="11"/>
  <c r="B37" i="12"/>
  <c r="B36" i="12"/>
  <c r="B35" i="12"/>
  <c r="B34" i="12"/>
  <c r="B33" i="12"/>
  <c r="B32" i="12"/>
  <c r="B31" i="12"/>
  <c r="B30" i="12"/>
  <c r="B29" i="12"/>
  <c r="B28" i="12"/>
  <c r="B27" i="12"/>
  <c r="B26" i="12"/>
  <c r="B25" i="12"/>
  <c r="B24" i="12"/>
  <c r="B23" i="12"/>
  <c r="B22" i="12"/>
  <c r="B21" i="12"/>
  <c r="B20" i="12"/>
  <c r="B19" i="12"/>
  <c r="B18" i="12"/>
  <c r="B17" i="12"/>
  <c r="B16" i="12"/>
  <c r="B15" i="12"/>
  <c r="B14" i="12"/>
  <c r="B13" i="12"/>
  <c r="B12" i="12"/>
  <c r="B11" i="12"/>
  <c r="B10" i="12"/>
  <c r="B77" i="9"/>
  <c r="B76" i="9"/>
  <c r="B75" i="9"/>
  <c r="B74" i="9"/>
  <c r="B73" i="9"/>
  <c r="B72" i="9"/>
  <c r="B71" i="9"/>
  <c r="B70" i="9"/>
  <c r="B69" i="9"/>
  <c r="B65" i="9"/>
  <c r="B64" i="9"/>
  <c r="B63" i="9"/>
  <c r="B62" i="9"/>
  <c r="B61" i="9"/>
  <c r="B60" i="9"/>
  <c r="B59" i="9"/>
  <c r="B58" i="9"/>
  <c r="B57" i="9"/>
  <c r="B56" i="9"/>
  <c r="B55" i="9"/>
  <c r="B54" i="9"/>
  <c r="B53" i="9"/>
  <c r="B52" i="9"/>
  <c r="B51" i="9"/>
  <c r="B50" i="9"/>
  <c r="B49" i="9"/>
  <c r="B48" i="9"/>
  <c r="B47" i="9"/>
  <c r="B46" i="9"/>
  <c r="B45" i="9"/>
  <c r="B44" i="9"/>
  <c r="B43" i="9"/>
  <c r="B42" i="9"/>
  <c r="B41" i="9"/>
  <c r="B40" i="9"/>
  <c r="B39" i="9"/>
  <c r="B38" i="9"/>
  <c r="B37" i="9"/>
  <c r="B36" i="9"/>
  <c r="B35" i="9"/>
  <c r="B34" i="9"/>
  <c r="B33" i="9"/>
  <c r="B32" i="9"/>
  <c r="B31" i="9"/>
  <c r="B30" i="9"/>
  <c r="B29" i="9"/>
  <c r="B28" i="9"/>
  <c r="B27" i="9"/>
  <c r="B26" i="9"/>
  <c r="B25" i="9"/>
  <c r="B24" i="9"/>
  <c r="B23" i="9"/>
  <c r="B22" i="9"/>
  <c r="B21" i="9"/>
  <c r="B20" i="9"/>
  <c r="B19" i="9"/>
  <c r="B18" i="9"/>
  <c r="B17" i="9"/>
  <c r="B16" i="9"/>
  <c r="B15" i="9"/>
  <c r="B14" i="9"/>
  <c r="B13" i="9"/>
  <c r="B12" i="9"/>
  <c r="B11" i="9"/>
  <c r="B10" i="9"/>
  <c r="AQ18" i="11" l="1"/>
  <c r="AR18" i="11" s="1"/>
  <c r="AS18" i="11" s="1"/>
  <c r="AQ24" i="11"/>
  <c r="AR24" i="11" s="1"/>
  <c r="AS24" i="11" s="1"/>
  <c r="AQ11" i="11"/>
  <c r="AR11" i="11" s="1"/>
  <c r="AS11" i="11" s="1"/>
  <c r="AQ31" i="12"/>
  <c r="AR31" i="12" s="1"/>
  <c r="AS31" i="12" s="1"/>
  <c r="AR27" i="12"/>
  <c r="AS27" i="12" s="1"/>
  <c r="AQ13" i="9"/>
  <c r="AR13" i="9" s="1"/>
  <c r="AS13" i="9" s="1"/>
  <c r="AQ15" i="9"/>
  <c r="AR15" i="9" s="1"/>
  <c r="AS15" i="9" s="1"/>
  <c r="AQ17" i="9"/>
  <c r="AR17" i="9" s="1"/>
  <c r="AS17" i="9" s="1"/>
  <c r="AQ19" i="9"/>
  <c r="AR19" i="9" s="1"/>
  <c r="AS19" i="9" s="1"/>
  <c r="AQ21" i="9"/>
  <c r="AR21" i="9" s="1"/>
  <c r="AS21" i="9" s="1"/>
  <c r="AQ23" i="9"/>
  <c r="AR23" i="9" s="1"/>
  <c r="AS23" i="9" s="1"/>
  <c r="AQ25" i="9"/>
  <c r="AR25" i="9" s="1"/>
  <c r="AS25" i="9" s="1"/>
  <c r="AQ27" i="9"/>
  <c r="AR27" i="9" s="1"/>
  <c r="AS27" i="9" s="1"/>
  <c r="AQ29" i="9"/>
  <c r="AR29" i="9" s="1"/>
  <c r="AS29" i="9" s="1"/>
  <c r="AQ31" i="9"/>
  <c r="AR31" i="9" s="1"/>
  <c r="AS31" i="9" s="1"/>
  <c r="AQ33" i="9"/>
  <c r="AR33" i="9" s="1"/>
  <c r="AS33" i="9" s="1"/>
  <c r="AQ35" i="9"/>
  <c r="AR35" i="9" s="1"/>
  <c r="AS35" i="9" s="1"/>
  <c r="AQ37" i="9"/>
  <c r="AR37" i="9" s="1"/>
  <c r="AS37" i="9" s="1"/>
  <c r="AQ39" i="9"/>
  <c r="AR39" i="9" s="1"/>
  <c r="AS39" i="9" s="1"/>
  <c r="AQ41" i="9"/>
  <c r="AR41" i="9" s="1"/>
  <c r="AS41" i="9" s="1"/>
  <c r="AQ43" i="9"/>
  <c r="AR43" i="9" s="1"/>
  <c r="AS43" i="9" s="1"/>
  <c r="AQ45" i="9"/>
  <c r="AR45" i="9" s="1"/>
  <c r="AS45" i="9" s="1"/>
  <c r="AQ47" i="9"/>
  <c r="AR47" i="9" s="1"/>
  <c r="AS47" i="9" s="1"/>
  <c r="AQ49" i="9"/>
  <c r="AR49" i="9" s="1"/>
  <c r="AS49" i="9" s="1"/>
  <c r="AQ51" i="9"/>
  <c r="AR51" i="9" s="1"/>
  <c r="AS51" i="9" s="1"/>
  <c r="AQ53" i="9"/>
  <c r="AR53" i="9" s="1"/>
  <c r="AS53" i="9" s="1"/>
  <c r="AQ55" i="9"/>
  <c r="AR55" i="9" s="1"/>
  <c r="AS55" i="9" s="1"/>
  <c r="AQ57" i="9"/>
  <c r="AR57" i="9" s="1"/>
  <c r="AS57" i="9" s="1"/>
  <c r="AQ59" i="9"/>
  <c r="AR59" i="9" s="1"/>
  <c r="AS59" i="9" s="1"/>
  <c r="AQ61" i="9"/>
  <c r="AR61" i="9" s="1"/>
  <c r="AS61" i="9" s="1"/>
  <c r="AQ63" i="9"/>
  <c r="AR63" i="9" s="1"/>
  <c r="AS63" i="9" s="1"/>
  <c r="AQ65" i="9"/>
  <c r="AR65" i="9" s="1"/>
  <c r="AS65" i="9" s="1"/>
  <c r="AQ70" i="9"/>
  <c r="AR70" i="9" s="1"/>
  <c r="AS70" i="9" s="1"/>
  <c r="AQ72" i="9"/>
  <c r="AR72" i="9" s="1"/>
  <c r="AS72" i="9" s="1"/>
  <c r="AQ74" i="9"/>
  <c r="AR74" i="9" s="1"/>
  <c r="AS74" i="9" s="1"/>
  <c r="AQ76" i="9"/>
  <c r="AR76" i="9" s="1"/>
  <c r="AS76" i="9" s="1"/>
  <c r="AQ12" i="9"/>
  <c r="AR12" i="9" s="1"/>
  <c r="AS12" i="9" s="1"/>
  <c r="AQ14" i="9"/>
  <c r="AR14" i="9" s="1"/>
  <c r="AS14" i="9" s="1"/>
  <c r="AQ16" i="9"/>
  <c r="AR16" i="9" s="1"/>
  <c r="AS16" i="9" s="1"/>
  <c r="AQ18" i="9"/>
  <c r="AR18" i="9" s="1"/>
  <c r="AS18" i="9" s="1"/>
  <c r="AQ20" i="9"/>
  <c r="AR20" i="9" s="1"/>
  <c r="AS20" i="9" s="1"/>
  <c r="AQ22" i="9"/>
  <c r="AR22" i="9" s="1"/>
  <c r="AS22" i="9" s="1"/>
  <c r="AQ24" i="9"/>
  <c r="AR24" i="9" s="1"/>
  <c r="AS24" i="9" s="1"/>
  <c r="AQ26" i="9"/>
  <c r="AR26" i="9" s="1"/>
  <c r="AS26" i="9" s="1"/>
  <c r="AQ28" i="9"/>
  <c r="AR28" i="9" s="1"/>
  <c r="AS28" i="9" s="1"/>
  <c r="AQ30" i="9"/>
  <c r="AR30" i="9" s="1"/>
  <c r="AS30" i="9" s="1"/>
  <c r="AQ32" i="9"/>
  <c r="AR32" i="9" s="1"/>
  <c r="AS32" i="9" s="1"/>
  <c r="AQ34" i="9"/>
  <c r="AR34" i="9" s="1"/>
  <c r="AS34" i="9" s="1"/>
  <c r="AQ36" i="9"/>
  <c r="AR36" i="9" s="1"/>
  <c r="AS36" i="9" s="1"/>
  <c r="AQ38" i="9"/>
  <c r="AR38" i="9" s="1"/>
  <c r="AS38" i="9" s="1"/>
  <c r="AQ40" i="9"/>
  <c r="AR40" i="9" s="1"/>
  <c r="AS40" i="9" s="1"/>
  <c r="AQ42" i="9"/>
  <c r="AR42" i="9" s="1"/>
  <c r="AS42" i="9" s="1"/>
  <c r="AQ44" i="9"/>
  <c r="AR44" i="9" s="1"/>
  <c r="AS44" i="9" s="1"/>
  <c r="AQ46" i="9"/>
  <c r="AR46" i="9" s="1"/>
  <c r="AS46" i="9" s="1"/>
  <c r="AQ48" i="9"/>
  <c r="AR48" i="9" s="1"/>
  <c r="AS48" i="9" s="1"/>
  <c r="AQ50" i="9"/>
  <c r="AR50" i="9" s="1"/>
  <c r="AS50" i="9" s="1"/>
  <c r="AQ52" i="9"/>
  <c r="AR52" i="9" s="1"/>
  <c r="AS52" i="9" s="1"/>
  <c r="AQ54" i="9"/>
  <c r="AR54" i="9" s="1"/>
  <c r="AS54" i="9" s="1"/>
  <c r="AQ56" i="9"/>
  <c r="AR56" i="9" s="1"/>
  <c r="AS56" i="9" s="1"/>
  <c r="AQ58" i="9"/>
  <c r="AR58" i="9" s="1"/>
  <c r="AS58" i="9" s="1"/>
  <c r="AQ60" i="9"/>
  <c r="AR60" i="9" s="1"/>
  <c r="AS60" i="9" s="1"/>
  <c r="AQ62" i="9"/>
  <c r="AR62" i="9" s="1"/>
  <c r="AS62" i="9" s="1"/>
  <c r="AQ64" i="9"/>
  <c r="AR64" i="9" s="1"/>
  <c r="AS64" i="9" s="1"/>
  <c r="AQ69" i="9"/>
  <c r="AR69" i="9" s="1"/>
  <c r="AS69" i="9" s="1"/>
  <c r="AQ71" i="9"/>
  <c r="AR71" i="9" s="1"/>
  <c r="AS71" i="9" s="1"/>
  <c r="AQ73" i="9"/>
  <c r="AR73" i="9" s="1"/>
  <c r="AS73" i="9" s="1"/>
  <c r="AQ75" i="9"/>
  <c r="AR75" i="9" s="1"/>
  <c r="AS75" i="9" s="1"/>
  <c r="AQ77" i="9"/>
  <c r="AR77" i="9" s="1"/>
  <c r="AS77" i="9" s="1"/>
  <c r="AQ13" i="11"/>
  <c r="AR13" i="11" s="1"/>
  <c r="AS13" i="11" s="1"/>
  <c r="AQ15" i="11"/>
  <c r="AR15" i="11" s="1"/>
  <c r="AS15" i="11" s="1"/>
  <c r="AQ17" i="11"/>
  <c r="AR17" i="11" s="1"/>
  <c r="AS17" i="11" s="1"/>
  <c r="AQ19" i="11"/>
  <c r="AR19" i="11" s="1"/>
  <c r="AS19" i="11" s="1"/>
  <c r="AQ21" i="11"/>
  <c r="AR21" i="11" s="1"/>
  <c r="AS21" i="11" s="1"/>
  <c r="AQ23" i="11"/>
  <c r="AR23" i="11" s="1"/>
  <c r="AS23" i="11" s="1"/>
  <c r="AQ25" i="11"/>
  <c r="AR25" i="11" s="1"/>
  <c r="AS25" i="11" s="1"/>
  <c r="AQ27" i="11"/>
  <c r="AR27" i="11" s="1"/>
  <c r="AS27" i="11" s="1"/>
  <c r="AQ12" i="12"/>
  <c r="AR12" i="12" s="1"/>
  <c r="AS12" i="12" s="1"/>
  <c r="AQ14" i="12"/>
  <c r="AR14" i="12" s="1"/>
  <c r="AS14" i="12" s="1"/>
  <c r="AQ16" i="12"/>
  <c r="AR16" i="12" s="1"/>
  <c r="AS16" i="12" s="1"/>
  <c r="AQ18" i="12"/>
  <c r="AR18" i="12" s="1"/>
  <c r="AS18" i="12" s="1"/>
  <c r="AQ20" i="12"/>
  <c r="AR20" i="12" s="1"/>
  <c r="AS20" i="12" s="1"/>
  <c r="AQ22" i="12"/>
  <c r="AR22" i="12" s="1"/>
  <c r="AS22" i="12" s="1"/>
  <c r="AQ24" i="12"/>
  <c r="AR24" i="12" s="1"/>
  <c r="AS24" i="12" s="1"/>
  <c r="AQ26" i="12"/>
  <c r="AR26" i="12" s="1"/>
  <c r="AS26" i="12" s="1"/>
  <c r="AQ28" i="12"/>
  <c r="AR28" i="12" s="1"/>
  <c r="AS28" i="12" s="1"/>
  <c r="AQ30" i="12"/>
  <c r="AR30" i="12" s="1"/>
  <c r="AS30" i="12" s="1"/>
  <c r="AQ32" i="12"/>
  <c r="AR32" i="12" s="1"/>
  <c r="AS32" i="12" s="1"/>
  <c r="AQ34" i="12"/>
  <c r="AR34" i="12" s="1"/>
  <c r="AS34" i="12" s="1"/>
  <c r="AQ36" i="12"/>
  <c r="AR36" i="12" s="1"/>
  <c r="AS36" i="12" s="1"/>
  <c r="AQ10" i="11"/>
  <c r="AR10" i="11" s="1"/>
  <c r="AS10" i="11" s="1"/>
  <c r="AQ11" i="12"/>
  <c r="AR11" i="12" s="1"/>
  <c r="AS11" i="12" s="1"/>
  <c r="AQ10" i="12"/>
  <c r="AR10" i="12" s="1"/>
  <c r="AS10" i="12" s="1"/>
  <c r="AQ10" i="9"/>
  <c r="AR10" i="9" s="1"/>
  <c r="AS10" i="9" s="1"/>
  <c r="AQ11" i="9"/>
  <c r="AR11" i="9" s="1"/>
  <c r="AS11" i="9" s="1"/>
  <c r="AY99" i="11"/>
  <c r="AY98" i="11"/>
  <c r="AY97" i="11"/>
  <c r="AY96" i="11"/>
  <c r="AY95" i="11"/>
  <c r="AY94" i="11"/>
  <c r="AY93" i="11"/>
  <c r="AY92" i="11"/>
  <c r="AY91" i="11"/>
  <c r="AY90" i="11"/>
  <c r="AU28" i="11"/>
  <c r="AY28" i="11" s="1"/>
  <c r="AU27" i="11"/>
  <c r="AU26" i="11"/>
  <c r="AY26" i="11" s="1"/>
  <c r="AU25" i="11"/>
  <c r="AU24" i="11"/>
  <c r="AY24" i="11" s="1"/>
  <c r="AU23" i="11"/>
  <c r="AU22" i="11"/>
  <c r="AY22" i="11" s="1"/>
  <c r="AU21" i="11"/>
  <c r="AU20" i="11"/>
  <c r="AY20" i="11" s="1"/>
  <c r="AU19" i="11"/>
  <c r="AU18" i="11"/>
  <c r="AY18" i="11" s="1"/>
  <c r="AU17" i="11"/>
  <c r="AU16" i="11"/>
  <c r="AY16" i="11" s="1"/>
  <c r="AU15" i="11"/>
  <c r="AY15" i="11" s="1"/>
  <c r="AU14" i="11"/>
  <c r="AY14" i="11" s="1"/>
  <c r="AU13" i="11"/>
  <c r="AU12" i="11"/>
  <c r="AY12" i="11" s="1"/>
  <c r="AU11" i="11"/>
  <c r="AU10" i="11"/>
  <c r="AY10" i="11" s="1"/>
  <c r="AV9" i="11"/>
  <c r="AU9" i="11"/>
  <c r="AY9" i="11" s="1"/>
  <c r="AU32" i="12"/>
  <c r="AY32" i="12" s="1"/>
  <c r="AU33" i="12"/>
  <c r="AY33" i="12" s="1"/>
  <c r="AU34" i="12"/>
  <c r="AY34" i="12" s="1"/>
  <c r="AU35" i="12"/>
  <c r="AY35" i="12" s="1"/>
  <c r="AU36" i="12"/>
  <c r="AY36" i="12" s="1"/>
  <c r="AU37" i="12"/>
  <c r="AY37" i="12" s="1"/>
  <c r="AU31" i="12"/>
  <c r="AX31" i="12" s="1"/>
  <c r="AY102" i="12"/>
  <c r="AY101" i="12"/>
  <c r="AY100" i="12"/>
  <c r="AY99" i="12"/>
  <c r="AY98" i="12"/>
  <c r="AY97" i="12"/>
  <c r="AY96" i="12"/>
  <c r="AY95" i="12"/>
  <c r="AY94" i="12"/>
  <c r="AY93" i="12"/>
  <c r="AU30" i="12"/>
  <c r="AX30" i="12" s="1"/>
  <c r="AU29" i="12"/>
  <c r="AY29" i="12" s="1"/>
  <c r="AU28" i="12"/>
  <c r="AU27" i="12"/>
  <c r="AY27" i="12" s="1"/>
  <c r="AU26" i="12"/>
  <c r="AU25" i="12"/>
  <c r="AY25" i="12" s="1"/>
  <c r="AU24" i="12"/>
  <c r="AU23" i="12"/>
  <c r="AY23" i="12" s="1"/>
  <c r="AU22" i="12"/>
  <c r="AU21" i="12"/>
  <c r="AY21" i="12" s="1"/>
  <c r="AU20" i="12"/>
  <c r="AU19" i="12"/>
  <c r="AU18" i="12"/>
  <c r="AY18" i="12" s="1"/>
  <c r="AU17" i="12"/>
  <c r="AY17" i="12" s="1"/>
  <c r="AU16" i="12"/>
  <c r="AU15" i="12"/>
  <c r="AY15" i="12" s="1"/>
  <c r="AU14" i="12"/>
  <c r="AU13" i="12"/>
  <c r="AY13" i="12" s="1"/>
  <c r="AU12" i="12"/>
  <c r="AU11" i="12"/>
  <c r="AY11" i="12" s="1"/>
  <c r="AU10" i="12"/>
  <c r="AY10" i="12" s="1"/>
  <c r="AV9" i="12"/>
  <c r="AU9" i="12"/>
  <c r="AY9" i="12" s="1"/>
  <c r="AX33" i="12" l="1"/>
  <c r="AX13" i="11"/>
  <c r="AX17" i="11"/>
  <c r="AX21" i="11"/>
  <c r="AX25" i="11"/>
  <c r="AY21" i="11"/>
  <c r="AX11" i="11"/>
  <c r="AW11" i="11" s="1"/>
  <c r="AX19" i="11"/>
  <c r="AY13" i="11"/>
  <c r="AX23" i="11"/>
  <c r="AX27" i="11"/>
  <c r="AY23" i="11"/>
  <c r="AX12" i="11"/>
  <c r="AW12" i="11" s="1"/>
  <c r="AX24" i="11"/>
  <c r="AW13" i="11"/>
  <c r="AX16" i="11"/>
  <c r="AX20" i="11"/>
  <c r="AX28" i="11"/>
  <c r="AX10" i="11"/>
  <c r="AX18" i="11"/>
  <c r="AX26" i="11"/>
  <c r="AY27" i="11"/>
  <c r="AY19" i="11"/>
  <c r="AY11" i="11"/>
  <c r="AX14" i="11"/>
  <c r="AX22" i="11"/>
  <c r="AY25" i="11"/>
  <c r="AY17" i="11"/>
  <c r="AX15" i="11"/>
  <c r="AX35" i="12"/>
  <c r="AX14" i="12"/>
  <c r="AX37" i="12"/>
  <c r="AX12" i="12"/>
  <c r="AW12" i="12" s="1"/>
  <c r="AX16" i="12"/>
  <c r="AX28" i="12"/>
  <c r="AX19" i="12"/>
  <c r="AX11" i="12"/>
  <c r="AW11" i="12" s="1"/>
  <c r="AX20" i="12"/>
  <c r="AX23" i="12"/>
  <c r="AX27" i="12"/>
  <c r="AX13" i="12"/>
  <c r="AW13" i="12" s="1"/>
  <c r="AX34" i="12"/>
  <c r="AX17" i="12"/>
  <c r="AX22" i="12"/>
  <c r="AX25" i="12"/>
  <c r="AY31" i="12"/>
  <c r="AX21" i="12"/>
  <c r="AY30" i="12"/>
  <c r="AY22" i="12"/>
  <c r="AY14" i="12"/>
  <c r="AX15" i="12"/>
  <c r="AX26" i="12"/>
  <c r="AX29" i="12"/>
  <c r="AY28" i="12"/>
  <c r="AY20" i="12"/>
  <c r="AY12" i="12"/>
  <c r="AY19" i="12"/>
  <c r="AY26" i="12"/>
  <c r="AX10" i="12"/>
  <c r="AX24" i="12"/>
  <c r="AY24" i="12"/>
  <c r="AY16" i="12"/>
  <c r="AX32" i="12"/>
  <c r="AX36" i="12"/>
  <c r="AX18" i="12"/>
  <c r="AU70" i="9"/>
  <c r="AY70" i="9" s="1"/>
  <c r="AU71" i="9"/>
  <c r="AY71" i="9" s="1"/>
  <c r="AU72" i="9"/>
  <c r="AY72" i="9" s="1"/>
  <c r="AU73" i="9"/>
  <c r="AY73" i="9" s="1"/>
  <c r="AU74" i="9"/>
  <c r="AY74" i="9" s="1"/>
  <c r="AU75" i="9"/>
  <c r="AY75" i="9" s="1"/>
  <c r="AU76" i="9"/>
  <c r="AU77" i="9"/>
  <c r="AY77" i="9" s="1"/>
  <c r="AU69" i="9"/>
  <c r="AY69" i="9" s="1"/>
  <c r="AU56" i="9"/>
  <c r="AY56" i="9" s="1"/>
  <c r="AU57" i="9"/>
  <c r="AY57" i="9" s="1"/>
  <c r="AU58" i="9"/>
  <c r="AY58" i="9" s="1"/>
  <c r="AU59" i="9"/>
  <c r="AY59" i="9" s="1"/>
  <c r="AU60" i="9"/>
  <c r="AY60" i="9" s="1"/>
  <c r="AU61" i="9"/>
  <c r="AY61" i="9" s="1"/>
  <c r="AU62" i="9"/>
  <c r="AY62" i="9" s="1"/>
  <c r="AU63" i="9"/>
  <c r="AY63" i="9" s="1"/>
  <c r="AU64" i="9"/>
  <c r="AY64" i="9" s="1"/>
  <c r="AU65" i="9"/>
  <c r="AY65" i="9" s="1"/>
  <c r="AU55" i="9"/>
  <c r="AY55" i="9" s="1"/>
  <c r="AU54" i="9"/>
  <c r="AY54" i="9" s="1"/>
  <c r="AU47" i="9"/>
  <c r="AY47" i="9" s="1"/>
  <c r="AU48" i="9"/>
  <c r="AY48" i="9" s="1"/>
  <c r="AU49" i="9"/>
  <c r="AY49" i="9" s="1"/>
  <c r="AU50" i="9"/>
  <c r="AY50" i="9" s="1"/>
  <c r="AU51" i="9"/>
  <c r="AU52" i="9"/>
  <c r="AY52" i="9" s="1"/>
  <c r="AU53" i="9"/>
  <c r="AY53" i="9" s="1"/>
  <c r="AU46" i="9"/>
  <c r="AY46" i="9" s="1"/>
  <c r="AU12" i="9"/>
  <c r="AY12" i="9" s="1"/>
  <c r="AU13" i="9"/>
  <c r="AY13" i="9" s="1"/>
  <c r="AU14" i="9"/>
  <c r="AU15" i="9"/>
  <c r="AY15" i="9" s="1"/>
  <c r="AU16" i="9"/>
  <c r="AY16" i="9" s="1"/>
  <c r="AU17" i="9"/>
  <c r="AY17" i="9" s="1"/>
  <c r="AU18" i="9"/>
  <c r="AY18" i="9" s="1"/>
  <c r="AU19" i="9"/>
  <c r="AY19" i="9" s="1"/>
  <c r="AU20" i="9"/>
  <c r="AY20" i="9" s="1"/>
  <c r="AU21" i="9"/>
  <c r="AY21" i="9" s="1"/>
  <c r="AU22" i="9"/>
  <c r="AU23" i="9"/>
  <c r="AY23" i="9" s="1"/>
  <c r="AU24" i="9"/>
  <c r="AY24" i="9" s="1"/>
  <c r="AU25" i="9"/>
  <c r="AY25" i="9" s="1"/>
  <c r="AU26" i="9"/>
  <c r="AY26" i="9" s="1"/>
  <c r="AU27" i="9"/>
  <c r="AY27" i="9" s="1"/>
  <c r="AU28" i="9"/>
  <c r="AY28" i="9" s="1"/>
  <c r="AU29" i="9"/>
  <c r="AY29" i="9" s="1"/>
  <c r="AU30" i="9"/>
  <c r="AU31" i="9"/>
  <c r="AY31" i="9" s="1"/>
  <c r="AU32" i="9"/>
  <c r="AY32" i="9" s="1"/>
  <c r="AU33" i="9"/>
  <c r="AY33" i="9" s="1"/>
  <c r="AU34" i="9"/>
  <c r="AY34" i="9" s="1"/>
  <c r="AU35" i="9"/>
  <c r="AY35" i="9" s="1"/>
  <c r="AU36" i="9"/>
  <c r="AY36" i="9" s="1"/>
  <c r="AU37" i="9"/>
  <c r="AY37" i="9" s="1"/>
  <c r="AU38" i="9"/>
  <c r="AU39" i="9"/>
  <c r="AY39" i="9" s="1"/>
  <c r="AU40" i="9"/>
  <c r="AY40" i="9" s="1"/>
  <c r="AU41" i="9"/>
  <c r="AY41" i="9" s="1"/>
  <c r="AU42" i="9"/>
  <c r="AY42" i="9" s="1"/>
  <c r="AU43" i="9"/>
  <c r="AY43" i="9" s="1"/>
  <c r="AU44" i="9"/>
  <c r="AY44" i="9" s="1"/>
  <c r="AU45" i="9"/>
  <c r="AY45" i="9" s="1"/>
  <c r="AU11" i="9"/>
  <c r="AY11" i="9" s="1"/>
  <c r="AU10" i="9"/>
  <c r="AY10" i="9" s="1"/>
  <c r="AU9" i="9"/>
  <c r="AY9" i="9" s="1"/>
  <c r="AV9" i="9"/>
  <c r="AU78" i="9"/>
  <c r="AY78" i="9" s="1"/>
  <c r="AU79" i="9"/>
  <c r="AY79" i="9" s="1"/>
  <c r="AU80" i="9"/>
  <c r="AY80" i="9" s="1"/>
  <c r="AU81" i="9"/>
  <c r="AY81" i="9" s="1"/>
  <c r="AU82" i="9"/>
  <c r="AY82" i="9" s="1"/>
  <c r="AU83" i="9"/>
  <c r="AY83" i="9" s="1"/>
  <c r="AU84" i="9"/>
  <c r="AY84" i="9" s="1"/>
  <c r="AU85" i="9"/>
  <c r="AY85" i="9" s="1"/>
  <c r="AU86" i="9"/>
  <c r="AY86" i="9" s="1"/>
  <c r="AU87" i="9"/>
  <c r="AY87" i="9" s="1"/>
  <c r="AU88" i="9"/>
  <c r="AY88" i="9" s="1"/>
  <c r="AU89" i="9"/>
  <c r="AY89" i="9" s="1"/>
  <c r="AU90" i="9"/>
  <c r="AY90" i="9" s="1"/>
  <c r="AU91" i="9"/>
  <c r="AY91" i="9" s="1"/>
  <c r="AU92" i="9"/>
  <c r="AY92" i="9" s="1"/>
  <c r="AY102" i="9"/>
  <c r="AY101" i="9"/>
  <c r="AY100" i="9"/>
  <c r="AY99" i="9"/>
  <c r="AY98" i="9"/>
  <c r="AY97" i="9"/>
  <c r="AY96" i="9"/>
  <c r="AY95" i="9"/>
  <c r="AY94" i="9"/>
  <c r="AY93" i="9"/>
  <c r="AX55" i="9" l="1"/>
  <c r="AW10" i="11"/>
  <c r="AW15" i="11"/>
  <c r="AW26" i="11"/>
  <c r="AW18" i="11"/>
  <c r="AW17" i="11"/>
  <c r="AW23" i="11"/>
  <c r="AW22" i="11"/>
  <c r="AW19" i="11"/>
  <c r="AW14" i="11"/>
  <c r="AW20" i="11"/>
  <c r="AW27" i="11"/>
  <c r="AW28" i="11"/>
  <c r="AW21" i="11"/>
  <c r="AW25" i="11"/>
  <c r="AW24" i="11"/>
  <c r="AW16" i="11"/>
  <c r="AW10" i="12"/>
  <c r="AW14" i="12"/>
  <c r="AW31" i="12"/>
  <c r="AW29" i="12"/>
  <c r="AW15" i="12"/>
  <c r="AW27" i="12"/>
  <c r="AW18" i="12"/>
  <c r="AW36" i="12"/>
  <c r="AW35" i="12"/>
  <c r="AW26" i="12"/>
  <c r="AW17" i="12"/>
  <c r="AW16" i="12"/>
  <c r="AW21" i="12"/>
  <c r="AW34" i="12"/>
  <c r="AW28" i="12"/>
  <c r="AW37" i="12"/>
  <c r="AW30" i="12"/>
  <c r="AW25" i="12"/>
  <c r="AW23" i="12"/>
  <c r="AW19" i="12"/>
  <c r="AW33" i="12"/>
  <c r="AW32" i="12"/>
  <c r="AW22" i="12"/>
  <c r="AX10" i="9"/>
  <c r="AX73" i="9"/>
  <c r="AX58" i="9"/>
  <c r="AX48" i="9"/>
  <c r="AX54" i="9"/>
  <c r="AX43" i="9"/>
  <c r="AX35" i="9"/>
  <c r="AX27" i="9"/>
  <c r="AX19" i="9"/>
  <c r="AX45" i="9"/>
  <c r="AX37" i="9"/>
  <c r="AX29" i="9"/>
  <c r="AX21" i="9"/>
  <c r="AX13" i="9"/>
  <c r="AX41" i="9"/>
  <c r="AX25" i="9"/>
  <c r="AX17" i="9"/>
  <c r="AX75" i="9"/>
  <c r="AX33" i="9"/>
  <c r="AX60" i="9"/>
  <c r="AX52" i="9"/>
  <c r="AX39" i="9"/>
  <c r="AX31" i="9"/>
  <c r="AX23" i="9"/>
  <c r="AX15" i="9"/>
  <c r="AX50" i="9"/>
  <c r="AX51" i="9"/>
  <c r="AY51" i="9"/>
  <c r="AX62" i="9"/>
  <c r="AX76" i="9"/>
  <c r="AY76" i="9"/>
  <c r="AX38" i="9"/>
  <c r="AY38" i="9"/>
  <c r="AX14" i="9"/>
  <c r="AY14" i="9"/>
  <c r="AX11" i="9"/>
  <c r="AX77" i="9"/>
  <c r="AX30" i="9"/>
  <c r="AY30" i="9"/>
  <c r="AX71" i="9"/>
  <c r="AX22" i="9"/>
  <c r="AY22" i="9"/>
  <c r="AX64" i="9"/>
  <c r="AX56" i="9"/>
  <c r="AX40" i="9"/>
  <c r="AX32" i="9"/>
  <c r="AX24" i="9"/>
  <c r="AX16" i="9"/>
  <c r="AX63" i="9"/>
  <c r="AX69" i="9"/>
  <c r="AX70" i="9"/>
  <c r="AX61" i="9"/>
  <c r="AX44" i="9"/>
  <c r="AX36" i="9"/>
  <c r="AX28" i="9"/>
  <c r="AX20" i="9"/>
  <c r="AX12" i="9"/>
  <c r="AX47" i="9"/>
  <c r="AX49" i="9"/>
  <c r="AX46" i="9"/>
  <c r="AX59" i="9"/>
  <c r="AX74" i="9"/>
  <c r="AX42" i="9"/>
  <c r="AX34" i="9"/>
  <c r="AX26" i="9"/>
  <c r="AX18" i="9"/>
  <c r="AX53" i="9"/>
  <c r="AX65" i="9"/>
  <c r="AX57" i="9"/>
  <c r="AX72" i="9"/>
  <c r="AW24" i="12"/>
  <c r="AW20" i="12"/>
  <c r="AW16" i="9" l="1"/>
  <c r="AW10" i="9"/>
  <c r="AW15" i="9"/>
  <c r="AW43" i="9"/>
  <c r="AW27" i="9"/>
  <c r="AW11" i="9"/>
  <c r="AW17" i="9"/>
  <c r="AW12" i="9"/>
  <c r="AW53" i="9"/>
  <c r="AW14" i="9"/>
  <c r="AW49" i="9"/>
  <c r="AW77" i="9"/>
  <c r="AW26" i="9"/>
  <c r="AW28" i="9"/>
  <c r="AW24" i="9"/>
  <c r="AW30" i="9"/>
  <c r="AW35" i="9"/>
  <c r="AW21" i="9"/>
  <c r="AW34" i="9"/>
  <c r="AW25" i="9"/>
  <c r="AW22" i="9"/>
  <c r="AW18" i="9"/>
  <c r="AW13" i="9"/>
  <c r="AW32" i="9"/>
  <c r="AW20" i="9"/>
  <c r="AW48" i="9"/>
  <c r="AW71" i="9"/>
  <c r="AW29" i="9"/>
  <c r="AW64" i="9"/>
  <c r="AW61" i="9"/>
  <c r="AW52" i="9"/>
  <c r="AW23" i="9"/>
  <c r="AW74" i="9"/>
  <c r="AW57" i="9"/>
  <c r="AW59" i="9"/>
  <c r="AW55" i="9"/>
  <c r="AW33" i="9"/>
  <c r="AW63" i="9"/>
  <c r="AW50" i="9"/>
  <c r="AW69" i="9"/>
  <c r="AW41" i="9"/>
  <c r="AW70" i="9"/>
  <c r="AW38" i="9"/>
  <c r="AW54" i="9"/>
  <c r="AW73" i="9"/>
  <c r="AW19" i="9"/>
  <c r="AW40" i="9"/>
  <c r="AW75" i="9"/>
  <c r="AW65" i="9"/>
  <c r="AW37" i="9"/>
  <c r="AW51" i="9"/>
  <c r="AW47" i="9"/>
  <c r="AW56" i="9"/>
  <c r="AW42" i="9"/>
  <c r="AW58" i="9"/>
  <c r="AW76" i="9"/>
  <c r="AW39" i="9"/>
  <c r="AW36" i="9"/>
  <c r="AW72" i="9"/>
  <c r="AW44" i="9"/>
  <c r="AW60" i="9"/>
  <c r="AW45" i="9"/>
  <c r="AW31" i="9"/>
  <c r="AW46" i="9"/>
  <c r="AW62" i="9"/>
  <c r="C8" i="9"/>
  <c r="A54" i="9" l="1"/>
  <c r="A38" i="9"/>
  <c r="A11" i="9" l="1"/>
  <c r="A12" i="9"/>
  <c r="A13" i="9"/>
  <c r="A14" i="9"/>
  <c r="A15" i="9"/>
  <c r="A16" i="9"/>
  <c r="A17" i="9"/>
  <c r="A18" i="9"/>
  <c r="A19" i="9"/>
  <c r="A20" i="9"/>
  <c r="A21" i="9"/>
  <c r="A22" i="9"/>
  <c r="A23" i="9"/>
  <c r="A24" i="9"/>
  <c r="A25" i="9"/>
  <c r="A26" i="9"/>
  <c r="A27" i="9"/>
  <c r="A28" i="9"/>
  <c r="A29" i="9"/>
  <c r="A30" i="9"/>
  <c r="A31" i="9"/>
  <c r="A32" i="9"/>
  <c r="A33" i="9"/>
  <c r="A34" i="9"/>
  <c r="A35" i="9"/>
  <c r="A36" i="9"/>
  <c r="A37" i="9"/>
  <c r="A39" i="9"/>
  <c r="A40" i="9"/>
  <c r="A41" i="9"/>
  <c r="A42" i="9"/>
  <c r="A43" i="9"/>
  <c r="A44" i="9"/>
  <c r="A45" i="9"/>
  <c r="A46" i="9"/>
  <c r="A47" i="9"/>
  <c r="A48" i="9"/>
  <c r="A49" i="9"/>
  <c r="A50" i="9"/>
  <c r="A51" i="9"/>
  <c r="A52" i="9"/>
  <c r="A53" i="9"/>
  <c r="A55" i="9"/>
  <c r="A56" i="9"/>
  <c r="A57" i="9"/>
  <c r="A58" i="9"/>
  <c r="A59" i="9"/>
  <c r="A60" i="9"/>
  <c r="A61" i="9"/>
  <c r="A62" i="9"/>
  <c r="A63" i="9"/>
  <c r="A64" i="9"/>
  <c r="A65" i="9"/>
  <c r="A69" i="9"/>
  <c r="A70" i="9"/>
  <c r="A71" i="9"/>
  <c r="A72" i="9"/>
  <c r="A73" i="9"/>
  <c r="A74" i="9"/>
  <c r="A75" i="9"/>
  <c r="A76" i="9"/>
  <c r="A77" i="9"/>
  <c r="A10" i="9"/>
  <c r="C8" i="11" l="1"/>
  <c r="C8" i="1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F38" authorId="0" shapeId="0" xr:uid="{00000000-0006-0000-0300-000001000000}">
      <text>
        <r>
          <rPr>
            <b/>
            <sz val="9"/>
            <color indexed="81"/>
            <rFont val="MS P ゴシック"/>
            <family val="3"/>
            <charset val="128"/>
          </rPr>
          <t>相関チェックに寄せるため、単項目チェックは対象外とする</t>
        </r>
        <r>
          <rPr>
            <sz val="9"/>
            <color indexed="81"/>
            <rFont val="MS P ゴシック"/>
            <family val="3"/>
            <charset val="128"/>
          </rPr>
          <t xml:space="preserve">
</t>
        </r>
      </text>
    </comment>
    <comment ref="AF51" authorId="0" shapeId="0" xr:uid="{00000000-0006-0000-0300-000002000000}">
      <text>
        <r>
          <rPr>
            <b/>
            <sz val="9"/>
            <color indexed="81"/>
            <rFont val="MS P ゴシック"/>
            <family val="3"/>
            <charset val="128"/>
          </rPr>
          <t>相関チェックに寄せるため、単項目チェックは対象外とする</t>
        </r>
        <r>
          <rPr>
            <sz val="9"/>
            <color indexed="81"/>
            <rFont val="MS P ゴシック"/>
            <family val="3"/>
            <charset val="128"/>
          </rPr>
          <t xml:space="preserve">
</t>
        </r>
      </text>
    </comment>
    <comment ref="AF54" authorId="0" shapeId="0" xr:uid="{00000000-0006-0000-0300-000003000000}">
      <text>
        <r>
          <rPr>
            <b/>
            <sz val="9"/>
            <color indexed="81"/>
            <rFont val="MS P ゴシック"/>
            <family val="3"/>
            <charset val="128"/>
          </rPr>
          <t>相関チェックに寄せるため、単項目チェックは対象外とする</t>
        </r>
        <r>
          <rPr>
            <sz val="9"/>
            <color indexed="81"/>
            <rFont val="MS P ゴシック"/>
            <family val="3"/>
            <charset val="128"/>
          </rPr>
          <t xml:space="preserve">
</t>
        </r>
      </text>
    </comment>
    <comment ref="AF59" authorId="0" shapeId="0" xr:uid="{00000000-0006-0000-0300-000004000000}">
      <text>
        <r>
          <rPr>
            <b/>
            <sz val="9"/>
            <color indexed="81"/>
            <rFont val="MS P ゴシック"/>
            <family val="3"/>
            <charset val="128"/>
          </rPr>
          <t>相関チェックに寄せるため、単項目チェックは対象外とする</t>
        </r>
        <r>
          <rPr>
            <sz val="9"/>
            <color indexed="81"/>
            <rFont val="MS P ゴシック"/>
            <family val="3"/>
            <charset val="128"/>
          </rPr>
          <t xml:space="preserve">
</t>
        </r>
      </text>
    </comment>
    <comment ref="AF60" authorId="0" shapeId="0" xr:uid="{00000000-0006-0000-0300-000005000000}">
      <text>
        <r>
          <rPr>
            <b/>
            <sz val="9"/>
            <color indexed="81"/>
            <rFont val="MS P ゴシック"/>
            <family val="3"/>
            <charset val="128"/>
          </rPr>
          <t>相関チェックに寄せるため、単項目チェックは対象外とする</t>
        </r>
        <r>
          <rPr>
            <sz val="9"/>
            <color indexed="81"/>
            <rFont val="MS P ゴシック"/>
            <family val="3"/>
            <charset val="128"/>
          </rPr>
          <t xml:space="preserve">
</t>
        </r>
      </text>
    </comment>
    <comment ref="AF63" authorId="0" shapeId="0" xr:uid="{00000000-0006-0000-0300-000006000000}">
      <text>
        <r>
          <rPr>
            <b/>
            <sz val="9"/>
            <color indexed="81"/>
            <rFont val="MS P ゴシック"/>
            <family val="3"/>
            <charset val="128"/>
          </rPr>
          <t>相関チェックに寄せるため、単項目チェックは対象外とする</t>
        </r>
        <r>
          <rPr>
            <sz val="9"/>
            <color indexed="81"/>
            <rFont val="MS P ゴシック"/>
            <family val="3"/>
            <charset val="128"/>
          </rPr>
          <t xml:space="preserve">
</t>
        </r>
      </text>
    </comment>
    <comment ref="AF64" authorId="0" shapeId="0" xr:uid="{00000000-0006-0000-0300-000007000000}">
      <text>
        <r>
          <rPr>
            <b/>
            <sz val="9"/>
            <color indexed="81"/>
            <rFont val="MS P ゴシック"/>
            <family val="3"/>
            <charset val="128"/>
          </rPr>
          <t>相関チェックに寄せるため、単項目チェックは対象外とする</t>
        </r>
        <r>
          <rPr>
            <sz val="9"/>
            <color indexed="81"/>
            <rFont val="MS P ゴシック"/>
            <family val="3"/>
            <charset val="128"/>
          </rPr>
          <t xml:space="preserve">
</t>
        </r>
      </text>
    </comment>
    <comment ref="AF65" authorId="0" shapeId="0" xr:uid="{00000000-0006-0000-0300-000008000000}">
      <text>
        <r>
          <rPr>
            <b/>
            <sz val="9"/>
            <color indexed="81"/>
            <rFont val="MS P ゴシック"/>
            <family val="3"/>
            <charset val="128"/>
          </rPr>
          <t>相関チェックに寄せるため、単項目チェックは対象外とする</t>
        </r>
        <r>
          <rPr>
            <sz val="9"/>
            <color indexed="81"/>
            <rFont val="MS P ゴシック"/>
            <family val="3"/>
            <charset val="128"/>
          </rPr>
          <t xml:space="preserve">
</t>
        </r>
      </text>
    </comment>
  </commentList>
</comments>
</file>

<file path=xl/sharedStrings.xml><?xml version="1.0" encoding="utf-8"?>
<sst xmlns="http://schemas.openxmlformats.org/spreadsheetml/2006/main" count="1497" uniqueCount="476">
  <si>
    <t>項番</t>
    <rPh sb="0" eb="2">
      <t>コウバン</t>
    </rPh>
    <phoneticPr fontId="4"/>
  </si>
  <si>
    <t>レベル</t>
    <phoneticPr fontId="4"/>
  </si>
  <si>
    <t>要素内容</t>
    <rPh sb="0" eb="2">
      <t>ヨウソ</t>
    </rPh>
    <rPh sb="2" eb="4">
      <t>ナイヨウ</t>
    </rPh>
    <phoneticPr fontId="4"/>
  </si>
  <si>
    <t>最小</t>
    <phoneticPr fontId="4"/>
  </si>
  <si>
    <t>最大</t>
    <phoneticPr fontId="4"/>
  </si>
  <si>
    <t>9</t>
  </si>
  <si>
    <t>10</t>
  </si>
  <si>
    <t>11</t>
  </si>
  <si>
    <t>12</t>
  </si>
  <si>
    <t>13</t>
  </si>
  <si>
    <t>14</t>
  </si>
  <si>
    <t>15</t>
  </si>
  <si>
    <t>16</t>
  </si>
  <si>
    <t>17</t>
  </si>
  <si>
    <t>18</t>
  </si>
  <si>
    <t>19</t>
  </si>
  <si>
    <t>20</t>
  </si>
  <si>
    <t>21</t>
  </si>
  <si>
    <t>1</t>
    <phoneticPr fontId="3"/>
  </si>
  <si>
    <t>2</t>
    <phoneticPr fontId="3"/>
  </si>
  <si>
    <t>3</t>
  </si>
  <si>
    <t>3</t>
    <phoneticPr fontId="3"/>
  </si>
  <si>
    <t>4</t>
  </si>
  <si>
    <t>4</t>
    <phoneticPr fontId="3"/>
  </si>
  <si>
    <t>5</t>
    <phoneticPr fontId="3"/>
  </si>
  <si>
    <t>6</t>
    <phoneticPr fontId="3"/>
  </si>
  <si>
    <t>7</t>
    <phoneticPr fontId="3"/>
  </si>
  <si>
    <t>8</t>
    <phoneticPr fontId="3"/>
  </si>
  <si>
    <t>9</t>
    <phoneticPr fontId="3"/>
  </si>
  <si>
    <t>10</t>
    <phoneticPr fontId="3"/>
  </si>
  <si>
    <t>　ＸＭＬ構造設計書</t>
    <rPh sb="4" eb="6">
      <t>コウゾウ</t>
    </rPh>
    <rPh sb="6" eb="9">
      <t>セッケイショ</t>
    </rPh>
    <phoneticPr fontId="3"/>
  </si>
  <si>
    <t xml:space="preserve"> 構造定義名</t>
    <rPh sb="1" eb="3">
      <t>コウゾウ</t>
    </rPh>
    <rPh sb="3" eb="5">
      <t>テイギ</t>
    </rPh>
    <rPh sb="5" eb="6">
      <t>メイ</t>
    </rPh>
    <phoneticPr fontId="3"/>
  </si>
  <si>
    <t xml:space="preserve"> 構造定義ＩＤ</t>
    <phoneticPr fontId="3"/>
  </si>
  <si>
    <t>&lt;?xml version="1.0" encoding="UTF-8"?&gt;</t>
    <phoneticPr fontId="3"/>
  </si>
  <si>
    <t>25</t>
  </si>
  <si>
    <t>26</t>
  </si>
  <si>
    <t>27</t>
  </si>
  <si>
    <t>28</t>
  </si>
  <si>
    <t>9桁の整数。前ｾﾞﾛ有効。</t>
    <rPh sb="1" eb="2">
      <t>ケタ</t>
    </rPh>
    <rPh sb="3" eb="5">
      <t>セイスウ</t>
    </rPh>
    <rPh sb="6" eb="7">
      <t>マエ</t>
    </rPh>
    <rPh sb="10" eb="12">
      <t>ユウコウ</t>
    </rPh>
    <phoneticPr fontId="3"/>
  </si>
  <si>
    <t>半角数字</t>
    <rPh sb="0" eb="2">
      <t>ハンカク</t>
    </rPh>
    <rPh sb="2" eb="4">
      <t>スウジ</t>
    </rPh>
    <phoneticPr fontId="3"/>
  </si>
  <si>
    <t>文字列</t>
    <rPh sb="0" eb="3">
      <t>モジレツ</t>
    </rPh>
    <phoneticPr fontId="3"/>
  </si>
  <si>
    <t>半角英数字</t>
    <rPh sb="0" eb="2">
      <t>ハンカク</t>
    </rPh>
    <rPh sb="2" eb="3">
      <t>エイ</t>
    </rPh>
    <rPh sb="3" eb="5">
      <t>スウジ</t>
    </rPh>
    <phoneticPr fontId="3"/>
  </si>
  <si>
    <t>1</t>
  </si>
  <si>
    <t>0以上の整数で最大4桁。前ｾﾞﾛは有も無も有効。</t>
    <phoneticPr fontId="3"/>
  </si>
  <si>
    <t>1</t>
    <phoneticPr fontId="4"/>
  </si>
  <si>
    <t>半角数字</t>
    <rPh sb="0" eb="2">
      <t>ハンカク</t>
    </rPh>
    <rPh sb="2" eb="4">
      <t>スウジ</t>
    </rPh>
    <phoneticPr fontId="4"/>
  </si>
  <si>
    <t>文字種</t>
    <rPh sb="0" eb="2">
      <t>モジ</t>
    </rPh>
    <rPh sb="2" eb="3">
      <t>タネ</t>
    </rPh>
    <phoneticPr fontId="3"/>
  </si>
  <si>
    <t>以下より選択
・半角
・半角数字
・半角英数字
・全角
・全角数字
・全角英数字
・文字列
(半角/全角混在)</t>
    <rPh sb="0" eb="2">
      <t>イカ</t>
    </rPh>
    <rPh sb="4" eb="6">
      <t>センタク</t>
    </rPh>
    <rPh sb="8" eb="10">
      <t>ハンカク</t>
    </rPh>
    <rPh sb="12" eb="14">
      <t>ハンカク</t>
    </rPh>
    <rPh sb="14" eb="16">
      <t>スウジ</t>
    </rPh>
    <rPh sb="18" eb="20">
      <t>ハンカク</t>
    </rPh>
    <rPh sb="20" eb="21">
      <t>エイ</t>
    </rPh>
    <rPh sb="21" eb="23">
      <t>スウジ</t>
    </rPh>
    <rPh sb="25" eb="27">
      <t>ゼンカク</t>
    </rPh>
    <rPh sb="29" eb="31">
      <t>ゼンカク</t>
    </rPh>
    <rPh sb="31" eb="33">
      <t>スウジ</t>
    </rPh>
    <rPh sb="35" eb="37">
      <t>ゼンカク</t>
    </rPh>
    <rPh sb="37" eb="40">
      <t>エイスウジ</t>
    </rPh>
    <rPh sb="42" eb="45">
      <t>モジレツ</t>
    </rPh>
    <rPh sb="47" eb="49">
      <t>ハンカク</t>
    </rPh>
    <rPh sb="50" eb="52">
      <t>ゼンカク</t>
    </rPh>
    <rPh sb="52" eb="54">
      <t>コンザイ</t>
    </rPh>
    <phoneticPr fontId="3"/>
  </si>
  <si>
    <t>項目説明（内容）</t>
    <rPh sb="0" eb="2">
      <t>コウモク</t>
    </rPh>
    <rPh sb="2" eb="4">
      <t>セツメイ</t>
    </rPh>
    <rPh sb="5" eb="7">
      <t>ナイヨウ</t>
    </rPh>
    <phoneticPr fontId="4"/>
  </si>
  <si>
    <t>　最大文字数</t>
    <rPh sb="1" eb="2">
      <t>サイ</t>
    </rPh>
    <rPh sb="2" eb="3">
      <t>ダイ</t>
    </rPh>
    <rPh sb="3" eb="4">
      <t>ブン</t>
    </rPh>
    <rPh sb="4" eb="5">
      <t>ジ</t>
    </rPh>
    <rPh sb="5" eb="6">
      <t>カズ</t>
    </rPh>
    <phoneticPr fontId="3"/>
  </si>
  <si>
    <t>作成日</t>
    <rPh sb="0" eb="3">
      <t>サクセイビ</t>
    </rPh>
    <phoneticPr fontId="3"/>
  </si>
  <si>
    <t>更新日</t>
    <rPh sb="0" eb="3">
      <t>コウシンビ</t>
    </rPh>
    <phoneticPr fontId="3"/>
  </si>
  <si>
    <t>タ　グ　名</t>
    <rPh sb="4" eb="5">
      <t>メイ</t>
    </rPh>
    <phoneticPr fontId="3"/>
  </si>
  <si>
    <t>備　　　考</t>
    <rPh sb="0" eb="1">
      <t>ソナエ</t>
    </rPh>
    <rPh sb="4" eb="5">
      <t>コウ</t>
    </rPh>
    <phoneticPr fontId="4"/>
  </si>
  <si>
    <t>必須</t>
    <rPh sb="0" eb="2">
      <t>ヒッス</t>
    </rPh>
    <phoneticPr fontId="4"/>
  </si>
  <si>
    <t>22</t>
  </si>
  <si>
    <t>23</t>
  </si>
  <si>
    <t>24</t>
  </si>
  <si>
    <t>○</t>
    <phoneticPr fontId="3"/>
  </si>
  <si>
    <t>出現回数
(繰 返）</t>
    <rPh sb="0" eb="2">
      <t>シュツゲン</t>
    </rPh>
    <rPh sb="2" eb="4">
      <t>カイスウ</t>
    </rPh>
    <rPh sb="6" eb="7">
      <t>ク</t>
    </rPh>
    <rPh sb="8" eb="9">
      <t>カエ</t>
    </rPh>
    <phoneticPr fontId="3"/>
  </si>
  <si>
    <t>○印無の項目は空タグの場合あり</t>
    <rPh sb="1" eb="2">
      <t>シルシ</t>
    </rPh>
    <rPh sb="2" eb="3">
      <t>ナ</t>
    </rPh>
    <rPh sb="4" eb="6">
      <t>コウモク</t>
    </rPh>
    <rPh sb="7" eb="8">
      <t>カラ</t>
    </rPh>
    <rPh sb="11" eb="13">
      <t>バアイ</t>
    </rPh>
    <phoneticPr fontId="4"/>
  </si>
  <si>
    <t>タグの出現回数
（1より大きい場合は繰り返しあり。最小が0の場合は、出力されない場合あり）</t>
    <rPh sb="3" eb="5">
      <t>シュツゲン</t>
    </rPh>
    <rPh sb="5" eb="7">
      <t>カイスウ</t>
    </rPh>
    <rPh sb="13" eb="14">
      <t>オオ</t>
    </rPh>
    <rPh sb="16" eb="18">
      <t>バアイ</t>
    </rPh>
    <rPh sb="19" eb="20">
      <t>ク</t>
    </rPh>
    <rPh sb="21" eb="22">
      <t>カエ</t>
    </rPh>
    <rPh sb="26" eb="28">
      <t>サイショウ</t>
    </rPh>
    <rPh sb="31" eb="33">
      <t>バアイ</t>
    </rPh>
    <rPh sb="35" eb="37">
      <t>シュツリョク</t>
    </rPh>
    <rPh sb="41" eb="43">
      <t>バアイ</t>
    </rPh>
    <phoneticPr fontId="3"/>
  </si>
  <si>
    <t>半角数字</t>
    <phoneticPr fontId="3"/>
  </si>
  <si>
    <t>5</t>
  </si>
  <si>
    <t>6</t>
  </si>
  <si>
    <t>7</t>
  </si>
  <si>
    <t>8</t>
  </si>
  <si>
    <t>氏名</t>
    <rPh sb="0" eb="2">
      <t>シメイ</t>
    </rPh>
    <phoneticPr fontId="4"/>
  </si>
  <si>
    <t>電話番号</t>
    <rPh sb="0" eb="2">
      <t>デンワ</t>
    </rPh>
    <rPh sb="2" eb="4">
      <t>バンゴウ</t>
    </rPh>
    <phoneticPr fontId="4"/>
  </si>
  <si>
    <t>Address</t>
    <phoneticPr fontId="4"/>
  </si>
  <si>
    <t>Name</t>
    <phoneticPr fontId="4"/>
  </si>
  <si>
    <t>Renban</t>
    <phoneticPr fontId="4"/>
  </si>
  <si>
    <t>Zip</t>
    <phoneticPr fontId="4"/>
  </si>
  <si>
    <t>Tel</t>
    <phoneticPr fontId="4"/>
  </si>
  <si>
    <t>JigyoBunrui</t>
    <phoneticPr fontId="4"/>
  </si>
  <si>
    <t>文字コード</t>
    <rPh sb="0" eb="2">
      <t>モジ</t>
    </rPh>
    <phoneticPr fontId="4"/>
  </si>
  <si>
    <t>改行コード</t>
    <rPh sb="0" eb="2">
      <t>カイギョウ</t>
    </rPh>
    <phoneticPr fontId="4"/>
  </si>
  <si>
    <t>\ｎ</t>
    <phoneticPr fontId="4"/>
  </si>
  <si>
    <t>■XMLファイル</t>
    <phoneticPr fontId="4"/>
  </si>
  <si>
    <t>空タグ</t>
    <rPh sb="0" eb="1">
      <t>カラ</t>
    </rPh>
    <phoneticPr fontId="4"/>
  </si>
  <si>
    <t>(記述例）</t>
    <rPh sb="1" eb="3">
      <t>キジュツ</t>
    </rPh>
    <rPh sb="3" eb="4">
      <t>レイ</t>
    </rPh>
    <phoneticPr fontId="4"/>
  </si>
  <si>
    <t>　&lt;A△/&gt;</t>
    <phoneticPr fontId="4"/>
  </si>
  <si>
    <t>△は半角空白１文字</t>
    <rPh sb="2" eb="4">
      <t>ハンカク</t>
    </rPh>
    <rPh sb="4" eb="6">
      <t>クウハク</t>
    </rPh>
    <rPh sb="7" eb="9">
      <t>モジ</t>
    </rPh>
    <phoneticPr fontId="4"/>
  </si>
  <si>
    <t>西暦8桁(yyyymmdd）固定</t>
    <rPh sb="0" eb="2">
      <t>セイレキ</t>
    </rPh>
    <rPh sb="3" eb="4">
      <t>ケタ</t>
    </rPh>
    <rPh sb="14" eb="16">
      <t>コテイ</t>
    </rPh>
    <phoneticPr fontId="4"/>
  </si>
  <si>
    <t>999-9999形式に編集(8桁）。</t>
    <rPh sb="8" eb="10">
      <t>ケイシキ</t>
    </rPh>
    <phoneticPr fontId="4"/>
  </si>
  <si>
    <t>空タグと"N/A"の区別</t>
    <rPh sb="0" eb="1">
      <t>カラ</t>
    </rPh>
    <rPh sb="10" eb="12">
      <t>クベツ</t>
    </rPh>
    <phoneticPr fontId="4"/>
  </si>
  <si>
    <t>・値が一意に定まらず設定不可の場合</t>
    <rPh sb="1" eb="2">
      <t>アタイ</t>
    </rPh>
    <rPh sb="3" eb="5">
      <t>イチイ</t>
    </rPh>
    <rPh sb="6" eb="7">
      <t>サダ</t>
    </rPh>
    <rPh sb="10" eb="12">
      <t>セッテイ</t>
    </rPh>
    <rPh sb="12" eb="14">
      <t>フカ</t>
    </rPh>
    <rPh sb="15" eb="17">
      <t>バアイ</t>
    </rPh>
    <phoneticPr fontId="4"/>
  </si>
  <si>
    <t>・未使用項目</t>
    <rPh sb="1" eb="4">
      <t>ミシヨウ</t>
    </rPh>
    <rPh sb="4" eb="6">
      <t>コウモク</t>
    </rPh>
    <phoneticPr fontId="4"/>
  </si>
  <si>
    <t>値が設定されない項目で以下の場合は"N/A"を設定</t>
    <rPh sb="0" eb="1">
      <t>アタイ</t>
    </rPh>
    <rPh sb="2" eb="4">
      <t>セッテイ</t>
    </rPh>
    <rPh sb="8" eb="10">
      <t>コウモク</t>
    </rPh>
    <rPh sb="11" eb="13">
      <t>イカ</t>
    </rPh>
    <rPh sb="14" eb="16">
      <t>バアイ</t>
    </rPh>
    <rPh sb="23" eb="25">
      <t>セッテイ</t>
    </rPh>
    <phoneticPr fontId="4"/>
  </si>
  <si>
    <t>特殊文字</t>
    <rPh sb="0" eb="2">
      <t>トクシュ</t>
    </rPh>
    <rPh sb="2" eb="4">
      <t>モジ</t>
    </rPh>
    <phoneticPr fontId="4"/>
  </si>
  <si>
    <t>入力値をそのまま設定</t>
    <rPh sb="0" eb="2">
      <t>ニュウリョク</t>
    </rPh>
    <rPh sb="2" eb="3">
      <t>アタイ</t>
    </rPh>
    <rPh sb="8" eb="10">
      <t>セッテイ</t>
    </rPh>
    <phoneticPr fontId="4"/>
  </si>
  <si>
    <t>前回の報告における名称</t>
    <rPh sb="0" eb="2">
      <t>ゼンカイ</t>
    </rPh>
    <rPh sb="3" eb="5">
      <t>ホウコク</t>
    </rPh>
    <rPh sb="9" eb="11">
      <t>メイショウ</t>
    </rPh>
    <phoneticPr fontId="4"/>
  </si>
  <si>
    <t>事業コード</t>
    <rPh sb="0" eb="2">
      <t>ジギョウ</t>
    </rPh>
    <phoneticPr fontId="4"/>
  </si>
  <si>
    <t>担当者</t>
    <rPh sb="0" eb="3">
      <t>タントウシャ</t>
    </rPh>
    <phoneticPr fontId="4"/>
  </si>
  <si>
    <t>"1"(有） or "2"(無)</t>
    <rPh sb="4" eb="5">
      <t>アリ</t>
    </rPh>
    <rPh sb="14" eb="15">
      <t>ナ</t>
    </rPh>
    <phoneticPr fontId="3"/>
  </si>
  <si>
    <t>部署</t>
    <rPh sb="0" eb="2">
      <t>ブショ</t>
    </rPh>
    <phoneticPr fontId="4"/>
  </si>
  <si>
    <t>0以上の整数で最大4桁。前ｾﾞﾛは有も無も有効。</t>
    <phoneticPr fontId="3"/>
  </si>
  <si>
    <t>1からの連番</t>
    <phoneticPr fontId="4"/>
  </si>
  <si>
    <t>2桁の整数。前ｾﾞﾛ有効。</t>
    <rPh sb="1" eb="2">
      <t>ケタ</t>
    </rPh>
    <rPh sb="3" eb="5">
      <t>セイスウ</t>
    </rPh>
    <rPh sb="6" eb="7">
      <t>マエ</t>
    </rPh>
    <rPh sb="10" eb="12">
      <t>ユウコウ</t>
    </rPh>
    <phoneticPr fontId="3"/>
  </si>
  <si>
    <t>表紙</t>
    <rPh sb="0" eb="2">
      <t>ヒョウシ</t>
    </rPh>
    <phoneticPr fontId="4"/>
  </si>
  <si>
    <t>別紙第１表</t>
    <rPh sb="0" eb="2">
      <t>ベッシ</t>
    </rPh>
    <rPh sb="2" eb="3">
      <t>ダイ</t>
    </rPh>
    <rPh sb="4" eb="5">
      <t>ヒョウ</t>
    </rPh>
    <phoneticPr fontId="4"/>
  </si>
  <si>
    <t>Address_Furigana</t>
    <phoneticPr fontId="4"/>
  </si>
  <si>
    <t>Joho_1</t>
    <phoneticPr fontId="4"/>
  </si>
  <si>
    <t>Joho_2</t>
    <phoneticPr fontId="4"/>
  </si>
  <si>
    <t>Joho_3</t>
    <phoneticPr fontId="4"/>
  </si>
  <si>
    <t>Joho_4</t>
    <phoneticPr fontId="4"/>
  </si>
  <si>
    <t>Joho_5</t>
    <phoneticPr fontId="4"/>
  </si>
  <si>
    <t>Tantosha</t>
    <phoneticPr fontId="4"/>
  </si>
  <si>
    <t>Busho</t>
    <phoneticPr fontId="4"/>
  </si>
  <si>
    <t>Hokokusha</t>
    <phoneticPr fontId="4"/>
  </si>
  <si>
    <t>特定事業所Array</t>
    <rPh sb="0" eb="2">
      <t>トクテイ</t>
    </rPh>
    <rPh sb="2" eb="5">
      <t>ジギョウショ</t>
    </rPh>
    <phoneticPr fontId="4"/>
  </si>
  <si>
    <t>Jigyosho_Array</t>
    <phoneticPr fontId="4"/>
  </si>
  <si>
    <t>Jigyosho</t>
    <phoneticPr fontId="4"/>
  </si>
  <si>
    <t>20</t>
    <phoneticPr fontId="4"/>
  </si>
  <si>
    <t>100</t>
    <phoneticPr fontId="4"/>
  </si>
  <si>
    <t>9</t>
    <phoneticPr fontId="4"/>
  </si>
  <si>
    <t>8</t>
    <phoneticPr fontId="4"/>
  </si>
  <si>
    <t>4</t>
    <phoneticPr fontId="4"/>
  </si>
  <si>
    <t>-</t>
    <phoneticPr fontId="4"/>
  </si>
  <si>
    <t>2</t>
    <phoneticPr fontId="4"/>
  </si>
  <si>
    <t>2</t>
    <phoneticPr fontId="4"/>
  </si>
  <si>
    <t>-</t>
    <phoneticPr fontId="4"/>
  </si>
  <si>
    <t>1からの連番</t>
    <rPh sb="4" eb="6">
      <t>レンバン</t>
    </rPh>
    <phoneticPr fontId="3"/>
  </si>
  <si>
    <t>8</t>
    <phoneticPr fontId="4"/>
  </si>
  <si>
    <t>2</t>
    <phoneticPr fontId="4"/>
  </si>
  <si>
    <t>Jigyosha</t>
    <phoneticPr fontId="4"/>
  </si>
  <si>
    <t>Jigyosha_Zip</t>
    <phoneticPr fontId="4"/>
  </si>
  <si>
    <t>JigyoName</t>
  </si>
  <si>
    <t>0以上の整数で1～4桁。前ｾﾞﾛは有も無も有効。</t>
    <phoneticPr fontId="3"/>
  </si>
  <si>
    <t>TeikyoKbn</t>
  </si>
  <si>
    <t>Name</t>
    <phoneticPr fontId="4"/>
  </si>
  <si>
    <t>○</t>
    <phoneticPr fontId="4"/>
  </si>
  <si>
    <t>3</t>
    <phoneticPr fontId="4"/>
  </si>
  <si>
    <t>Name</t>
  </si>
  <si>
    <t>JigyoName</t>
    <phoneticPr fontId="4"/>
  </si>
  <si>
    <t>Jigyosho_No</t>
    <phoneticPr fontId="4"/>
  </si>
  <si>
    <t>Teikyo_Nendo</t>
    <phoneticPr fontId="4"/>
  </si>
  <si>
    <t>文字列（ひらがな）</t>
    <rPh sb="0" eb="3">
      <t>モジレツ</t>
    </rPh>
    <phoneticPr fontId="3"/>
  </si>
  <si>
    <t>Jigyosha_Address_Furigana</t>
    <phoneticPr fontId="4"/>
  </si>
  <si>
    <t>Jigyosha_Address</t>
    <phoneticPr fontId="4"/>
  </si>
  <si>
    <t>Name_Furigana</t>
    <phoneticPr fontId="4"/>
  </si>
  <si>
    <t>50</t>
    <phoneticPr fontId="4"/>
  </si>
  <si>
    <t>Pref_Cd</t>
    <phoneticPr fontId="4"/>
  </si>
  <si>
    <t>Name_Furigana</t>
    <phoneticPr fontId="4"/>
  </si>
  <si>
    <t>Teikyo_Kbn</t>
    <phoneticPr fontId="4"/>
  </si>
  <si>
    <t>Pref_Cd</t>
    <phoneticPr fontId="4"/>
  </si>
  <si>
    <t>50</t>
    <phoneticPr fontId="4"/>
  </si>
  <si>
    <t>1</t>
    <phoneticPr fontId="4"/>
  </si>
  <si>
    <t>Daijin_Array</t>
    <phoneticPr fontId="4"/>
  </si>
  <si>
    <t>3</t>
    <phoneticPr fontId="4"/>
  </si>
  <si>
    <t>Daijin</t>
    <phoneticPr fontId="4"/>
  </si>
  <si>
    <t>Daijin_Name</t>
    <phoneticPr fontId="4"/>
  </si>
  <si>
    <t>15</t>
    <phoneticPr fontId="4"/>
  </si>
  <si>
    <t>15</t>
    <phoneticPr fontId="4"/>
  </si>
  <si>
    <t>入力値をそのまま設定。(最大20桁）</t>
    <rPh sb="0" eb="2">
      <t>ニュウリョク</t>
    </rPh>
    <rPh sb="2" eb="3">
      <t>アタイ</t>
    </rPh>
    <rPh sb="8" eb="10">
      <t>セッテイ</t>
    </rPh>
    <rPh sb="12" eb="14">
      <t>サイダイ</t>
    </rPh>
    <phoneticPr fontId="4"/>
  </si>
  <si>
    <t>20</t>
    <phoneticPr fontId="4"/>
  </si>
  <si>
    <t>UTF-8</t>
    <phoneticPr fontId="4"/>
  </si>
  <si>
    <t>あて先</t>
    <rPh sb="2" eb="3">
      <t>サキ</t>
    </rPh>
    <phoneticPr fontId="4"/>
  </si>
  <si>
    <t>報告年月日</t>
    <rPh sb="0" eb="2">
      <t>ホウコク</t>
    </rPh>
    <rPh sb="2" eb="5">
      <t>ネンガッピ</t>
    </rPh>
    <phoneticPr fontId="4"/>
  </si>
  <si>
    <t>報告者</t>
    <rPh sb="0" eb="3">
      <t>ホウコクシャ</t>
    </rPh>
    <phoneticPr fontId="4"/>
  </si>
  <si>
    <t>郵便番号</t>
    <rPh sb="0" eb="4">
      <t>ユウビンバンゴウ</t>
    </rPh>
    <phoneticPr fontId="4"/>
  </si>
  <si>
    <t>住所（ふりがな）</t>
    <rPh sb="0" eb="2">
      <t>ジュウショ</t>
    </rPh>
    <phoneticPr fontId="4"/>
  </si>
  <si>
    <t>住所</t>
    <rPh sb="0" eb="2">
      <t>ジュウショ</t>
    </rPh>
    <phoneticPr fontId="4"/>
  </si>
  <si>
    <t>法人名（ふりがな）</t>
    <rPh sb="0" eb="2">
      <t>ホウジン</t>
    </rPh>
    <rPh sb="2" eb="3">
      <t>メイ</t>
    </rPh>
    <phoneticPr fontId="4"/>
  </si>
  <si>
    <t>法人名</t>
    <rPh sb="0" eb="2">
      <t>ホウジン</t>
    </rPh>
    <rPh sb="2" eb="3">
      <t>メイ</t>
    </rPh>
    <phoneticPr fontId="4"/>
  </si>
  <si>
    <t>特定漏えい者コード</t>
    <rPh sb="0" eb="2">
      <t>トクテイ</t>
    </rPh>
    <rPh sb="2" eb="3">
      <t>ロウ</t>
    </rPh>
    <rPh sb="5" eb="6">
      <t>シャ</t>
    </rPh>
    <phoneticPr fontId="4"/>
  </si>
  <si>
    <t>特定漏えい者の名称</t>
    <rPh sb="0" eb="2">
      <t>トクテイ</t>
    </rPh>
    <rPh sb="2" eb="3">
      <t>ロウ</t>
    </rPh>
    <rPh sb="5" eb="6">
      <t>シャ</t>
    </rPh>
    <rPh sb="7" eb="9">
      <t>メイショウ</t>
    </rPh>
    <phoneticPr fontId="4"/>
  </si>
  <si>
    <t>名称（ふりがな）</t>
    <rPh sb="0" eb="2">
      <t>メイショウ</t>
    </rPh>
    <phoneticPr fontId="4"/>
  </si>
  <si>
    <t>名称</t>
    <rPh sb="0" eb="2">
      <t>メイショウ</t>
    </rPh>
    <phoneticPr fontId="4"/>
  </si>
  <si>
    <t>所在地</t>
    <rPh sb="0" eb="3">
      <t>ショザイチ</t>
    </rPh>
    <phoneticPr fontId="4"/>
  </si>
  <si>
    <t>商標又は商号等</t>
    <rPh sb="0" eb="2">
      <t>ショウヒョウ</t>
    </rPh>
    <rPh sb="2" eb="3">
      <t>マタ</t>
    </rPh>
    <rPh sb="4" eb="6">
      <t>ショウゴウ</t>
    </rPh>
    <rPh sb="6" eb="7">
      <t>トウ</t>
    </rPh>
    <phoneticPr fontId="4"/>
  </si>
  <si>
    <t>主たる事業</t>
    <rPh sb="0" eb="1">
      <t>シュ</t>
    </rPh>
    <rPh sb="3" eb="5">
      <t>ジギョウ</t>
    </rPh>
    <phoneticPr fontId="4"/>
  </si>
  <si>
    <t>主たる事業所管大臣Array</t>
    <rPh sb="0" eb="1">
      <t>シュ</t>
    </rPh>
    <rPh sb="3" eb="5">
      <t>ジギョウ</t>
    </rPh>
    <rPh sb="5" eb="7">
      <t>ショカン</t>
    </rPh>
    <rPh sb="7" eb="9">
      <t>ダイジン</t>
    </rPh>
    <phoneticPr fontId="4"/>
  </si>
  <si>
    <t>主たる事業所管大臣</t>
    <rPh sb="0" eb="1">
      <t>シュ</t>
    </rPh>
    <rPh sb="3" eb="5">
      <t>ジギョウ</t>
    </rPh>
    <rPh sb="5" eb="7">
      <t>ショカン</t>
    </rPh>
    <rPh sb="7" eb="9">
      <t>ダイジン</t>
    </rPh>
    <phoneticPr fontId="4"/>
  </si>
  <si>
    <t>関連情報の提供の有無</t>
    <rPh sb="0" eb="2">
      <t>カンレン</t>
    </rPh>
    <rPh sb="2" eb="4">
      <t>ジョウホウ</t>
    </rPh>
    <rPh sb="5" eb="7">
      <t>テイキョウ</t>
    </rPh>
    <rPh sb="8" eb="10">
      <t>ウム</t>
    </rPh>
    <phoneticPr fontId="4"/>
  </si>
  <si>
    <t>氏名（ふりがな）</t>
    <rPh sb="0" eb="2">
      <t>シメイ</t>
    </rPh>
    <phoneticPr fontId="4"/>
  </si>
  <si>
    <t>メールアドレス</t>
  </si>
  <si>
    <t>フロン類算定漏えい量等の報告書　様式第１</t>
    <phoneticPr fontId="4"/>
  </si>
  <si>
    <t>1</t>
    <phoneticPr fontId="4"/>
  </si>
  <si>
    <t>表面</t>
    <rPh sb="0" eb="1">
      <t>オモテ</t>
    </rPh>
    <rPh sb="1" eb="2">
      <t>メン</t>
    </rPh>
    <phoneticPr fontId="4"/>
  </si>
  <si>
    <t>○</t>
  </si>
  <si>
    <t>-</t>
  </si>
  <si>
    <t>代理人による提出の場合設定あり</t>
    <phoneticPr fontId="4"/>
  </si>
  <si>
    <t>主たる事業所管大臣名</t>
    <rPh sb="0" eb="1">
      <t>シュ</t>
    </rPh>
    <rPh sb="3" eb="5">
      <t>ジギョウ</t>
    </rPh>
    <rPh sb="5" eb="7">
      <t>ショカン</t>
    </rPh>
    <rPh sb="7" eb="9">
      <t>ダイジン</t>
    </rPh>
    <rPh sb="9" eb="10">
      <t>メイ</t>
    </rPh>
    <phoneticPr fontId="4"/>
  </si>
  <si>
    <t>裏面</t>
    <rPh sb="0" eb="2">
      <t>ウラメン</t>
    </rPh>
    <phoneticPr fontId="4"/>
  </si>
  <si>
    <t>事業分類明細Array</t>
    <rPh sb="0" eb="2">
      <t>ジギョウ</t>
    </rPh>
    <rPh sb="2" eb="4">
      <t>ブンルイ</t>
    </rPh>
    <rPh sb="4" eb="6">
      <t>メイサイ</t>
    </rPh>
    <phoneticPr fontId="4"/>
  </si>
  <si>
    <t>事業分類明細</t>
    <rPh sb="0" eb="2">
      <t>ジギョウ</t>
    </rPh>
    <rPh sb="2" eb="3">
      <t>ブン</t>
    </rPh>
    <rPh sb="3" eb="4">
      <t>ルイ</t>
    </rPh>
    <rPh sb="4" eb="6">
      <t>メイサイ</t>
    </rPh>
    <phoneticPr fontId="4"/>
  </si>
  <si>
    <t>番号</t>
    <rPh sb="0" eb="2">
      <t>バンゴウ</t>
    </rPh>
    <phoneticPr fontId="4"/>
  </si>
  <si>
    <t>事業の名称</t>
    <rPh sb="0" eb="2">
      <t>ジギョウ</t>
    </rPh>
    <rPh sb="3" eb="5">
      <t>メイショウ</t>
    </rPh>
    <phoneticPr fontId="4"/>
  </si>
  <si>
    <t>事業所管大臣Array</t>
    <rPh sb="0" eb="2">
      <t>ジギョウ</t>
    </rPh>
    <rPh sb="2" eb="4">
      <t>ショカン</t>
    </rPh>
    <rPh sb="4" eb="6">
      <t>ダイジン</t>
    </rPh>
    <phoneticPr fontId="4"/>
  </si>
  <si>
    <t>事業所管大臣</t>
    <rPh sb="0" eb="2">
      <t>ジギョウ</t>
    </rPh>
    <rPh sb="2" eb="4">
      <t>ショカン</t>
    </rPh>
    <rPh sb="4" eb="6">
      <t>ダイジン</t>
    </rPh>
    <phoneticPr fontId="4"/>
  </si>
  <si>
    <t>漏えい年度</t>
    <rPh sb="0" eb="1">
      <t>ロウ</t>
    </rPh>
    <rPh sb="3" eb="5">
      <t>ネンド</t>
    </rPh>
    <phoneticPr fontId="4"/>
  </si>
  <si>
    <t>特定漏えい者のフロン類算定漏えい量Array</t>
    <rPh sb="0" eb="2">
      <t>トクテイ</t>
    </rPh>
    <rPh sb="2" eb="3">
      <t>ロウ</t>
    </rPh>
    <rPh sb="5" eb="6">
      <t>シャ</t>
    </rPh>
    <rPh sb="10" eb="11">
      <t>ルイ</t>
    </rPh>
    <rPh sb="11" eb="13">
      <t>サンテイ</t>
    </rPh>
    <rPh sb="13" eb="14">
      <t>ロウ</t>
    </rPh>
    <rPh sb="16" eb="17">
      <t>リョウ</t>
    </rPh>
    <phoneticPr fontId="4"/>
  </si>
  <si>
    <t>特定漏えい者のフロン類算定漏えい量</t>
  </si>
  <si>
    <t>都道府県コード</t>
    <rPh sb="0" eb="4">
      <t>トドウフケン</t>
    </rPh>
    <phoneticPr fontId="4"/>
  </si>
  <si>
    <t>算定漏えい量合計</t>
    <rPh sb="0" eb="2">
      <t>サンテイ</t>
    </rPh>
    <rPh sb="2" eb="3">
      <t>ロウ</t>
    </rPh>
    <rPh sb="5" eb="6">
      <t>リョウ</t>
    </rPh>
    <rPh sb="6" eb="8">
      <t>ゴウケイ</t>
    </rPh>
    <phoneticPr fontId="4"/>
  </si>
  <si>
    <t>フロン類の種類Array</t>
    <rPh sb="3" eb="4">
      <t>ルイ</t>
    </rPh>
    <rPh sb="5" eb="7">
      <t>シュルイ</t>
    </rPh>
    <phoneticPr fontId="4"/>
  </si>
  <si>
    <t>フロン類の種類</t>
    <rPh sb="3" eb="4">
      <t>ルイ</t>
    </rPh>
    <rPh sb="5" eb="7">
      <t>シュルイ</t>
    </rPh>
    <phoneticPr fontId="4"/>
  </si>
  <si>
    <t>フロン類の種類名</t>
    <rPh sb="3" eb="4">
      <t>ルイ</t>
    </rPh>
    <rPh sb="5" eb="7">
      <t>シュルイ</t>
    </rPh>
    <rPh sb="7" eb="8">
      <t>メイ</t>
    </rPh>
    <phoneticPr fontId="4"/>
  </si>
  <si>
    <t>フロン類の種類ごとの実漏えい量</t>
    <rPh sb="3" eb="4">
      <t>ルイ</t>
    </rPh>
    <rPh sb="5" eb="7">
      <t>シュルイ</t>
    </rPh>
    <rPh sb="10" eb="11">
      <t>ジツ</t>
    </rPh>
    <rPh sb="11" eb="12">
      <t>ロウ</t>
    </rPh>
    <rPh sb="14" eb="15">
      <t>リョウ</t>
    </rPh>
    <phoneticPr fontId="4"/>
  </si>
  <si>
    <t>フロン類の種類ごとの算定漏えい量</t>
    <rPh sb="3" eb="4">
      <t>ルイ</t>
    </rPh>
    <rPh sb="5" eb="7">
      <t>シュルイ</t>
    </rPh>
    <rPh sb="10" eb="12">
      <t>サンテイ</t>
    </rPh>
    <rPh sb="12" eb="13">
      <t>ロウ</t>
    </rPh>
    <rPh sb="15" eb="16">
      <t>リョウ</t>
    </rPh>
    <phoneticPr fontId="4"/>
  </si>
  <si>
    <t>○</t>
    <phoneticPr fontId="4"/>
  </si>
  <si>
    <t>特定事業所</t>
  </si>
  <si>
    <t>特定事業所番号</t>
    <rPh sb="0" eb="2">
      <t>トクテイ</t>
    </rPh>
    <rPh sb="2" eb="5">
      <t>ジギョウショ</t>
    </rPh>
    <rPh sb="5" eb="7">
      <t>バンゴウ</t>
    </rPh>
    <phoneticPr fontId="4"/>
  </si>
  <si>
    <t>第２表</t>
    <phoneticPr fontId="4"/>
  </si>
  <si>
    <t>Houjin_Name_Furigana</t>
    <phoneticPr fontId="4"/>
  </si>
  <si>
    <t>Houjin_Name</t>
    <phoneticPr fontId="4"/>
  </si>
  <si>
    <t>Daihyou_Name_Furigana</t>
    <phoneticPr fontId="4"/>
  </si>
  <si>
    <t>Daihyou_Name</t>
    <phoneticPr fontId="4"/>
  </si>
  <si>
    <t>Dairi_Name_Furigana</t>
    <phoneticPr fontId="4"/>
  </si>
  <si>
    <t>Dairi_Name</t>
    <phoneticPr fontId="4"/>
  </si>
  <si>
    <t>Mail_Address</t>
    <phoneticPr fontId="4"/>
  </si>
  <si>
    <t>2</t>
    <phoneticPr fontId="4"/>
  </si>
  <si>
    <t>Pref_Cd</t>
    <phoneticPr fontId="4"/>
  </si>
  <si>
    <t>メールアドレス</t>
    <phoneticPr fontId="4"/>
  </si>
  <si>
    <t>特定事業所単位の報告　様式第１別紙</t>
    <rPh sb="0" eb="2">
      <t>トクテイ</t>
    </rPh>
    <rPh sb="2" eb="5">
      <t>ジギョウショ</t>
    </rPh>
    <rPh sb="5" eb="7">
      <t>タンイ</t>
    </rPh>
    <rPh sb="8" eb="10">
      <t>ホウコク</t>
    </rPh>
    <rPh sb="11" eb="13">
      <t>ヨウシキ</t>
    </rPh>
    <rPh sb="13" eb="14">
      <t>ダイ</t>
    </rPh>
    <rPh sb="15" eb="17">
      <t>ベッシ</t>
    </rPh>
    <phoneticPr fontId="4"/>
  </si>
  <si>
    <t>報告年度</t>
    <rPh sb="0" eb="2">
      <t>ホウコク</t>
    </rPh>
    <rPh sb="2" eb="4">
      <t>ネンド</t>
    </rPh>
    <phoneticPr fontId="4"/>
  </si>
  <si>
    <t>特定事業所の名称（ふりがな）</t>
    <rPh sb="0" eb="2">
      <t>トクテイ</t>
    </rPh>
    <rPh sb="2" eb="5">
      <t>ジギョウショ</t>
    </rPh>
    <rPh sb="6" eb="8">
      <t>メイショウ</t>
    </rPh>
    <phoneticPr fontId="4"/>
  </si>
  <si>
    <t>特定事業所の名称</t>
    <rPh sb="0" eb="2">
      <t>トクテイ</t>
    </rPh>
    <rPh sb="2" eb="5">
      <t>ジギョウショ</t>
    </rPh>
    <rPh sb="6" eb="8">
      <t>メイショウ</t>
    </rPh>
    <phoneticPr fontId="4"/>
  </si>
  <si>
    <t>所在地　郵便番号</t>
    <rPh sb="0" eb="3">
      <t>ショザイチ</t>
    </rPh>
    <rPh sb="4" eb="8">
      <t>ユウビンバンゴウ</t>
    </rPh>
    <phoneticPr fontId="4"/>
  </si>
  <si>
    <t>所在地　住所（ふりがな）</t>
    <rPh sb="0" eb="3">
      <t>ショザイチ</t>
    </rPh>
    <rPh sb="4" eb="6">
      <t>ジュウショ</t>
    </rPh>
    <phoneticPr fontId="4"/>
  </si>
  <si>
    <t>所在地　住所</t>
    <rPh sb="0" eb="3">
      <t>ショザイチ</t>
    </rPh>
    <rPh sb="4" eb="6">
      <t>ジュウショ</t>
    </rPh>
    <phoneticPr fontId="4"/>
  </si>
  <si>
    <t>特定事業所において行われる事業</t>
    <rPh sb="0" eb="2">
      <t>トクテイ</t>
    </rPh>
    <rPh sb="2" eb="5">
      <t>ジギョウショ</t>
    </rPh>
    <rPh sb="9" eb="10">
      <t>オコナ</t>
    </rPh>
    <rPh sb="13" eb="15">
      <t>ジギョウ</t>
    </rPh>
    <phoneticPr fontId="4"/>
  </si>
  <si>
    <t>特定事業所の算定漏えい量合計</t>
    <rPh sb="0" eb="2">
      <t>トクテイ</t>
    </rPh>
    <rPh sb="2" eb="5">
      <t>ジギョウショ</t>
    </rPh>
    <rPh sb="6" eb="8">
      <t>サンテイ</t>
    </rPh>
    <rPh sb="8" eb="9">
      <t>ロウ</t>
    </rPh>
    <rPh sb="11" eb="12">
      <t>リョウ</t>
    </rPh>
    <rPh sb="12" eb="14">
      <t>ゴウケイ</t>
    </rPh>
    <phoneticPr fontId="4"/>
  </si>
  <si>
    <t>フロン類の種類ごと算定漏えい量</t>
    <rPh sb="3" eb="4">
      <t>ルイ</t>
    </rPh>
    <rPh sb="5" eb="7">
      <t>シュルイ</t>
    </rPh>
    <rPh sb="9" eb="11">
      <t>サンテイ</t>
    </rPh>
    <rPh sb="11" eb="12">
      <t>ロウ</t>
    </rPh>
    <rPh sb="14" eb="15">
      <t>リョウ</t>
    </rPh>
    <phoneticPr fontId="4"/>
  </si>
  <si>
    <t>前回に報告した名称と異なっている場合設定あり</t>
    <phoneticPr fontId="4"/>
  </si>
  <si>
    <t>4</t>
    <phoneticPr fontId="4"/>
  </si>
  <si>
    <t>5</t>
    <phoneticPr fontId="4"/>
  </si>
  <si>
    <t>提供年度</t>
    <rPh sb="0" eb="2">
      <t>テイキョウ</t>
    </rPh>
    <rPh sb="2" eb="4">
      <t>ネンド</t>
    </rPh>
    <phoneticPr fontId="4"/>
  </si>
  <si>
    <t>提供区分</t>
    <rPh sb="0" eb="2">
      <t>テイキョウ</t>
    </rPh>
    <rPh sb="2" eb="4">
      <t>クブン</t>
    </rPh>
    <phoneticPr fontId="4"/>
  </si>
  <si>
    <t>フロン類算定漏えい量の増減の状況に関する情報その他の情報　様式第２</t>
    <phoneticPr fontId="4"/>
  </si>
  <si>
    <t>フロン類算定漏えい量の管理第一種特定製品の種類ごとの内訳等に関する情報</t>
  </si>
  <si>
    <t>フロン類算定漏えい量の削減に関し実施した措置に関する情報</t>
  </si>
  <si>
    <t>フロン類算定漏えい量の削減に関し実施を予定している措置に関する情報</t>
  </si>
  <si>
    <t>その他の情報</t>
  </si>
  <si>
    <t>フロン類算定漏えい量の増減の状況に関する情報</t>
    <phoneticPr fontId="4"/>
  </si>
  <si>
    <t>△</t>
  </si>
  <si>
    <t>特定漏えい者として提出する場合は様式第１表面の担当者、特定事業所として提出する場合は様式第１別紙表紙の担当者と同様の場合は設定不要</t>
    <phoneticPr fontId="4"/>
  </si>
  <si>
    <t>いづれか１つは必須</t>
    <phoneticPr fontId="4"/>
  </si>
  <si>
    <t>文字列</t>
    <rPh sb="0" eb="3">
      <t>モジレツ</t>
    </rPh>
    <phoneticPr fontId="4"/>
  </si>
  <si>
    <t>800</t>
    <phoneticPr fontId="4"/>
  </si>
  <si>
    <t>Joho</t>
    <phoneticPr fontId="4"/>
  </si>
  <si>
    <t>"1"(特定漏えい者全体） or "2"(当事業所のみ)</t>
    <phoneticPr fontId="3"/>
  </si>
  <si>
    <t>特定事業所として提出の場合設定あり</t>
    <phoneticPr fontId="4"/>
  </si>
  <si>
    <t>フロン類算定漏えい量様式第2（漏えい量の増減の状況に関する情報その他の情報）</t>
    <rPh sb="3" eb="4">
      <t>タグイ</t>
    </rPh>
    <rPh sb="4" eb="6">
      <t>サンテイ</t>
    </rPh>
    <rPh sb="6" eb="7">
      <t>ロウ</t>
    </rPh>
    <rPh sb="9" eb="10">
      <t>リョウ</t>
    </rPh>
    <rPh sb="10" eb="12">
      <t>ヨウシキ</t>
    </rPh>
    <rPh sb="12" eb="13">
      <t>ダイ</t>
    </rPh>
    <rPh sb="15" eb="16">
      <t>ロウ</t>
    </rPh>
    <rPh sb="18" eb="19">
      <t>リョウ</t>
    </rPh>
    <rPh sb="20" eb="22">
      <t>ゾウゲン</t>
    </rPh>
    <rPh sb="23" eb="25">
      <t>ジョウキョウ</t>
    </rPh>
    <rPh sb="26" eb="27">
      <t>カン</t>
    </rPh>
    <rPh sb="29" eb="31">
      <t>ジョウホウ</t>
    </rPh>
    <rPh sb="33" eb="34">
      <t>タ</t>
    </rPh>
    <rPh sb="35" eb="37">
      <t>ジョウホウ</t>
    </rPh>
    <phoneticPr fontId="3"/>
  </si>
  <si>
    <t>フロン類算定漏えい量様式第１（別紙）【特定事業所単位での報告】</t>
    <rPh sb="3" eb="4">
      <t>タグイ</t>
    </rPh>
    <rPh sb="4" eb="6">
      <t>サンテイ</t>
    </rPh>
    <rPh sb="6" eb="7">
      <t>ロウ</t>
    </rPh>
    <rPh sb="9" eb="10">
      <t>リョウ</t>
    </rPh>
    <rPh sb="10" eb="12">
      <t>ヨウシキ</t>
    </rPh>
    <rPh sb="12" eb="13">
      <t>ダイ</t>
    </rPh>
    <rPh sb="15" eb="17">
      <t>ベッシ</t>
    </rPh>
    <rPh sb="19" eb="21">
      <t>トクテイ</t>
    </rPh>
    <rPh sb="21" eb="24">
      <t>ジギョウショ</t>
    </rPh>
    <rPh sb="24" eb="26">
      <t>タンイ</t>
    </rPh>
    <rPh sb="28" eb="30">
      <t>ホウコク</t>
    </rPh>
    <phoneticPr fontId="3"/>
  </si>
  <si>
    <t>フロン類算定漏えい量様式第１（フロン類算定漏えい量等の報告書）</t>
    <rPh sb="3" eb="4">
      <t>タグイ</t>
    </rPh>
    <rPh sb="4" eb="6">
      <t>サンテイ</t>
    </rPh>
    <rPh sb="6" eb="7">
      <t>ロウ</t>
    </rPh>
    <rPh sb="9" eb="10">
      <t>リョウ</t>
    </rPh>
    <rPh sb="10" eb="12">
      <t>ヨウシキ</t>
    </rPh>
    <rPh sb="12" eb="13">
      <t>ダイ</t>
    </rPh>
    <rPh sb="18" eb="19">
      <t>タグイ</t>
    </rPh>
    <rPh sb="19" eb="21">
      <t>サンテイ</t>
    </rPh>
    <rPh sb="21" eb="22">
      <t>ロウ</t>
    </rPh>
    <rPh sb="24" eb="25">
      <t>リョウ</t>
    </rPh>
    <rPh sb="25" eb="26">
      <t>ナド</t>
    </rPh>
    <rPh sb="27" eb="30">
      <t>ホウコクショ</t>
    </rPh>
    <phoneticPr fontId="3"/>
  </si>
  <si>
    <t>漏えい者全体の場合は "00"</t>
    <phoneticPr fontId="4"/>
  </si>
  <si>
    <t>100</t>
    <phoneticPr fontId="4"/>
  </si>
  <si>
    <t>100まで追加可能</t>
    <rPh sb="5" eb="7">
      <t>ツイカ</t>
    </rPh>
    <rPh sb="7" eb="9">
      <t>カノウ</t>
    </rPh>
    <phoneticPr fontId="4"/>
  </si>
  <si>
    <t>100</t>
    <phoneticPr fontId="4"/>
  </si>
  <si>
    <t>254</t>
    <phoneticPr fontId="4"/>
  </si>
  <si>
    <t>FreonHoukokusho_00_1</t>
    <phoneticPr fontId="4"/>
  </si>
  <si>
    <t>FreonHoukokusho</t>
    <phoneticPr fontId="4"/>
  </si>
  <si>
    <t>Roueisha_No</t>
  </si>
  <si>
    <t>Roueisha</t>
  </si>
  <si>
    <t>Roueisha_Name_Furigana</t>
  </si>
  <si>
    <t>Roueisha_Name</t>
  </si>
  <si>
    <t>Roueisha_Name_Bf</t>
  </si>
  <si>
    <t>FreonHoukokusho_00_2</t>
    <phoneticPr fontId="4"/>
  </si>
  <si>
    <t>FreonJigyosho_00</t>
    <phoneticPr fontId="4"/>
  </si>
  <si>
    <t>FreonJigyosho</t>
    <phoneticPr fontId="4"/>
  </si>
  <si>
    <t>FreonJigyosho_01</t>
    <phoneticPr fontId="4"/>
  </si>
  <si>
    <t>Atesaki</t>
    <phoneticPr fontId="4"/>
  </si>
  <si>
    <t>西暦4桁（年度）　（ｙｙｙｙ固定）</t>
    <rPh sb="0" eb="2">
      <t>セイレキ</t>
    </rPh>
    <rPh sb="3" eb="4">
      <t>ケタ</t>
    </rPh>
    <rPh sb="5" eb="7">
      <t>ネンド</t>
    </rPh>
    <rPh sb="14" eb="16">
      <t>コテイ</t>
    </rPh>
    <phoneticPr fontId="3"/>
  </si>
  <si>
    <t>FreonHoukokusho_Yoshiki2</t>
    <phoneticPr fontId="4"/>
  </si>
  <si>
    <t>FreonHoukokusho_Yoshiki2_00</t>
    <phoneticPr fontId="4"/>
  </si>
  <si>
    <t>改行コード付</t>
    <phoneticPr fontId="4"/>
  </si>
  <si>
    <t>Houkoku_Nengappi</t>
    <phoneticPr fontId="4"/>
  </si>
  <si>
    <t>Houkoku_Nendo</t>
    <phoneticPr fontId="4"/>
  </si>
  <si>
    <t>Jigyosho_NameFurigana</t>
  </si>
  <si>
    <t>Jigyosho_Name</t>
  </si>
  <si>
    <t>Jigyosho_Name_Bf</t>
  </si>
  <si>
    <t>Jigyosho_Zip</t>
  </si>
  <si>
    <t>Jigyosho_Address_Furigana</t>
  </si>
  <si>
    <t>Jigyosho_Address</t>
  </si>
  <si>
    <t>Rouei_Nendo</t>
    <phoneticPr fontId="4"/>
  </si>
  <si>
    <t>繰返しの最大数は100</t>
    <phoneticPr fontId="4"/>
  </si>
  <si>
    <t>JigyoCode</t>
    <phoneticPr fontId="4"/>
  </si>
  <si>
    <t>JigyoBunrui_Array</t>
    <phoneticPr fontId="4"/>
  </si>
  <si>
    <t>10</t>
    <phoneticPr fontId="4"/>
  </si>
  <si>
    <t>半角数字</t>
    <rPh sb="0" eb="2">
      <t>ハンカク</t>
    </rPh>
    <rPh sb="2" eb="4">
      <t>スウジ</t>
    </rPh>
    <phoneticPr fontId="4"/>
  </si>
  <si>
    <t>文字列</t>
    <rPh sb="0" eb="3">
      <t>モジレツ</t>
    </rPh>
    <phoneticPr fontId="4"/>
  </si>
  <si>
    <t>Freon_Shurui_Name</t>
    <phoneticPr fontId="4"/>
  </si>
  <si>
    <t>Freon_Jitsu_Roeiryo</t>
    <phoneticPr fontId="4"/>
  </si>
  <si>
    <t>Freon_Shurui_Array</t>
    <phoneticPr fontId="4"/>
  </si>
  <si>
    <t>Freon_Santei_Roeiryo</t>
    <phoneticPr fontId="4"/>
  </si>
  <si>
    <t>Santei_Roeiryo_Goukei</t>
    <phoneticPr fontId="4"/>
  </si>
  <si>
    <t>Freon_Shurui</t>
    <phoneticPr fontId="4"/>
  </si>
  <si>
    <t>第１表</t>
    <phoneticPr fontId="4"/>
  </si>
  <si>
    <t>50</t>
    <phoneticPr fontId="4"/>
  </si>
  <si>
    <t>FreonHoukokusho_01</t>
    <phoneticPr fontId="4"/>
  </si>
  <si>
    <t>FreonHoukokusho_02</t>
    <phoneticPr fontId="4"/>
  </si>
  <si>
    <t>300</t>
    <phoneticPr fontId="4"/>
  </si>
  <si>
    <t>Tokutei_Freon_Santei</t>
    <phoneticPr fontId="4"/>
  </si>
  <si>
    <t>Tokutei_Freon_Santei_Array</t>
    <phoneticPr fontId="4"/>
  </si>
  <si>
    <t>12</t>
    <phoneticPr fontId="4"/>
  </si>
  <si>
    <t>0以上の整数で最大4桁。前ｾﾞﾛは有も無も有効。</t>
    <phoneticPr fontId="3"/>
  </si>
  <si>
    <t>本タグはスキーマ定義と共に出力する（個別出力不要）</t>
    <rPh sb="0" eb="1">
      <t>ホン</t>
    </rPh>
    <rPh sb="8" eb="10">
      <t>テイギ</t>
    </rPh>
    <rPh sb="11" eb="12">
      <t>トモ</t>
    </rPh>
    <rPh sb="13" eb="15">
      <t>シュツリョク</t>
    </rPh>
    <rPh sb="18" eb="20">
      <t>コベツ</t>
    </rPh>
    <rPh sb="20" eb="22">
      <t>シュツリョク</t>
    </rPh>
    <rPh sb="22" eb="24">
      <t>フヨウ</t>
    </rPh>
    <phoneticPr fontId="4"/>
  </si>
  <si>
    <t>事業所番号</t>
    <rPh sb="0" eb="3">
      <t>ジギョウショ</t>
    </rPh>
    <rPh sb="3" eb="5">
      <t>バンゴウ</t>
    </rPh>
    <phoneticPr fontId="4"/>
  </si>
  <si>
    <t>フロン類算定漏えい量の増減の状況に関する情報その他情報</t>
    <rPh sb="3" eb="4">
      <t>ルイ</t>
    </rPh>
    <rPh sb="4" eb="6">
      <t>サンテイ</t>
    </rPh>
    <rPh sb="6" eb="7">
      <t>ロウ</t>
    </rPh>
    <rPh sb="9" eb="10">
      <t>リョウ</t>
    </rPh>
    <rPh sb="11" eb="13">
      <t>ゾウゲン</t>
    </rPh>
    <rPh sb="14" eb="16">
      <t>ジョウキョウ</t>
    </rPh>
    <rPh sb="17" eb="18">
      <t>カン</t>
    </rPh>
    <rPh sb="20" eb="22">
      <t>ジョウホウ</t>
    </rPh>
    <rPh sb="24" eb="25">
      <t>タ</t>
    </rPh>
    <rPh sb="25" eb="27">
      <t>ジョウホウ</t>
    </rPh>
    <phoneticPr fontId="4"/>
  </si>
  <si>
    <t>12</t>
    <phoneticPr fontId="4"/>
  </si>
  <si>
    <t>1つ目の大臣は必須</t>
    <rPh sb="2" eb="3">
      <t>メ</t>
    </rPh>
    <rPh sb="4" eb="6">
      <t>ダイジン</t>
    </rPh>
    <rPh sb="7" eb="9">
      <t>ヒッス</t>
    </rPh>
    <phoneticPr fontId="3"/>
  </si>
  <si>
    <t>△</t>
    <phoneticPr fontId="3"/>
  </si>
  <si>
    <t>△</t>
    <phoneticPr fontId="3"/>
  </si>
  <si>
    <t>Daijin_Name</t>
    <phoneticPr fontId="4"/>
  </si>
  <si>
    <t>Shohyo</t>
    <phoneticPr fontId="4"/>
  </si>
  <si>
    <t>事業所管大臣名</t>
  </si>
  <si>
    <t>tdi</t>
    <phoneticPr fontId="4"/>
  </si>
  <si>
    <t>tdi</t>
    <phoneticPr fontId="4"/>
  </si>
  <si>
    <t>代表者役職・氏名（ふりがな）</t>
    <rPh sb="0" eb="3">
      <t>ダイヒョウシャ</t>
    </rPh>
    <rPh sb="3" eb="5">
      <t>ヤクショク</t>
    </rPh>
    <rPh sb="6" eb="8">
      <t>シメイ</t>
    </rPh>
    <phoneticPr fontId="4"/>
  </si>
  <si>
    <t>代表者役職・氏名</t>
    <rPh sb="0" eb="3">
      <t>ダイヒョウシャ</t>
    </rPh>
    <rPh sb="3" eb="5">
      <t>ヤクショク</t>
    </rPh>
    <rPh sb="6" eb="8">
      <t>シメイ</t>
    </rPh>
    <phoneticPr fontId="4"/>
  </si>
  <si>
    <t>代理人役職・氏名（ふりがな）</t>
    <rPh sb="0" eb="3">
      <t>ダイリニン</t>
    </rPh>
    <rPh sb="3" eb="5">
      <t>ヤクショク</t>
    </rPh>
    <rPh sb="6" eb="8">
      <t>シメイ</t>
    </rPh>
    <phoneticPr fontId="4"/>
  </si>
  <si>
    <t>代理人役職・氏名</t>
    <rPh sb="0" eb="3">
      <t>ダイリニン</t>
    </rPh>
    <rPh sb="3" eb="5">
      <t>ヤクショク</t>
    </rPh>
    <rPh sb="6" eb="8">
      <t>シメイ</t>
    </rPh>
    <phoneticPr fontId="4"/>
  </si>
  <si>
    <t>ＸＭＬクラス</t>
    <phoneticPr fontId="4"/>
  </si>
  <si>
    <t>単項目チェック対象</t>
    <rPh sb="0" eb="1">
      <t>タン</t>
    </rPh>
    <rPh sb="1" eb="3">
      <t>コウモク</t>
    </rPh>
    <rPh sb="7" eb="9">
      <t>タイショウ</t>
    </rPh>
    <phoneticPr fontId="4"/>
  </si>
  <si>
    <t>形式チェック対象</t>
    <rPh sb="0" eb="2">
      <t>ケイシキ</t>
    </rPh>
    <rPh sb="6" eb="8">
      <t>タイショウ</t>
    </rPh>
    <phoneticPr fontId="4"/>
  </si>
  <si>
    <t>日付</t>
  </si>
  <si>
    <t>郵便番号</t>
  </si>
  <si>
    <t>電話番号</t>
  </si>
  <si>
    <t>年度</t>
  </si>
  <si>
    <t>○</t>
    <phoneticPr fontId="4"/>
  </si>
  <si>
    <t>1</t>
    <phoneticPr fontId="4"/>
  </si>
  <si>
    <t>10</t>
    <phoneticPr fontId="4"/>
  </si>
  <si>
    <t>定数名</t>
    <rPh sb="0" eb="2">
      <t>テイスウ</t>
    </rPh>
    <rPh sb="2" eb="3">
      <t>メイ</t>
    </rPh>
    <phoneticPr fontId="4"/>
  </si>
  <si>
    <t>定数値</t>
    <rPh sb="0" eb="2">
      <t>テイスウ</t>
    </rPh>
    <rPh sb="2" eb="3">
      <t>チ</t>
    </rPh>
    <phoneticPr fontId="4"/>
  </si>
  <si>
    <t>重複確認</t>
    <rPh sb="0" eb="2">
      <t>ジュウフク</t>
    </rPh>
    <rPh sb="2" eb="4">
      <t>カクニン</t>
    </rPh>
    <phoneticPr fontId="4"/>
  </si>
  <si>
    <t>定数定義</t>
    <rPh sb="0" eb="2">
      <t>テイスウ</t>
    </rPh>
    <rPh sb="2" eb="4">
      <t>テイギ</t>
    </rPh>
    <phoneticPr fontId="4"/>
  </si>
  <si>
    <t>クラス.定数名</t>
    <rPh sb="4" eb="6">
      <t>テイスウ</t>
    </rPh>
    <rPh sb="6" eb="7">
      <t>メイ</t>
    </rPh>
    <phoneticPr fontId="4"/>
  </si>
  <si>
    <t>ツール使用項目</t>
    <rPh sb="3" eb="7">
      <t>シヨウコウモク</t>
    </rPh>
    <phoneticPr fontId="3"/>
  </si>
  <si>
    <t>桁数</t>
    <rPh sb="0" eb="2">
      <t>ケタスウ</t>
    </rPh>
    <phoneticPr fontId="4"/>
  </si>
  <si>
    <t>要素タイプ</t>
    <rPh sb="0" eb="2">
      <t>ヨウソ</t>
    </rPh>
    <phoneticPr fontId="4"/>
  </si>
  <si>
    <t>クラス別名算出</t>
    <rPh sb="3" eb="5">
      <t>ベツメイ</t>
    </rPh>
    <rPh sb="5" eb="7">
      <t>サンシュツ</t>
    </rPh>
    <phoneticPr fontId="3"/>
  </si>
  <si>
    <t>クラス別名</t>
    <rPh sb="3" eb="5">
      <t>ベツメイ</t>
    </rPh>
    <phoneticPr fontId="3"/>
  </si>
  <si>
    <t>クラス対象</t>
    <rPh sb="3" eb="5">
      <t>タイショウ</t>
    </rPh>
    <phoneticPr fontId="3"/>
  </si>
  <si>
    <t>重複カウント</t>
    <rPh sb="0" eb="2">
      <t>チョウフク</t>
    </rPh>
    <phoneticPr fontId="3"/>
  </si>
  <si>
    <t>重複№</t>
    <rPh sb="0" eb="2">
      <t>チョウフク</t>
    </rPh>
    <phoneticPr fontId="3"/>
  </si>
  <si>
    <t>ツール使用</t>
    <rPh sb="3" eb="5">
      <t>シヨウ</t>
    </rPh>
    <phoneticPr fontId="3"/>
  </si>
  <si>
    <t>Class</t>
  </si>
  <si>
    <t>Property</t>
  </si>
  <si>
    <t>n/a</t>
  </si>
  <si>
    <t>Array</t>
  </si>
  <si>
    <t>整数</t>
  </si>
  <si>
    <t>文字列</t>
  </si>
  <si>
    <t>100</t>
  </si>
  <si>
    <t>50</t>
  </si>
  <si>
    <t>2</t>
  </si>
  <si>
    <t>800</t>
  </si>
  <si>
    <t>画面で必須項目
提出時の様式チェックで必須チェックが行われるため、内部設計の都合により「－」→「○」に修正</t>
    <rPh sb="0" eb="2">
      <t>ガメン</t>
    </rPh>
    <rPh sb="3" eb="5">
      <t>ヒッス</t>
    </rPh>
    <rPh sb="5" eb="7">
      <t>コウモク</t>
    </rPh>
    <rPh sb="8" eb="10">
      <t>テイシュツ</t>
    </rPh>
    <rPh sb="10" eb="11">
      <t>ジ</t>
    </rPh>
    <rPh sb="12" eb="14">
      <t>ヨウシキ</t>
    </rPh>
    <rPh sb="19" eb="21">
      <t>ヒッス</t>
    </rPh>
    <rPh sb="26" eb="27">
      <t>オコナ</t>
    </rPh>
    <rPh sb="33" eb="35">
      <t>ナイブ</t>
    </rPh>
    <rPh sb="35" eb="37">
      <t>セッケイ</t>
    </rPh>
    <rPh sb="38" eb="40">
      <t>ツゴウ</t>
    </rPh>
    <rPh sb="51" eb="53">
      <t>シュウセイ</t>
    </rPh>
    <phoneticPr fontId="4"/>
  </si>
  <si>
    <t>フロン類算定漏えい量等の報告書　様式第１</t>
  </si>
  <si>
    <t>表面</t>
  </si>
  <si>
    <t>あて先</t>
  </si>
  <si>
    <t>報告年月日</t>
  </si>
  <si>
    <t>報告者</t>
  </si>
  <si>
    <t>報告者/郵便番号</t>
  </si>
  <si>
    <t>報告者/住所（ふりがな）</t>
  </si>
  <si>
    <t>報告者/住所</t>
  </si>
  <si>
    <t>報告者/法人名（ふりがな）</t>
  </si>
  <si>
    <t>報告者/法人名</t>
  </si>
  <si>
    <t>報告者/代表者役職・氏名（ふりがな）</t>
  </si>
  <si>
    <t>報告者/代表者役職・氏名</t>
  </si>
  <si>
    <t>報告者/代理人役職・氏名（ふりがな）</t>
  </si>
  <si>
    <t>報告者/代理人役職・氏名</t>
  </si>
  <si>
    <t>特定漏えい者コード</t>
  </si>
  <si>
    <t>特定漏えい者の名称</t>
  </si>
  <si>
    <t>特定漏えい者の名称/名称（ふりがな）</t>
  </si>
  <si>
    <t>特定漏えい者の名称/名称</t>
  </si>
  <si>
    <t>特定漏えい者の名称/前回の報告における名称</t>
  </si>
  <si>
    <t>所在地</t>
  </si>
  <si>
    <t>所在地/郵便番号</t>
  </si>
  <si>
    <t>所在地/住所（ふりがな）</t>
  </si>
  <si>
    <t>所在地/住所</t>
  </si>
  <si>
    <t>商標又は商号等</t>
  </si>
  <si>
    <t>主たる事業</t>
  </si>
  <si>
    <t>事業コード</t>
  </si>
  <si>
    <t>主たる事業所管大臣Array</t>
  </si>
  <si>
    <t>主たる事業所管大臣</t>
  </si>
  <si>
    <t>主たる事業所管大臣/主たる事業所管大臣名</t>
  </si>
  <si>
    <t>関連情報の提供の有無</t>
  </si>
  <si>
    <t>担当者</t>
  </si>
  <si>
    <t>担当者/部署</t>
  </si>
  <si>
    <t>担当者/氏名（ふりがな）</t>
  </si>
  <si>
    <t>担当者/氏名</t>
  </si>
  <si>
    <t>担当者/電話番号</t>
  </si>
  <si>
    <t>担当者/メールアドレス</t>
  </si>
  <si>
    <t>裏面</t>
  </si>
  <si>
    <t>事業分類明細Array</t>
  </si>
  <si>
    <t>事業分類明細</t>
  </si>
  <si>
    <t>事業分類明細/番号</t>
  </si>
  <si>
    <t>事業分類明細/事業の名称</t>
  </si>
  <si>
    <t>事業分類明細/事業コード</t>
  </si>
  <si>
    <t>事業分類明細/事業所管大臣Array</t>
  </si>
  <si>
    <t>事業分類明細/事業所管大臣</t>
  </si>
  <si>
    <t>事業分類明細/事業所管大臣/事業所管大臣名</t>
  </si>
  <si>
    <t>第１表</t>
  </si>
  <si>
    <t>漏えい年度</t>
  </si>
  <si>
    <t>特定漏えい者のフロン類算定漏えい量Array</t>
  </si>
  <si>
    <t>特定漏えい者のフロン類算定漏えい量/都道府県コード</t>
  </si>
  <si>
    <t>特定漏えい者のフロン類算定漏えい量/算定漏えい量合計</t>
  </si>
  <si>
    <t>特定漏えい者のフロン類算定漏えい量/フロン類の種類Array</t>
  </si>
  <si>
    <t>特定漏えい者のフロン類算定漏えい量/フロン類の種類</t>
  </si>
  <si>
    <t>特定漏えい者のフロン類算定漏えい量/フロン類の種類/フロン類の種類名</t>
  </si>
  <si>
    <t>特定漏えい者のフロン類算定漏えい量/フロン類の種類/フロン類の種類ごとの実漏えい量</t>
  </si>
  <si>
    <t>特定漏えい者のフロン類算定漏えい量/フロン類の種類/フロン類の種類ごとの算定漏えい量</t>
  </si>
  <si>
    <t>第２表</t>
  </si>
  <si>
    <t>特定事業所Array</t>
  </si>
  <si>
    <t>特定事業所/特定事業所番号</t>
  </si>
  <si>
    <t>特定事業所/名称</t>
  </si>
  <si>
    <t>特定事業所/郵便番号</t>
  </si>
  <si>
    <t>特定事業所/住所</t>
  </si>
  <si>
    <t>特定事業所/事業コード</t>
  </si>
  <si>
    <t>特定事業所/事業の名称</t>
  </si>
  <si>
    <t>特定事業所単位の報告　様式第１別紙</t>
  </si>
  <si>
    <t>表紙</t>
  </si>
  <si>
    <t>報告年度</t>
  </si>
  <si>
    <t>特定事業所番号</t>
  </si>
  <si>
    <t>特定事業所の名称（ふりがな）</t>
  </si>
  <si>
    <t>特定事業所の名称</t>
  </si>
  <si>
    <t>前回の報告における名称</t>
  </si>
  <si>
    <t>所在地　郵便番号</t>
  </si>
  <si>
    <t>所在地　住所（ふりがな）</t>
  </si>
  <si>
    <t>所在地　住所</t>
  </si>
  <si>
    <t>特定事業所において行われる事業</t>
  </si>
  <si>
    <t>都道府県コード</t>
  </si>
  <si>
    <t>別紙第１表</t>
  </si>
  <si>
    <t>特定事業所の算定漏えい量合計</t>
  </si>
  <si>
    <t>フロン類の種類Array</t>
  </si>
  <si>
    <t>フロン類の種類</t>
  </si>
  <si>
    <t>フロン類の種類/フロン類の種類名</t>
  </si>
  <si>
    <t>フロン類の種類/フロン類の種類ごとの実漏えい量</t>
  </si>
  <si>
    <t>フロン類の種類/フロン類の種類ごと算定漏えい量</t>
  </si>
  <si>
    <t>フロン類算定漏えい量の増減の状況に関する情報その他の情報　様式第２</t>
  </si>
  <si>
    <t>提供年度</t>
  </si>
  <si>
    <t>提供区分</t>
  </si>
  <si>
    <t>事業所番号</t>
  </si>
  <si>
    <t>フロン類算定漏えい量の増減の状況に関する情報その他情報</t>
  </si>
  <si>
    <t>フロン類算定漏えい量の増減の状況に関する情報その他情報/フロン類算定漏えい量の増減の状況に関する情報</t>
  </si>
  <si>
    <t>フロン類算定漏えい量の増減の状況に関する情報その他情報/フロン類算定漏えい量の管理第一種特定製品の種類ごとの内訳等に関する情報</t>
  </si>
  <si>
    <t>フロン類算定漏えい量の増減の状況に関する情報その他情報/フロン類算定漏えい量の削減に関し実施した措置に関する情報</t>
  </si>
  <si>
    <t>フロン類算定漏えい量の増減の状況に関する情報その他情報/フロン類算定漏えい量の削減に関し実施を予定している措置に関する情報</t>
  </si>
  <si>
    <t>フロン類算定漏えい量の増減の状況に関する情報その他情報/その他の情報</t>
  </si>
  <si>
    <t>チェック仕様</t>
    <rPh sb="4" eb="6">
      <t>シヨウ</t>
    </rPh>
    <phoneticPr fontId="4"/>
  </si>
  <si>
    <t>ツール貼付項目</t>
    <rPh sb="3" eb="7">
      <t>チョウフコウモク</t>
    </rPh>
    <phoneticPr fontId="4"/>
  </si>
  <si>
    <t>必須チェック要否</t>
    <rPh sb="0" eb="2">
      <t>ヒッス</t>
    </rPh>
    <rPh sb="6" eb="8">
      <t>ヨウヒ</t>
    </rPh>
    <phoneticPr fontId="4"/>
  </si>
  <si>
    <t>形式チェック要否</t>
    <rPh sb="0" eb="2">
      <t>ケイシキ</t>
    </rPh>
    <rPh sb="6" eb="8">
      <t>ヨウヒ</t>
    </rPh>
    <phoneticPr fontId="4"/>
  </si>
  <si>
    <t>要</t>
    <rPh sb="0" eb="1">
      <t>ヨウ</t>
    </rPh>
    <phoneticPr fontId="4"/>
  </si>
  <si>
    <t>不要</t>
    <rPh sb="0" eb="2">
      <t>フヨウ</t>
    </rPh>
    <phoneticPr fontId="4"/>
  </si>
  <si>
    <t>2021/3/31</t>
    <phoneticPr fontId="4"/>
  </si>
  <si>
    <t>2021/3/31</t>
    <phoneticPr fontId="4"/>
  </si>
  <si>
    <t>2021/3/31</t>
    <phoneticPr fontId="4"/>
  </si>
  <si>
    <t>sec</t>
    <phoneticPr fontId="4"/>
  </si>
  <si>
    <t>sec</t>
    <phoneticPr fontId="4"/>
  </si>
  <si>
    <t>整数20桁</t>
    <rPh sb="0" eb="2">
      <t>セイスウ</t>
    </rPh>
    <rPh sb="4" eb="5">
      <t>ケタ</t>
    </rPh>
    <phoneticPr fontId="4"/>
  </si>
  <si>
    <t>07</t>
    <phoneticPr fontId="4"/>
  </si>
  <si>
    <t>フロン類の種類ごとの実漏えい量（小数許容）</t>
    <rPh sb="16" eb="18">
      <t>ショウスウ</t>
    </rPh>
    <rPh sb="18" eb="20">
      <t>キョヨウ</t>
    </rPh>
    <phoneticPr fontId="4"/>
  </si>
  <si>
    <t>16</t>
    <phoneticPr fontId="4"/>
  </si>
  <si>
    <t>小数許容。XMLインポート、XMLエクスポートでは利用されない。</t>
    <rPh sb="0" eb="2">
      <t>ショウスウ</t>
    </rPh>
    <rPh sb="2" eb="4">
      <t>キョヨウ</t>
    </rPh>
    <rPh sb="25" eb="27">
      <t>リヨウ</t>
    </rPh>
    <phoneticPr fontId="4"/>
  </si>
  <si>
    <t>inputFreonJitsuRoeiryo</t>
    <phoneticPr fontId="4"/>
  </si>
  <si>
    <t>フロン類の種類ごとの算定漏えい量（小数許容）</t>
    <rPh sb="3" eb="4">
      <t>ルイ</t>
    </rPh>
    <rPh sb="5" eb="7">
      <t>シュルイ</t>
    </rPh>
    <rPh sb="10" eb="12">
      <t>サンテイ</t>
    </rPh>
    <rPh sb="12" eb="13">
      <t>ロウ</t>
    </rPh>
    <rPh sb="15" eb="16">
      <t>リョウ</t>
    </rPh>
    <phoneticPr fontId="4"/>
  </si>
  <si>
    <t>inputFreonSanteiRoeiryo</t>
    <phoneticPr fontId="4"/>
  </si>
  <si>
    <t>フロン類のGWP</t>
    <phoneticPr fontId="4"/>
  </si>
  <si>
    <t>6</t>
    <phoneticPr fontId="4"/>
  </si>
  <si>
    <t>整数6桁。XMLインポート、XMLエクスポートでは利用されない。</t>
    <rPh sb="25" eb="27">
      <t>リヨウ</t>
    </rPh>
    <phoneticPr fontId="4"/>
  </si>
  <si>
    <t>inputFreonShuruiGwp</t>
    <phoneticPr fontId="4"/>
  </si>
  <si>
    <t>整数20桁</t>
    <rPh sb="4" eb="5">
      <t>ケタ</t>
    </rPh>
    <phoneticPr fontId="4"/>
  </si>
  <si>
    <t>整数20桁</t>
    <phoneticPr fontId="4"/>
  </si>
  <si>
    <t>29</t>
  </si>
  <si>
    <t>05</t>
    <phoneticPr fontId="4"/>
  </si>
  <si>
    <t>小数許容。XMLインポート、XMLエクスポートでは利用されない。</t>
    <phoneticPr fontId="4"/>
  </si>
  <si>
    <t>30</t>
  </si>
  <si>
    <t>フロン類の種類ごと算定漏えい量（小数許容）</t>
    <phoneticPr fontId="4"/>
  </si>
  <si>
    <t>31</t>
  </si>
  <si>
    <t>属性指定</t>
    <rPh sb="0" eb="2">
      <t>ゾクセイ</t>
    </rPh>
    <rPh sb="2" eb="4">
      <t>シテイ</t>
    </rPh>
    <phoneticPr fontId="4"/>
  </si>
  <si>
    <t>Version = "1.0"</t>
    <phoneticPr fontId="4"/>
  </si>
  <si>
    <t>60</t>
    <phoneticPr fontId="4"/>
  </si>
  <si>
    <t>2024/9/24</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</si>
</sst>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quot;¥&quot;#,##0_);[Red]\(&quot;¥&quot;#,##0\)"/>
    <numFmt numFmtId="177" formatCode="0_);[Red]\(0\)"/>
    <numFmt numFmtId="178" formatCode="0_ "/>
  </numFmts>
  <fonts count="20">
    <font>
      <sz val="11"/>
      <name val="ＭＳ Ｐゴシック"/>
      <family val="3"/>
      <charset val="128"/>
    </font>
    <font>
      <sz val="11"/>
      <color theme="1"/>
      <name val="ＭＳ Ｐゴシック"/>
      <family val="2"/>
      <charset val="128"/>
      <scheme val="minor"/>
    </font>
    <font>
      <sz val="11"/>
      <name val="ＭＳ Ｐゴシック"/>
      <family val="3"/>
      <charset val="128"/>
    </font>
    <font>
      <sz val="6"/>
      <name val="ＭＳ Ｐゴシック"/>
      <family val="2"/>
      <charset val="128"/>
      <scheme val="minor"/>
    </font>
    <font>
      <sz val="6"/>
      <name val="ＭＳ Ｐゴシック"/>
      <family val="3"/>
      <charset val="128"/>
    </font>
    <font>
      <sz val="10"/>
      <name val="ＭＳ Ｐゴシック"/>
      <family val="3"/>
      <charset val="128"/>
    </font>
    <font>
      <sz val="11"/>
      <color theme="1"/>
      <name val="ＭＳ Ｐゴシック"/>
      <family val="2"/>
      <scheme val="minor"/>
    </font>
    <font>
      <sz val="11"/>
      <color theme="1"/>
      <name val="ＭＳ Ｐゴシック"/>
      <family val="3"/>
      <charset val="128"/>
      <scheme val="minor"/>
    </font>
    <font>
      <sz val="12"/>
      <color theme="1"/>
      <name val="ＭＳ Ｐゴシック"/>
      <family val="3"/>
      <charset val="128"/>
    </font>
    <font>
      <sz val="9"/>
      <color indexed="81"/>
      <name val="MS P ゴシック"/>
      <family val="3"/>
      <charset val="128"/>
    </font>
    <font>
      <b/>
      <sz val="9"/>
      <color indexed="81"/>
      <name val="MS P ゴシック"/>
      <family val="3"/>
      <charset val="128"/>
    </font>
    <font>
      <b/>
      <sz val="24"/>
      <color rgb="FF000000"/>
      <name val="ＭＳ Ｐゴシック"/>
      <family val="3"/>
      <charset val="128"/>
    </font>
    <font>
      <sz val="24"/>
      <color rgb="FF000000"/>
      <name val="ＭＳ Ｐゴシック"/>
      <family val="3"/>
      <charset val="128"/>
    </font>
    <font>
      <sz val="12"/>
      <color rgb="FF000000"/>
      <name val="ＭＳ Ｐゴシック"/>
      <family val="3"/>
      <charset val="128"/>
    </font>
    <font>
      <sz val="11"/>
      <color rgb="FF000000"/>
      <name val="ＭＳ Ｐゴシック"/>
      <family val="3"/>
      <charset val="128"/>
    </font>
    <font>
      <b/>
      <sz val="16"/>
      <color rgb="FF000000"/>
      <name val="ＭＳ Ｐゴシック"/>
      <family val="3"/>
      <charset val="128"/>
    </font>
    <font>
      <sz val="16"/>
      <color rgb="FF000000"/>
      <name val="ＭＳ Ｐゴシック"/>
      <family val="3"/>
      <charset val="128"/>
    </font>
    <font>
      <sz val="9"/>
      <color rgb="FF000000"/>
      <name val="ＭＳ Ｐゴシック"/>
      <family val="3"/>
      <charset val="128"/>
    </font>
    <font>
      <sz val="10"/>
      <color rgb="FF000000"/>
      <name val="ＭＳ Ｐゴシック"/>
      <family val="3"/>
      <charset val="128"/>
    </font>
    <font>
      <b/>
      <sz val="11"/>
      <color rgb="FF000000"/>
      <name val="ＭＳ Ｐゴシック"/>
      <family val="3"/>
      <charset val="128"/>
    </font>
  </fonts>
  <fills count="12">
    <fill>
      <patternFill patternType="none"/>
    </fill>
    <fill>
      <patternFill patternType="gray125"/>
    </fill>
    <fill>
      <patternFill patternType="solid">
        <fgColor rgb="FFC0C0C0"/>
        <bgColor indexed="64"/>
      </patternFill>
    </fill>
    <fill>
      <patternFill patternType="solid">
        <fgColor rgb="FFCCECFF"/>
        <bgColor indexed="64"/>
      </patternFill>
    </fill>
    <fill>
      <patternFill patternType="solid">
        <fgColor theme="0" tint="-0.249977111117893"/>
        <bgColor indexed="64"/>
      </patternFill>
    </fill>
    <fill>
      <patternFill patternType="solid">
        <fgColor theme="7" tint="0.79998168889431442"/>
        <bgColor indexed="64"/>
      </patternFill>
    </fill>
    <fill>
      <patternFill patternType="solid">
        <fgColor theme="0"/>
        <bgColor indexed="64"/>
      </patternFill>
    </fill>
    <fill>
      <patternFill patternType="solid">
        <fgColor theme="8" tint="0.79998168889431442"/>
        <bgColor indexed="64"/>
      </patternFill>
    </fill>
    <fill>
      <patternFill patternType="solid">
        <fgColor theme="5" tint="0.39997558519241921"/>
        <bgColor indexed="64"/>
      </patternFill>
    </fill>
    <fill>
      <patternFill patternType="solid">
        <fgColor theme="7" tint="0.39997558519241921"/>
        <bgColor indexed="64"/>
      </patternFill>
    </fill>
    <fill>
      <patternFill patternType="solid">
        <fgColor theme="5" tint="0.59999389629810485"/>
        <bgColor indexed="64"/>
      </patternFill>
    </fill>
    <fill>
      <patternFill patternType="solid">
        <fgColor rgb="FFFFFF00"/>
        <bgColor indexed="64"/>
      </patternFill>
    </fill>
  </fills>
  <borders count="60">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style="hair">
        <color indexed="64"/>
      </bottom>
      <diagonal/>
    </border>
    <border>
      <left/>
      <right style="thin">
        <color indexed="64"/>
      </right>
      <top style="medium">
        <color indexed="64"/>
      </top>
      <bottom style="hair">
        <color indexed="64"/>
      </bottom>
      <diagonal/>
    </border>
    <border>
      <left/>
      <right/>
      <top style="medium">
        <color indexed="64"/>
      </top>
      <bottom style="hair">
        <color indexed="64"/>
      </bottom>
      <diagonal/>
    </border>
    <border>
      <left style="medium">
        <color indexed="64"/>
      </left>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medium">
        <color indexed="64"/>
      </right>
      <top style="hair">
        <color indexed="64"/>
      </top>
      <bottom style="thin">
        <color indexed="64"/>
      </bottom>
      <diagonal/>
    </border>
    <border>
      <left style="thin">
        <color indexed="64"/>
      </left>
      <right style="thin">
        <color indexed="64"/>
      </right>
      <top style="medium">
        <color indexed="64"/>
      </top>
      <bottom style="hair">
        <color indexed="64"/>
      </bottom>
      <diagonal/>
    </border>
    <border>
      <left/>
      <right style="medium">
        <color indexed="64"/>
      </right>
      <top style="medium">
        <color indexed="64"/>
      </top>
      <bottom style="hair">
        <color indexed="64"/>
      </bottom>
      <diagonal/>
    </border>
    <border>
      <left/>
      <right style="medium">
        <color indexed="64"/>
      </right>
      <top/>
      <bottom/>
      <diagonal/>
    </border>
    <border>
      <left style="medium">
        <color indexed="64"/>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thin">
        <color indexed="64"/>
      </right>
      <top style="hair">
        <color indexed="64"/>
      </top>
      <bottom style="medium">
        <color indexed="64"/>
      </bottom>
      <diagonal/>
    </border>
    <border>
      <left style="thin">
        <color indexed="64"/>
      </left>
      <right/>
      <top/>
      <bottom style="thin">
        <color indexed="64"/>
      </bottom>
      <diagonal/>
    </border>
    <border>
      <left style="hair">
        <color indexed="64"/>
      </left>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bottom style="thin">
        <color indexed="64"/>
      </bottom>
      <diagonal/>
    </border>
    <border>
      <left/>
      <right style="medium">
        <color indexed="64"/>
      </right>
      <top style="hair">
        <color indexed="64"/>
      </top>
      <bottom style="hair">
        <color indexed="64"/>
      </bottom>
      <diagonal/>
    </border>
    <border>
      <left/>
      <right style="thin">
        <color indexed="64"/>
      </right>
      <top/>
      <bottom style="medium">
        <color indexed="64"/>
      </bottom>
      <diagonal/>
    </border>
  </borders>
  <cellStyleXfs count="12">
    <xf numFmtId="0" fontId="0" fillId="0" borderId="0">
      <alignment vertical="center"/>
    </xf>
    <xf numFmtId="0" fontId="2" fillId="0" borderId="0"/>
    <xf numFmtId="0" fontId="2" fillId="0" borderId="0"/>
    <xf numFmtId="0" fontId="2" fillId="0" borderId="0"/>
    <xf numFmtId="0" fontId="5" fillId="0" borderId="0">
      <alignment vertical="center"/>
    </xf>
    <xf numFmtId="0" fontId="6" fillId="0" borderId="0"/>
    <xf numFmtId="176" fontId="7" fillId="0" borderId="0" applyFont="0" applyFill="0" applyBorder="0" applyAlignment="0" applyProtection="0">
      <alignment vertical="center"/>
    </xf>
    <xf numFmtId="0" fontId="7" fillId="0" borderId="0">
      <alignment vertical="center"/>
    </xf>
    <xf numFmtId="0" fontId="2" fillId="0" borderId="0">
      <alignment vertical="center"/>
    </xf>
    <xf numFmtId="0" fontId="2" fillId="0" borderId="0">
      <alignment vertical="center"/>
    </xf>
    <xf numFmtId="0" fontId="1" fillId="0" borderId="0">
      <alignment vertical="center"/>
    </xf>
    <xf numFmtId="176" fontId="2" fillId="0" borderId="0" applyFont="0" applyFill="0" applyBorder="0" applyAlignment="0" applyProtection="0">
      <alignment vertical="center"/>
    </xf>
  </cellStyleXfs>
  <cellXfs count="300">
    <xf numFmtId="0" fontId="0" fillId="0" borderId="0" xfId="0">
      <alignment vertical="center"/>
    </xf>
    <xf numFmtId="0" fontId="0" fillId="0" borderId="0" xfId="8" applyFont="1" applyAlignment="1">
      <alignment horizontal="center" vertical="center"/>
    </xf>
    <xf numFmtId="49" fontId="0" fillId="0" borderId="0" xfId="8" applyNumberFormat="1" applyFont="1">
      <alignment vertical="center"/>
    </xf>
    <xf numFmtId="0" fontId="0" fillId="0" borderId="0" xfId="8" quotePrefix="1" applyFont="1" applyAlignment="1">
      <alignment horizontal="left" vertical="center"/>
    </xf>
    <xf numFmtId="0" fontId="0" fillId="0" borderId="0" xfId="8" applyFont="1">
      <alignment vertical="center"/>
    </xf>
    <xf numFmtId="0" fontId="0" fillId="0" borderId="5" xfId="0" applyBorder="1">
      <alignment vertical="center"/>
    </xf>
    <xf numFmtId="0" fontId="0" fillId="0" borderId="6" xfId="0" applyBorder="1">
      <alignment vertical="center"/>
    </xf>
    <xf numFmtId="0" fontId="0" fillId="0" borderId="14" xfId="0" applyBorder="1">
      <alignment vertical="center"/>
    </xf>
    <xf numFmtId="0" fontId="0" fillId="0" borderId="13" xfId="0" applyBorder="1">
      <alignment vertical="center"/>
    </xf>
    <xf numFmtId="0" fontId="0" fillId="0" borderId="14" xfId="8" applyFont="1" applyBorder="1">
      <alignment vertical="center"/>
    </xf>
    <xf numFmtId="49" fontId="0" fillId="0" borderId="13" xfId="8" applyNumberFormat="1" applyFont="1" applyBorder="1">
      <alignment vertical="center"/>
    </xf>
    <xf numFmtId="0" fontId="0" fillId="0" borderId="51" xfId="8" quotePrefix="1" applyFont="1" applyBorder="1" applyAlignment="1">
      <alignment horizontal="left" vertical="center"/>
    </xf>
    <xf numFmtId="0" fontId="0" fillId="0" borderId="8" xfId="8" applyFont="1" applyBorder="1">
      <alignment vertical="center"/>
    </xf>
    <xf numFmtId="0" fontId="0" fillId="0" borderId="51" xfId="0" applyBorder="1">
      <alignment vertical="center"/>
    </xf>
    <xf numFmtId="0" fontId="0" fillId="0" borderId="8" xfId="0" applyBorder="1">
      <alignment vertical="center"/>
    </xf>
    <xf numFmtId="0" fontId="8" fillId="0" borderId="0" xfId="0" applyFont="1">
      <alignment vertical="center"/>
    </xf>
    <xf numFmtId="0" fontId="0" fillId="0" borderId="10" xfId="0" applyBorder="1">
      <alignment vertical="center"/>
    </xf>
    <xf numFmtId="0" fontId="0" fillId="0" borderId="11" xfId="0" applyBorder="1">
      <alignment vertical="center"/>
    </xf>
    <xf numFmtId="0" fontId="0" fillId="0" borderId="12" xfId="0" applyBorder="1">
      <alignment vertical="center"/>
    </xf>
    <xf numFmtId="0" fontId="0" fillId="0" borderId="11" xfId="8" applyFont="1" applyBorder="1">
      <alignment vertical="center"/>
    </xf>
    <xf numFmtId="0" fontId="0" fillId="0" borderId="12" xfId="8" applyFont="1" applyBorder="1">
      <alignment vertical="center"/>
    </xf>
    <xf numFmtId="0" fontId="0" fillId="3" borderId="4" xfId="0" applyFill="1" applyBorder="1">
      <alignment vertical="center"/>
    </xf>
    <xf numFmtId="0" fontId="0" fillId="3" borderId="3" xfId="0" applyFill="1" applyBorder="1">
      <alignment vertical="center"/>
    </xf>
    <xf numFmtId="0" fontId="0" fillId="0" borderId="51" xfId="8" applyFont="1" applyBorder="1">
      <alignment vertical="center"/>
    </xf>
    <xf numFmtId="49" fontId="0" fillId="0" borderId="8" xfId="8" applyNumberFormat="1" applyFont="1" applyBorder="1">
      <alignment vertical="center"/>
    </xf>
    <xf numFmtId="0" fontId="0" fillId="0" borderId="5" xfId="8" applyFont="1" applyBorder="1">
      <alignment vertical="center"/>
    </xf>
    <xf numFmtId="0" fontId="0" fillId="0" borderId="10" xfId="8" applyFont="1" applyBorder="1">
      <alignment vertical="center"/>
    </xf>
    <xf numFmtId="49" fontId="0" fillId="0" borderId="6" xfId="8" applyNumberFormat="1" applyFont="1" applyBorder="1">
      <alignment vertical="center"/>
    </xf>
    <xf numFmtId="0" fontId="14" fillId="0" borderId="26" xfId="0" applyFont="1" applyBorder="1">
      <alignment vertical="center"/>
    </xf>
    <xf numFmtId="49" fontId="15" fillId="0" borderId="22" xfId="1" applyNumberFormat="1" applyFont="1" applyBorder="1" applyAlignment="1">
      <alignment vertical="top" shrinkToFit="1"/>
    </xf>
    <xf numFmtId="0" fontId="14" fillId="0" borderId="22" xfId="0" applyFont="1" applyBorder="1" applyAlignment="1">
      <alignment horizontal="center" vertical="center"/>
    </xf>
    <xf numFmtId="0" fontId="14" fillId="0" borderId="36" xfId="0" applyFont="1" applyBorder="1" applyAlignment="1">
      <alignment horizontal="center" vertical="center"/>
    </xf>
    <xf numFmtId="49" fontId="13" fillId="0" borderId="36" xfId="1" applyNumberFormat="1" applyFont="1" applyBorder="1" applyAlignment="1">
      <alignment horizontal="center" vertical="center"/>
    </xf>
    <xf numFmtId="49" fontId="13" fillId="0" borderId="37" xfId="1" applyNumberFormat="1" applyFont="1" applyBorder="1" applyAlignment="1">
      <alignment horizontal="center" vertical="center"/>
    </xf>
    <xf numFmtId="49" fontId="14" fillId="0" borderId="0" xfId="1" applyNumberFormat="1" applyFont="1" applyAlignment="1">
      <alignment vertical="center"/>
    </xf>
    <xf numFmtId="0" fontId="14" fillId="0" borderId="0" xfId="1" applyFont="1" applyAlignment="1">
      <alignment vertical="center"/>
    </xf>
    <xf numFmtId="0" fontId="14" fillId="0" borderId="18" xfId="0" applyFont="1" applyBorder="1">
      <alignment vertical="center"/>
    </xf>
    <xf numFmtId="49" fontId="16" fillId="0" borderId="9" xfId="1" applyNumberFormat="1" applyFont="1" applyBorder="1" applyAlignment="1">
      <alignment vertical="center" shrinkToFit="1"/>
    </xf>
    <xf numFmtId="0" fontId="14" fillId="0" borderId="9" xfId="0" applyFont="1" applyBorder="1" applyAlignment="1">
      <alignment horizontal="center" vertical="center"/>
    </xf>
    <xf numFmtId="0" fontId="14" fillId="0" borderId="17" xfId="0" applyFont="1" applyBorder="1" applyAlignment="1">
      <alignment horizontal="center" vertical="center"/>
    </xf>
    <xf numFmtId="49" fontId="13" fillId="0" borderId="17" xfId="1" applyNumberFormat="1" applyFont="1" applyBorder="1" applyAlignment="1">
      <alignment horizontal="center" vertical="center"/>
    </xf>
    <xf numFmtId="49" fontId="13" fillId="0" borderId="35" xfId="1" applyNumberFormat="1" applyFont="1" applyBorder="1" applyAlignment="1">
      <alignment horizontal="center" vertical="center"/>
    </xf>
    <xf numFmtId="49" fontId="13" fillId="4" borderId="10" xfId="1" applyNumberFormat="1" applyFont="1" applyFill="1" applyBorder="1" applyAlignment="1">
      <alignment horizontal="center" vertical="top" textRotation="255"/>
    </xf>
    <xf numFmtId="49" fontId="13" fillId="2" borderId="6" xfId="1" applyNumberFormat="1" applyFont="1" applyFill="1" applyBorder="1" applyAlignment="1">
      <alignment vertical="center"/>
    </xf>
    <xf numFmtId="49" fontId="14" fillId="0" borderId="0" xfId="1" applyNumberFormat="1" applyFont="1" applyAlignment="1">
      <alignment wrapText="1"/>
    </xf>
    <xf numFmtId="49" fontId="13" fillId="2" borderId="10" xfId="1" applyNumberFormat="1" applyFont="1" applyFill="1" applyBorder="1" applyAlignment="1">
      <alignment horizontal="center" vertical="top" textRotation="255"/>
    </xf>
    <xf numFmtId="0" fontId="13" fillId="2" borderId="10" xfId="1" applyFont="1" applyFill="1" applyBorder="1" applyAlignment="1">
      <alignment horizontal="center" vertical="top" textRotation="255"/>
    </xf>
    <xf numFmtId="0" fontId="13" fillId="5" borderId="4" xfId="1" applyFont="1" applyFill="1" applyBorder="1" applyAlignment="1">
      <alignment horizontal="center" vertical="top"/>
    </xf>
    <xf numFmtId="0" fontId="17" fillId="4" borderId="11" xfId="0" applyFont="1" applyFill="1" applyBorder="1" applyAlignment="1">
      <alignment vertical="top" wrapText="1"/>
    </xf>
    <xf numFmtId="49" fontId="13" fillId="7" borderId="11" xfId="1" applyNumberFormat="1" applyFont="1" applyFill="1" applyBorder="1" applyAlignment="1">
      <alignment horizontal="center" vertical="top" textRotation="255"/>
    </xf>
    <xf numFmtId="49" fontId="13" fillId="2" borderId="48" xfId="1" applyNumberFormat="1" applyFont="1" applyFill="1" applyBorder="1" applyAlignment="1">
      <alignment horizontal="center" vertical="center" wrapText="1"/>
    </xf>
    <xf numFmtId="49" fontId="13" fillId="2" borderId="49" xfId="1" applyNumberFormat="1" applyFont="1" applyFill="1" applyBorder="1" applyAlignment="1">
      <alignment horizontal="center" vertical="center" wrapText="1"/>
    </xf>
    <xf numFmtId="49" fontId="13" fillId="2" borderId="50" xfId="1" applyNumberFormat="1" applyFont="1" applyFill="1" applyBorder="1" applyAlignment="1">
      <alignment horizontal="center" vertical="center" wrapText="1"/>
    </xf>
    <xf numFmtId="49" fontId="13" fillId="2" borderId="52" xfId="1" applyNumberFormat="1" applyFont="1" applyFill="1" applyBorder="1" applyAlignment="1">
      <alignment horizontal="center" vertical="center" wrapText="1"/>
    </xf>
    <xf numFmtId="49" fontId="13" fillId="4" borderId="53" xfId="1" applyNumberFormat="1" applyFont="1" applyFill="1" applyBorder="1" applyAlignment="1">
      <alignment horizontal="center" vertical="center" wrapText="1"/>
    </xf>
    <xf numFmtId="0" fontId="14" fillId="4" borderId="43" xfId="0" applyFont="1" applyFill="1" applyBorder="1" applyAlignment="1">
      <alignment horizontal="center" vertical="top" textRotation="255"/>
    </xf>
    <xf numFmtId="0" fontId="14" fillId="2" borderId="43" xfId="0" applyFont="1" applyFill="1" applyBorder="1" applyAlignment="1">
      <alignment horizontal="center" vertical="top" textRotation="255"/>
    </xf>
    <xf numFmtId="49" fontId="13" fillId="7" borderId="43" xfId="1" applyNumberFormat="1" applyFont="1" applyFill="1" applyBorder="1" applyAlignment="1">
      <alignment horizontal="center" vertical="top" textRotation="255"/>
    </xf>
    <xf numFmtId="49" fontId="18" fillId="0" borderId="39" xfId="1" applyNumberFormat="1" applyFont="1" applyBorder="1" applyAlignment="1">
      <alignment horizontal="right" vertical="top"/>
    </xf>
    <xf numFmtId="49" fontId="18" fillId="0" borderId="40" xfId="1" applyNumberFormat="1" applyFont="1" applyBorder="1" applyAlignment="1">
      <alignment horizontal="right" vertical="top"/>
    </xf>
    <xf numFmtId="49" fontId="18" fillId="0" borderId="40" xfId="1" applyNumberFormat="1" applyFont="1" applyBorder="1" applyAlignment="1">
      <alignment vertical="top"/>
    </xf>
    <xf numFmtId="49" fontId="18" fillId="0" borderId="41" xfId="1" applyNumberFormat="1" applyFont="1" applyBorder="1" applyAlignment="1">
      <alignment horizontal="center" vertical="top"/>
    </xf>
    <xf numFmtId="49" fontId="18" fillId="0" borderId="40" xfId="1" applyNumberFormat="1" applyFont="1" applyBorder="1" applyAlignment="1">
      <alignment horizontal="center" vertical="top"/>
    </xf>
    <xf numFmtId="49" fontId="18" fillId="0" borderId="40" xfId="1" applyNumberFormat="1" applyFont="1" applyBorder="1" applyAlignment="1">
      <alignment vertical="top" shrinkToFit="1"/>
    </xf>
    <xf numFmtId="49" fontId="18" fillId="0" borderId="15" xfId="1" applyNumberFormat="1" applyFont="1" applyBorder="1" applyAlignment="1">
      <alignment vertical="top"/>
    </xf>
    <xf numFmtId="49" fontId="18" fillId="0" borderId="0" xfId="1" applyNumberFormat="1" applyFont="1"/>
    <xf numFmtId="49" fontId="18" fillId="0" borderId="0" xfId="1" applyNumberFormat="1" applyFont="1" applyAlignment="1">
      <alignment horizontal="center" vertical="top"/>
    </xf>
    <xf numFmtId="0" fontId="18" fillId="0" borderId="0" xfId="1" applyFont="1"/>
    <xf numFmtId="49" fontId="18" fillId="0" borderId="30" xfId="1" applyNumberFormat="1" applyFont="1" applyBorder="1" applyAlignment="1">
      <alignment horizontal="right" vertical="top"/>
    </xf>
    <xf numFmtId="49" fontId="18" fillId="0" borderId="11" xfId="1" applyNumberFormat="1" applyFont="1" applyBorder="1" applyAlignment="1">
      <alignment horizontal="right" vertical="top"/>
    </xf>
    <xf numFmtId="49" fontId="18" fillId="0" borderId="11" xfId="1" applyNumberFormat="1" applyFont="1" applyBorder="1" applyAlignment="1">
      <alignment vertical="top"/>
    </xf>
    <xf numFmtId="49" fontId="18" fillId="0" borderId="14" xfId="1" applyNumberFormat="1" applyFont="1" applyBorder="1" applyAlignment="1">
      <alignment horizontal="center" vertical="top"/>
    </xf>
    <xf numFmtId="49" fontId="18" fillId="0" borderId="11" xfId="1" applyNumberFormat="1" applyFont="1" applyBorder="1" applyAlignment="1">
      <alignment horizontal="center" vertical="top"/>
    </xf>
    <xf numFmtId="49" fontId="18" fillId="0" borderId="11" xfId="1" applyNumberFormat="1" applyFont="1" applyBorder="1" applyAlignment="1">
      <alignment vertical="top" shrinkToFit="1"/>
    </xf>
    <xf numFmtId="49" fontId="18" fillId="0" borderId="55" xfId="1" applyNumberFormat="1" applyFont="1" applyBorder="1" applyAlignment="1">
      <alignment vertical="top"/>
    </xf>
    <xf numFmtId="49" fontId="18" fillId="0" borderId="33" xfId="1" applyNumberFormat="1" applyFont="1" applyBorder="1" applyAlignment="1">
      <alignment horizontal="right" vertical="top"/>
    </xf>
    <xf numFmtId="49" fontId="18" fillId="0" borderId="17" xfId="1" applyNumberFormat="1" applyFont="1" applyBorder="1" applyAlignment="1">
      <alignment horizontal="right" vertical="top"/>
    </xf>
    <xf numFmtId="49" fontId="18" fillId="0" borderId="18" xfId="1" applyNumberFormat="1" applyFont="1" applyBorder="1" applyAlignment="1">
      <alignment vertical="top"/>
    </xf>
    <xf numFmtId="49" fontId="18" fillId="0" borderId="17" xfId="1" applyNumberFormat="1" applyFont="1" applyBorder="1" applyAlignment="1">
      <alignment vertical="top"/>
    </xf>
    <xf numFmtId="49" fontId="18" fillId="0" borderId="47" xfId="1" applyNumberFormat="1" applyFont="1" applyBorder="1" applyAlignment="1">
      <alignment horizontal="center" vertical="top"/>
    </xf>
    <xf numFmtId="49" fontId="18" fillId="0" borderId="34" xfId="1" applyNumberFormat="1" applyFont="1" applyBorder="1" applyAlignment="1">
      <alignment horizontal="center" vertical="top"/>
    </xf>
    <xf numFmtId="49" fontId="18" fillId="0" borderId="17" xfId="1" applyNumberFormat="1" applyFont="1" applyBorder="1" applyAlignment="1">
      <alignment vertical="top" shrinkToFit="1"/>
    </xf>
    <xf numFmtId="49" fontId="18" fillId="0" borderId="17" xfId="1" applyNumberFormat="1" applyFont="1" applyBorder="1" applyAlignment="1">
      <alignment horizontal="center" vertical="top"/>
    </xf>
    <xf numFmtId="0" fontId="18" fillId="0" borderId="32" xfId="1" applyFont="1" applyBorder="1" applyAlignment="1">
      <alignment horizontal="right" vertical="top"/>
    </xf>
    <xf numFmtId="49" fontId="18" fillId="0" borderId="4" xfId="1" applyNumberFormat="1" applyFont="1" applyBorder="1" applyAlignment="1">
      <alignment horizontal="right" vertical="top"/>
    </xf>
    <xf numFmtId="49" fontId="18" fillId="0" borderId="6" xfId="1" applyNumberFormat="1" applyFont="1" applyBorder="1" applyAlignment="1">
      <alignment vertical="top"/>
    </xf>
    <xf numFmtId="49" fontId="18" fillId="0" borderId="12" xfId="1" applyNumberFormat="1" applyFont="1" applyBorder="1" applyAlignment="1">
      <alignment horizontal="center" vertical="top"/>
    </xf>
    <xf numFmtId="49" fontId="18" fillId="0" borderId="57" xfId="1" applyNumberFormat="1" applyFont="1" applyBorder="1" applyAlignment="1">
      <alignment horizontal="center" vertical="top"/>
    </xf>
    <xf numFmtId="49" fontId="18" fillId="0" borderId="51" xfId="1" applyNumberFormat="1" applyFont="1" applyBorder="1" applyAlignment="1">
      <alignment horizontal="center" vertical="top"/>
    </xf>
    <xf numFmtId="49" fontId="18" fillId="0" borderId="12" xfId="1" applyNumberFormat="1" applyFont="1" applyBorder="1" applyAlignment="1">
      <alignment vertical="top" shrinkToFit="1"/>
    </xf>
    <xf numFmtId="49" fontId="18" fillId="0" borderId="2" xfId="1" applyNumberFormat="1" applyFont="1" applyBorder="1" applyAlignment="1">
      <alignment vertical="top"/>
    </xf>
    <xf numFmtId="49" fontId="18" fillId="0" borderId="4" xfId="1" applyNumberFormat="1" applyFont="1" applyBorder="1" applyAlignment="1">
      <alignment horizontal="center" vertical="top"/>
    </xf>
    <xf numFmtId="0" fontId="18" fillId="0" borderId="4" xfId="1" applyFont="1" applyBorder="1" applyAlignment="1">
      <alignment horizontal="center" vertical="top"/>
    </xf>
    <xf numFmtId="177" fontId="18" fillId="0" borderId="4" xfId="1" applyNumberFormat="1" applyFont="1" applyBorder="1" applyAlignment="1">
      <alignment vertical="top"/>
    </xf>
    <xf numFmtId="178" fontId="18" fillId="0" borderId="4" xfId="1" applyNumberFormat="1" applyFont="1" applyBorder="1" applyAlignment="1">
      <alignment horizontal="center" vertical="top"/>
    </xf>
    <xf numFmtId="0" fontId="18" fillId="0" borderId="4" xfId="1" applyFont="1" applyBorder="1" applyAlignment="1">
      <alignment vertical="top"/>
    </xf>
    <xf numFmtId="0" fontId="18" fillId="0" borderId="4" xfId="1" applyFont="1" applyBorder="1"/>
    <xf numFmtId="49" fontId="18" fillId="0" borderId="4" xfId="1" applyNumberFormat="1" applyFont="1" applyBorder="1"/>
    <xf numFmtId="49" fontId="18" fillId="0" borderId="0" xfId="1" applyNumberFormat="1" applyFont="1" applyAlignment="1">
      <alignment vertical="top"/>
    </xf>
    <xf numFmtId="49" fontId="18" fillId="0" borderId="20" xfId="1" applyNumberFormat="1" applyFont="1" applyBorder="1" applyAlignment="1">
      <alignment horizontal="center" vertical="top"/>
    </xf>
    <xf numFmtId="49" fontId="18" fillId="0" borderId="1" xfId="1" applyNumberFormat="1" applyFont="1" applyBorder="1" applyAlignment="1">
      <alignment horizontal="center" vertical="top"/>
    </xf>
    <xf numFmtId="49" fontId="18" fillId="0" borderId="4" xfId="1" applyNumberFormat="1" applyFont="1" applyBorder="1" applyAlignment="1">
      <alignment vertical="top" shrinkToFit="1"/>
    </xf>
    <xf numFmtId="49" fontId="18" fillId="0" borderId="2" xfId="1" applyNumberFormat="1" applyFont="1" applyBorder="1" applyAlignment="1">
      <alignment vertical="top" wrapText="1"/>
    </xf>
    <xf numFmtId="49" fontId="18" fillId="0" borderId="14" xfId="1" applyNumberFormat="1" applyFont="1" applyBorder="1" applyAlignment="1">
      <alignment vertical="top"/>
    </xf>
    <xf numFmtId="49" fontId="18" fillId="0" borderId="10" xfId="1" applyNumberFormat="1" applyFont="1" applyBorder="1" applyAlignment="1">
      <alignment vertical="top"/>
    </xf>
    <xf numFmtId="49" fontId="18" fillId="0" borderId="2" xfId="1" applyNumberFormat="1" applyFont="1" applyBorder="1" applyAlignment="1">
      <alignment horizontal="left" vertical="top" wrapText="1"/>
    </xf>
    <xf numFmtId="49" fontId="18" fillId="0" borderId="2" xfId="1" applyNumberFormat="1" applyFont="1" applyBorder="1" applyAlignment="1">
      <alignment horizontal="left" vertical="top"/>
    </xf>
    <xf numFmtId="49" fontId="18" fillId="0" borderId="12" xfId="1" applyNumberFormat="1" applyFont="1" applyBorder="1" applyAlignment="1">
      <alignment vertical="top"/>
    </xf>
    <xf numFmtId="49" fontId="18" fillId="0" borderId="5" xfId="1" applyNumberFormat="1" applyFont="1" applyBorder="1" applyAlignment="1">
      <alignment horizontal="center" vertical="top"/>
    </xf>
    <xf numFmtId="49" fontId="14" fillId="0" borderId="4" xfId="1" applyNumberFormat="1" applyFont="1" applyBorder="1" applyAlignment="1">
      <alignment wrapText="1"/>
    </xf>
    <xf numFmtId="0" fontId="18" fillId="0" borderId="2" xfId="0" applyFont="1" applyBorder="1" applyAlignment="1">
      <alignment vertical="top" wrapText="1"/>
    </xf>
    <xf numFmtId="49" fontId="18" fillId="0" borderId="4" xfId="1" applyNumberFormat="1" applyFont="1" applyBorder="1" applyAlignment="1">
      <alignment vertical="top"/>
    </xf>
    <xf numFmtId="0" fontId="18" fillId="11" borderId="4" xfId="1" applyFont="1" applyFill="1" applyBorder="1" applyAlignment="1">
      <alignment horizontal="center" vertical="top"/>
    </xf>
    <xf numFmtId="0" fontId="17" fillId="0" borderId="0" xfId="0" applyFont="1">
      <alignment vertical="center"/>
    </xf>
    <xf numFmtId="49" fontId="18" fillId="0" borderId="51" xfId="1" applyNumberFormat="1" applyFont="1" applyBorder="1" applyAlignment="1">
      <alignment vertical="top"/>
    </xf>
    <xf numFmtId="49" fontId="18" fillId="0" borderId="8" xfId="1" applyNumberFormat="1" applyFont="1" applyBorder="1" applyAlignment="1">
      <alignment vertical="top"/>
    </xf>
    <xf numFmtId="49" fontId="18" fillId="0" borderId="13" xfId="1" applyNumberFormat="1" applyFont="1" applyBorder="1" applyAlignment="1">
      <alignment vertical="top"/>
    </xf>
    <xf numFmtId="49" fontId="18" fillId="0" borderId="12" xfId="1" applyNumberFormat="1" applyFont="1" applyBorder="1" applyAlignment="1">
      <alignment horizontal="right" vertical="top"/>
    </xf>
    <xf numFmtId="49" fontId="14" fillId="0" borderId="0" xfId="1" applyNumberFormat="1" applyFont="1"/>
    <xf numFmtId="49" fontId="14" fillId="0" borderId="0" xfId="1" applyNumberFormat="1" applyFont="1" applyAlignment="1">
      <alignment horizontal="right"/>
    </xf>
    <xf numFmtId="49" fontId="14" fillId="0" borderId="0" xfId="1" applyNumberFormat="1" applyFont="1" applyAlignment="1">
      <alignment horizontal="center"/>
    </xf>
    <xf numFmtId="0" fontId="14" fillId="0" borderId="0" xfId="1" applyFont="1"/>
    <xf numFmtId="49" fontId="19" fillId="0" borderId="22" xfId="1" applyNumberFormat="1" applyFont="1" applyBorder="1" applyAlignment="1">
      <alignment vertical="center" shrinkToFit="1"/>
    </xf>
    <xf numFmtId="49" fontId="18" fillId="0" borderId="32" xfId="1" applyNumberFormat="1" applyFont="1" applyBorder="1" applyAlignment="1">
      <alignment horizontal="right" vertical="top"/>
    </xf>
    <xf numFmtId="49" fontId="18" fillId="6" borderId="32" xfId="1" applyNumberFormat="1" applyFont="1" applyFill="1" applyBorder="1" applyAlignment="1">
      <alignment horizontal="right" vertical="top"/>
    </xf>
    <xf numFmtId="49" fontId="18" fillId="6" borderId="0" xfId="1" applyNumberFormat="1" applyFont="1" applyFill="1" applyAlignment="1">
      <alignment vertical="top"/>
    </xf>
    <xf numFmtId="49" fontId="18" fillId="6" borderId="10" xfId="1" applyNumberFormat="1" applyFont="1" applyFill="1" applyBorder="1" applyAlignment="1">
      <alignment vertical="top"/>
    </xf>
    <xf numFmtId="49" fontId="18" fillId="6" borderId="12" xfId="1" applyNumberFormat="1" applyFont="1" applyFill="1" applyBorder="1" applyAlignment="1">
      <alignment horizontal="center" vertical="top"/>
    </xf>
    <xf numFmtId="49" fontId="18" fillId="6" borderId="57" xfId="1" applyNumberFormat="1" applyFont="1" applyFill="1" applyBorder="1" applyAlignment="1">
      <alignment horizontal="center" vertical="top"/>
    </xf>
    <xf numFmtId="49" fontId="18" fillId="6" borderId="51" xfId="1" applyNumberFormat="1" applyFont="1" applyFill="1" applyBorder="1" applyAlignment="1">
      <alignment horizontal="center" vertical="top"/>
    </xf>
    <xf numFmtId="49" fontId="18" fillId="6" borderId="0" xfId="1" applyNumberFormat="1" applyFont="1" applyFill="1"/>
    <xf numFmtId="49" fontId="18" fillId="6" borderId="4" xfId="1" applyNumberFormat="1" applyFont="1" applyFill="1" applyBorder="1" applyAlignment="1">
      <alignment horizontal="center" vertical="top"/>
    </xf>
    <xf numFmtId="49" fontId="18" fillId="0" borderId="10" xfId="1" applyNumberFormat="1" applyFont="1" applyBorder="1" applyAlignment="1">
      <alignment vertical="top" wrapText="1"/>
    </xf>
    <xf numFmtId="49" fontId="18" fillId="0" borderId="14" xfId="1" applyNumberFormat="1" applyFont="1" applyBorder="1" applyAlignment="1">
      <alignment vertical="top" wrapText="1"/>
    </xf>
    <xf numFmtId="49" fontId="18" fillId="0" borderId="51" xfId="1" applyNumberFormat="1" applyFont="1" applyBorder="1" applyAlignment="1">
      <alignment vertical="top" wrapText="1"/>
    </xf>
    <xf numFmtId="49" fontId="18" fillId="0" borderId="1" xfId="1" applyNumberFormat="1" applyFont="1" applyBorder="1" applyAlignment="1">
      <alignment horizontal="left" vertical="top" wrapText="1"/>
    </xf>
    <xf numFmtId="49" fontId="18" fillId="0" borderId="2" xfId="1" applyNumberFormat="1" applyFont="1" applyBorder="1" applyAlignment="1">
      <alignment horizontal="left" vertical="top" wrapText="1"/>
    </xf>
    <xf numFmtId="49" fontId="18" fillId="0" borderId="3" xfId="1" applyNumberFormat="1" applyFont="1" applyBorder="1" applyAlignment="1">
      <alignment horizontal="left" vertical="top" wrapText="1"/>
    </xf>
    <xf numFmtId="49" fontId="18" fillId="0" borderId="1" xfId="1" applyNumberFormat="1" applyFont="1" applyBorder="1" applyAlignment="1">
      <alignment vertical="top"/>
    </xf>
    <xf numFmtId="49" fontId="18" fillId="0" borderId="2" xfId="1" applyNumberFormat="1" applyFont="1" applyBorder="1" applyAlignment="1">
      <alignment vertical="top"/>
    </xf>
    <xf numFmtId="49" fontId="18" fillId="0" borderId="3" xfId="1" applyNumberFormat="1" applyFont="1" applyBorder="1" applyAlignment="1">
      <alignment vertical="top"/>
    </xf>
    <xf numFmtId="0" fontId="18" fillId="0" borderId="1" xfId="0" applyFont="1" applyBorder="1">
      <alignment vertical="center"/>
    </xf>
    <xf numFmtId="0" fontId="18" fillId="0" borderId="2" xfId="0" applyFont="1" applyBorder="1">
      <alignment vertical="center"/>
    </xf>
    <xf numFmtId="49" fontId="18" fillId="0" borderId="1" xfId="1" applyNumberFormat="1" applyFont="1" applyBorder="1" applyAlignment="1">
      <alignment horizontal="center" vertical="center"/>
    </xf>
    <xf numFmtId="49" fontId="18" fillId="0" borderId="28" xfId="1" applyNumberFormat="1" applyFont="1" applyBorder="1" applyAlignment="1">
      <alignment horizontal="center" vertical="center"/>
    </xf>
    <xf numFmtId="49" fontId="13" fillId="5" borderId="1" xfId="1" applyNumberFormat="1" applyFont="1" applyFill="1" applyBorder="1" applyAlignment="1">
      <alignment horizontal="center" vertical="top"/>
    </xf>
    <xf numFmtId="49" fontId="13" fillId="5" borderId="2" xfId="1" applyNumberFormat="1" applyFont="1" applyFill="1" applyBorder="1" applyAlignment="1">
      <alignment horizontal="center" vertical="top"/>
    </xf>
    <xf numFmtId="49" fontId="14" fillId="8" borderId="1" xfId="1" applyNumberFormat="1" applyFont="1" applyFill="1" applyBorder="1" applyAlignment="1">
      <alignment horizontal="center" wrapText="1"/>
    </xf>
    <xf numFmtId="49" fontId="14" fillId="8" borderId="2" xfId="1" applyNumberFormat="1" applyFont="1" applyFill="1" applyBorder="1" applyAlignment="1">
      <alignment horizontal="center" wrapText="1"/>
    </xf>
    <xf numFmtId="49" fontId="14" fillId="8" borderId="3" xfId="1" applyNumberFormat="1" applyFont="1" applyFill="1" applyBorder="1" applyAlignment="1">
      <alignment horizontal="center" wrapText="1"/>
    </xf>
    <xf numFmtId="49" fontId="14" fillId="9" borderId="1" xfId="1" applyNumberFormat="1" applyFont="1" applyFill="1" applyBorder="1" applyAlignment="1">
      <alignment horizontal="center" wrapText="1"/>
    </xf>
    <xf numFmtId="49" fontId="14" fillId="9" borderId="2" xfId="1" applyNumberFormat="1" applyFont="1" applyFill="1" applyBorder="1" applyAlignment="1">
      <alignment horizontal="center" wrapText="1"/>
    </xf>
    <xf numFmtId="49" fontId="14" fillId="9" borderId="3" xfId="1" applyNumberFormat="1" applyFont="1" applyFill="1" applyBorder="1" applyAlignment="1">
      <alignment horizontal="center" wrapText="1"/>
    </xf>
    <xf numFmtId="49" fontId="13" fillId="10" borderId="11" xfId="1" applyNumberFormat="1" applyFont="1" applyFill="1" applyBorder="1" applyAlignment="1">
      <alignment horizontal="center" vertical="top" textRotation="255"/>
    </xf>
    <xf numFmtId="49" fontId="13" fillId="10" borderId="43" xfId="1" applyNumberFormat="1" applyFont="1" applyFill="1" applyBorder="1" applyAlignment="1">
      <alignment horizontal="center" vertical="top" textRotation="255"/>
    </xf>
    <xf numFmtId="177" fontId="13" fillId="10" borderId="11" xfId="1" applyNumberFormat="1" applyFont="1" applyFill="1" applyBorder="1" applyAlignment="1">
      <alignment vertical="top" textRotation="255"/>
    </xf>
    <xf numFmtId="177" fontId="13" fillId="10" borderId="43" xfId="1" applyNumberFormat="1" applyFont="1" applyFill="1" applyBorder="1" applyAlignment="1">
      <alignment vertical="top" textRotation="255"/>
    </xf>
    <xf numFmtId="49" fontId="13" fillId="5" borderId="11" xfId="1" applyNumberFormat="1" applyFont="1" applyFill="1" applyBorder="1" applyAlignment="1">
      <alignment horizontal="center" vertical="top" textRotation="255"/>
    </xf>
    <xf numFmtId="49" fontId="13" fillId="5" borderId="43" xfId="1" applyNumberFormat="1" applyFont="1" applyFill="1" applyBorder="1" applyAlignment="1">
      <alignment horizontal="center" vertical="top" textRotation="255"/>
    </xf>
    <xf numFmtId="0" fontId="13" fillId="7" borderId="51" xfId="1" applyFont="1" applyFill="1" applyBorder="1" applyAlignment="1">
      <alignment horizontal="center" vertical="top"/>
    </xf>
    <xf numFmtId="0" fontId="13" fillId="7" borderId="9" xfId="1" applyFont="1" applyFill="1" applyBorder="1" applyAlignment="1">
      <alignment horizontal="center" vertical="top"/>
    </xf>
    <xf numFmtId="0" fontId="13" fillId="7" borderId="8" xfId="1" applyFont="1" applyFill="1" applyBorder="1" applyAlignment="1">
      <alignment horizontal="center" vertical="top"/>
    </xf>
    <xf numFmtId="49" fontId="13" fillId="5" borderId="13" xfId="1" applyNumberFormat="1" applyFont="1" applyFill="1" applyBorder="1" applyAlignment="1">
      <alignment vertical="top" textRotation="255"/>
    </xf>
    <xf numFmtId="49" fontId="13" fillId="5" borderId="59" xfId="1" applyNumberFormat="1" applyFont="1" applyFill="1" applyBorder="1" applyAlignment="1">
      <alignment vertical="top" textRotation="255"/>
    </xf>
    <xf numFmtId="0" fontId="13" fillId="5" borderId="11" xfId="1" applyFont="1" applyFill="1" applyBorder="1" applyAlignment="1">
      <alignment horizontal="center" vertical="top" textRotation="255"/>
    </xf>
    <xf numFmtId="0" fontId="13" fillId="5" borderId="43" xfId="1" applyFont="1" applyFill="1" applyBorder="1" applyAlignment="1">
      <alignment horizontal="center" vertical="top" textRotation="255"/>
    </xf>
    <xf numFmtId="0" fontId="13" fillId="2" borderId="11" xfId="1" applyFont="1" applyFill="1" applyBorder="1" applyAlignment="1">
      <alignment horizontal="center" vertical="top" textRotation="255"/>
    </xf>
    <xf numFmtId="0" fontId="14" fillId="0" borderId="11" xfId="0" applyFont="1" applyBorder="1" applyAlignment="1">
      <alignment horizontal="center" vertical="top" textRotation="255"/>
    </xf>
    <xf numFmtId="177" fontId="13" fillId="5" borderId="11" xfId="1" applyNumberFormat="1" applyFont="1" applyFill="1" applyBorder="1" applyAlignment="1">
      <alignment vertical="top" textRotation="255"/>
    </xf>
    <xf numFmtId="177" fontId="13" fillId="5" borderId="43" xfId="1" applyNumberFormat="1" applyFont="1" applyFill="1" applyBorder="1" applyAlignment="1">
      <alignment vertical="top" textRotation="255"/>
    </xf>
    <xf numFmtId="49" fontId="18" fillId="0" borderId="1" xfId="1" applyNumberFormat="1" applyFont="1" applyBorder="1" applyAlignment="1">
      <alignment horizontal="left" vertical="center" wrapText="1"/>
    </xf>
    <xf numFmtId="49" fontId="18" fillId="0" borderId="28" xfId="1" applyNumberFormat="1" applyFont="1" applyBorder="1" applyAlignment="1">
      <alignment horizontal="left" vertical="center" wrapText="1"/>
    </xf>
    <xf numFmtId="49" fontId="18" fillId="0" borderId="1" xfId="1" applyNumberFormat="1" applyFont="1" applyBorder="1" applyAlignment="1">
      <alignment vertical="top" wrapText="1"/>
    </xf>
    <xf numFmtId="49" fontId="18" fillId="0" borderId="2" xfId="1" applyNumberFormat="1" applyFont="1" applyBorder="1" applyAlignment="1">
      <alignment vertical="top" wrapText="1"/>
    </xf>
    <xf numFmtId="49" fontId="18" fillId="0" borderId="3" xfId="1" applyNumberFormat="1" applyFont="1" applyBorder="1" applyAlignment="1">
      <alignment vertical="top" wrapText="1"/>
    </xf>
    <xf numFmtId="0" fontId="18" fillId="0" borderId="1" xfId="0" applyFont="1" applyBorder="1" applyAlignment="1">
      <alignment vertical="top" wrapText="1"/>
    </xf>
    <xf numFmtId="0" fontId="18" fillId="0" borderId="2" xfId="0" applyFont="1" applyBorder="1" applyAlignment="1">
      <alignment vertical="top" wrapText="1"/>
    </xf>
    <xf numFmtId="0" fontId="18" fillId="0" borderId="3" xfId="0" applyFont="1" applyBorder="1" applyAlignment="1">
      <alignment vertical="top" wrapText="1"/>
    </xf>
    <xf numFmtId="49" fontId="18" fillId="0" borderId="5" xfId="1" applyNumberFormat="1" applyFont="1" applyBorder="1" applyAlignment="1">
      <alignment vertical="top"/>
    </xf>
    <xf numFmtId="49" fontId="18" fillId="0" borderId="7" xfId="1" applyNumberFormat="1" applyFont="1" applyBorder="1" applyAlignment="1">
      <alignment vertical="top"/>
    </xf>
    <xf numFmtId="49" fontId="18" fillId="0" borderId="6" xfId="1" applyNumberFormat="1" applyFont="1" applyBorder="1" applyAlignment="1">
      <alignment vertical="top"/>
    </xf>
    <xf numFmtId="49" fontId="13" fillId="2" borderId="5" xfId="1" applyNumberFormat="1" applyFont="1" applyFill="1" applyBorder="1" applyAlignment="1">
      <alignment horizontal="center" vertical="center"/>
    </xf>
    <xf numFmtId="49" fontId="13" fillId="2" borderId="7" xfId="1" applyNumberFormat="1" applyFont="1" applyFill="1" applyBorder="1" applyAlignment="1">
      <alignment horizontal="center" vertical="center"/>
    </xf>
    <xf numFmtId="49" fontId="13" fillId="2" borderId="14" xfId="1" applyNumberFormat="1" applyFont="1" applyFill="1" applyBorder="1" applyAlignment="1">
      <alignment horizontal="center" vertical="center"/>
    </xf>
    <xf numFmtId="49" fontId="13" fillId="2" borderId="0" xfId="1" applyNumberFormat="1" applyFont="1" applyFill="1" applyAlignment="1">
      <alignment horizontal="center" vertical="center"/>
    </xf>
    <xf numFmtId="49" fontId="13" fillId="2" borderId="44" xfId="1" applyNumberFormat="1" applyFont="1" applyFill="1" applyBorder="1" applyAlignment="1">
      <alignment horizontal="center" vertical="center"/>
    </xf>
    <xf numFmtId="49" fontId="13" fillId="2" borderId="45" xfId="1" applyNumberFormat="1" applyFont="1" applyFill="1" applyBorder="1" applyAlignment="1">
      <alignment horizontal="center" vertical="center"/>
    </xf>
    <xf numFmtId="176" fontId="13" fillId="2" borderId="5" xfId="11" applyFont="1" applyFill="1" applyBorder="1" applyAlignment="1">
      <alignment horizontal="center" vertical="center" wrapText="1"/>
    </xf>
    <xf numFmtId="176" fontId="13" fillId="2" borderId="31" xfId="11" applyFont="1" applyFill="1" applyBorder="1" applyAlignment="1">
      <alignment horizontal="center" vertical="center" wrapText="1"/>
    </xf>
    <xf numFmtId="176" fontId="13" fillId="2" borderId="14" xfId="11" applyFont="1" applyFill="1" applyBorder="1" applyAlignment="1">
      <alignment horizontal="center" vertical="center" wrapText="1"/>
    </xf>
    <xf numFmtId="176" fontId="13" fillId="2" borderId="38" xfId="11" applyFont="1" applyFill="1" applyBorder="1" applyAlignment="1">
      <alignment horizontal="center" vertical="center" wrapText="1"/>
    </xf>
    <xf numFmtId="176" fontId="13" fillId="2" borderId="44" xfId="11" applyFont="1" applyFill="1" applyBorder="1" applyAlignment="1">
      <alignment horizontal="center" vertical="center" wrapText="1"/>
    </xf>
    <xf numFmtId="176" fontId="13" fillId="2" borderId="46" xfId="11" applyFont="1" applyFill="1" applyBorder="1" applyAlignment="1">
      <alignment horizontal="center" vertical="center" wrapText="1"/>
    </xf>
    <xf numFmtId="49" fontId="13" fillId="2" borderId="5" xfId="1" applyNumberFormat="1" applyFont="1" applyFill="1" applyBorder="1" applyAlignment="1">
      <alignment horizontal="center" vertical="center" wrapText="1"/>
    </xf>
    <xf numFmtId="49" fontId="13" fillId="2" borderId="7" xfId="1" applyNumberFormat="1" applyFont="1" applyFill="1" applyBorder="1" applyAlignment="1">
      <alignment horizontal="center" vertical="center" wrapText="1"/>
    </xf>
    <xf numFmtId="49" fontId="13" fillId="2" borderId="14" xfId="1" applyNumberFormat="1" applyFont="1" applyFill="1" applyBorder="1" applyAlignment="1">
      <alignment horizontal="center" vertical="center" wrapText="1"/>
    </xf>
    <xf numFmtId="49" fontId="13" fillId="2" borderId="0" xfId="1" applyNumberFormat="1" applyFont="1" applyFill="1" applyAlignment="1">
      <alignment horizontal="center" vertical="center" wrapText="1"/>
    </xf>
    <xf numFmtId="49" fontId="13" fillId="2" borderId="44" xfId="1" applyNumberFormat="1" applyFont="1" applyFill="1" applyBorder="1" applyAlignment="1">
      <alignment horizontal="center" vertical="center" wrapText="1"/>
    </xf>
    <xf numFmtId="49" fontId="13" fillId="2" borderId="45" xfId="1" applyNumberFormat="1" applyFont="1" applyFill="1" applyBorder="1" applyAlignment="1">
      <alignment horizontal="center" vertical="center" wrapText="1"/>
    </xf>
    <xf numFmtId="49" fontId="11" fillId="0" borderId="21" xfId="1" applyNumberFormat="1" applyFont="1" applyBorder="1" applyAlignment="1">
      <alignment vertical="center" wrapText="1"/>
    </xf>
    <xf numFmtId="0" fontId="12" fillId="0" borderId="22" xfId="0" applyFont="1" applyBorder="1" applyAlignment="1">
      <alignment vertical="center" wrapText="1"/>
    </xf>
    <xf numFmtId="0" fontId="12" fillId="0" borderId="23" xfId="0" applyFont="1" applyBorder="1" applyAlignment="1">
      <alignment vertical="center" wrapText="1"/>
    </xf>
    <xf numFmtId="0" fontId="12" fillId="0" borderId="27" xfId="0" applyFont="1" applyBorder="1" applyAlignment="1">
      <alignment vertical="center" wrapText="1"/>
    </xf>
    <xf numFmtId="0" fontId="12" fillId="0" borderId="9" xfId="0" applyFont="1" applyBorder="1" applyAlignment="1">
      <alignment vertical="center" wrapText="1"/>
    </xf>
    <xf numFmtId="0" fontId="12" fillId="0" borderId="8" xfId="0" applyFont="1" applyBorder="1" applyAlignment="1">
      <alignment vertical="center" wrapText="1"/>
    </xf>
    <xf numFmtId="49" fontId="13" fillId="0" borderId="24" xfId="1" applyNumberFormat="1" applyFont="1" applyBorder="1" applyAlignment="1">
      <alignment vertical="center"/>
    </xf>
    <xf numFmtId="0" fontId="14" fillId="0" borderId="26" xfId="0" applyFont="1" applyBorder="1">
      <alignment vertical="center"/>
    </xf>
    <xf numFmtId="49" fontId="15" fillId="0" borderId="24" xfId="1" applyNumberFormat="1" applyFont="1" applyBorder="1" applyAlignment="1">
      <alignment vertical="top" shrinkToFit="1"/>
    </xf>
    <xf numFmtId="49" fontId="15" fillId="0" borderId="26" xfId="1" applyNumberFormat="1" applyFont="1" applyBorder="1" applyAlignment="1">
      <alignment vertical="top" shrinkToFit="1"/>
    </xf>
    <xf numFmtId="49" fontId="15" fillId="0" borderId="25" xfId="1" applyNumberFormat="1" applyFont="1" applyBorder="1" applyAlignment="1">
      <alignment vertical="top" shrinkToFit="1"/>
    </xf>
    <xf numFmtId="49" fontId="13" fillId="0" borderId="34" xfId="1" applyNumberFormat="1" applyFont="1" applyBorder="1" applyAlignment="1">
      <alignment vertical="center"/>
    </xf>
    <xf numFmtId="0" fontId="14" fillId="0" borderId="18" xfId="0" applyFont="1" applyBorder="1">
      <alignment vertical="center"/>
    </xf>
    <xf numFmtId="49" fontId="16" fillId="0" borderId="34" xfId="1" applyNumberFormat="1" applyFont="1" applyBorder="1" applyAlignment="1">
      <alignment vertical="center" shrinkToFit="1"/>
    </xf>
    <xf numFmtId="49" fontId="16" fillId="0" borderId="18" xfId="1" applyNumberFormat="1" applyFont="1" applyBorder="1" applyAlignment="1">
      <alignment vertical="center" shrinkToFit="1"/>
    </xf>
    <xf numFmtId="49" fontId="16" fillId="0" borderId="19" xfId="1" applyNumberFormat="1" applyFont="1" applyBorder="1" applyAlignment="1">
      <alignment vertical="center" shrinkToFit="1"/>
    </xf>
    <xf numFmtId="49" fontId="13" fillId="2" borderId="29" xfId="1" applyNumberFormat="1" applyFont="1" applyFill="1" applyBorder="1" applyAlignment="1">
      <alignment horizontal="center" vertical="center" textRotation="255" wrapText="1"/>
    </xf>
    <xf numFmtId="0" fontId="13" fillId="2" borderId="30" xfId="0" applyFont="1" applyFill="1" applyBorder="1" applyAlignment="1">
      <alignment horizontal="center" vertical="center" textRotation="255"/>
    </xf>
    <xf numFmtId="0" fontId="14" fillId="0" borderId="30" xfId="0" applyFont="1" applyBorder="1" applyAlignment="1">
      <alignment horizontal="center" vertical="center" textRotation="255"/>
    </xf>
    <xf numFmtId="0" fontId="14" fillId="0" borderId="42" xfId="0" applyFont="1" applyBorder="1" applyAlignment="1">
      <alignment horizontal="center" vertical="center" textRotation="255"/>
    </xf>
    <xf numFmtId="49" fontId="13" fillId="2" borderId="10" xfId="1" applyNumberFormat="1" applyFont="1" applyFill="1" applyBorder="1" applyAlignment="1">
      <alignment horizontal="center" vertical="center" textRotation="255" wrapText="1"/>
    </xf>
    <xf numFmtId="0" fontId="13" fillId="2" borderId="11" xfId="0" applyFont="1" applyFill="1" applyBorder="1" applyAlignment="1">
      <alignment horizontal="center" vertical="center" textRotation="255"/>
    </xf>
    <xf numFmtId="0" fontId="14" fillId="0" borderId="11" xfId="0" applyFont="1" applyBorder="1" applyAlignment="1">
      <alignment horizontal="center" vertical="center" textRotation="255"/>
    </xf>
    <xf numFmtId="0" fontId="14" fillId="0" borderId="43" xfId="0" applyFont="1" applyBorder="1" applyAlignment="1">
      <alignment horizontal="center" vertical="center" textRotation="255"/>
    </xf>
    <xf numFmtId="49" fontId="13" fillId="2" borderId="10" xfId="1" applyNumberFormat="1" applyFont="1" applyFill="1" applyBorder="1" applyAlignment="1">
      <alignment horizontal="center" vertical="center"/>
    </xf>
    <xf numFmtId="49" fontId="13" fillId="2" borderId="11" xfId="1" applyNumberFormat="1" applyFont="1" applyFill="1" applyBorder="1" applyAlignment="1">
      <alignment horizontal="center" vertical="center"/>
    </xf>
    <xf numFmtId="49" fontId="13" fillId="2" borderId="12" xfId="1" applyNumberFormat="1" applyFont="1" applyFill="1" applyBorder="1" applyAlignment="1">
      <alignment horizontal="center" vertical="center"/>
    </xf>
    <xf numFmtId="49" fontId="18" fillId="0" borderId="24" xfId="1" applyNumberFormat="1" applyFont="1" applyBorder="1" applyAlignment="1">
      <alignment vertical="top" wrapText="1"/>
    </xf>
    <xf numFmtId="49" fontId="18" fillId="0" borderId="26" xfId="1" applyNumberFormat="1" applyFont="1" applyBorder="1" applyAlignment="1">
      <alignment vertical="top" wrapText="1"/>
    </xf>
    <xf numFmtId="49" fontId="18" fillId="0" borderId="25" xfId="1" applyNumberFormat="1" applyFont="1" applyBorder="1" applyAlignment="1">
      <alignment vertical="top" wrapText="1"/>
    </xf>
    <xf numFmtId="49" fontId="18" fillId="0" borderId="24" xfId="1" applyNumberFormat="1" applyFont="1" applyBorder="1" applyAlignment="1">
      <alignment vertical="top"/>
    </xf>
    <xf numFmtId="49" fontId="18" fillId="0" borderId="26" xfId="1" applyNumberFormat="1" applyFont="1" applyBorder="1" applyAlignment="1">
      <alignment vertical="top"/>
    </xf>
    <xf numFmtId="49" fontId="18" fillId="0" borderId="25" xfId="1" applyNumberFormat="1" applyFont="1" applyBorder="1" applyAlignment="1">
      <alignment vertical="top"/>
    </xf>
    <xf numFmtId="0" fontId="13" fillId="2" borderId="7" xfId="0" applyFont="1" applyFill="1" applyBorder="1" applyAlignment="1">
      <alignment horizontal="center" vertical="center" wrapText="1"/>
    </xf>
    <xf numFmtId="0" fontId="13" fillId="2" borderId="6" xfId="0" applyFont="1" applyFill="1" applyBorder="1" applyAlignment="1">
      <alignment horizontal="center" vertical="center" wrapText="1"/>
    </xf>
    <xf numFmtId="0" fontId="13" fillId="2" borderId="14" xfId="0" applyFont="1" applyFill="1" applyBorder="1" applyAlignment="1">
      <alignment horizontal="center" vertical="center" wrapText="1"/>
    </xf>
    <xf numFmtId="0" fontId="13" fillId="2" borderId="0" xfId="0" applyFont="1" applyFill="1" applyAlignment="1">
      <alignment horizontal="center" vertical="center" wrapText="1"/>
    </xf>
    <xf numFmtId="0" fontId="13" fillId="2" borderId="13" xfId="0" applyFont="1" applyFill="1" applyBorder="1" applyAlignment="1">
      <alignment horizontal="center" vertical="center" wrapText="1"/>
    </xf>
    <xf numFmtId="0" fontId="14" fillId="0" borderId="41" xfId="0" applyFont="1" applyBorder="1" applyAlignment="1">
      <alignment horizontal="center" vertical="center" wrapText="1"/>
    </xf>
    <xf numFmtId="0" fontId="14" fillId="0" borderId="15" xfId="0" applyFont="1" applyBorder="1" applyAlignment="1">
      <alignment horizontal="center" vertical="center" wrapText="1"/>
    </xf>
    <xf numFmtId="0" fontId="14" fillId="0" borderId="16"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51" xfId="0" applyFont="1" applyBorder="1" applyAlignment="1">
      <alignment horizontal="center" vertical="center" wrapText="1"/>
    </xf>
    <xf numFmtId="0" fontId="14" fillId="0" borderId="9" xfId="0" applyFont="1" applyBorder="1" applyAlignment="1">
      <alignment horizontal="center" vertical="center" wrapText="1"/>
    </xf>
    <xf numFmtId="49" fontId="13" fillId="2" borderId="10" xfId="1" applyNumberFormat="1" applyFont="1" applyFill="1" applyBorder="1" applyAlignment="1">
      <alignment horizontal="center" vertical="center" wrapText="1" shrinkToFit="1"/>
    </xf>
    <xf numFmtId="49" fontId="13" fillId="2" borderId="12" xfId="1" applyNumberFormat="1" applyFont="1" applyFill="1" applyBorder="1" applyAlignment="1">
      <alignment horizontal="center" vertical="center" wrapText="1" shrinkToFit="1"/>
    </xf>
    <xf numFmtId="0" fontId="17" fillId="2" borderId="5" xfId="0" applyFont="1" applyFill="1" applyBorder="1" applyAlignment="1">
      <alignment vertical="top" wrapText="1"/>
    </xf>
    <xf numFmtId="0" fontId="14" fillId="0" borderId="7" xfId="0" applyFont="1" applyBorder="1" applyAlignment="1">
      <alignment vertical="top" wrapText="1"/>
    </xf>
    <xf numFmtId="0" fontId="17" fillId="2" borderId="10" xfId="0" applyFont="1" applyFill="1" applyBorder="1" applyAlignment="1">
      <alignment vertical="top" wrapText="1"/>
    </xf>
    <xf numFmtId="0" fontId="17" fillId="2" borderId="43" xfId="0" applyFont="1" applyFill="1" applyBorder="1" applyAlignment="1">
      <alignment vertical="top" wrapText="1"/>
    </xf>
    <xf numFmtId="49" fontId="13" fillId="4" borderId="11" xfId="1" applyNumberFormat="1" applyFont="1" applyFill="1" applyBorder="1" applyAlignment="1">
      <alignment horizontal="center" vertical="top" textRotation="255"/>
    </xf>
    <xf numFmtId="0" fontId="14" fillId="4" borderId="11" xfId="0" applyFont="1" applyFill="1" applyBorder="1" applyAlignment="1">
      <alignment horizontal="center" vertical="top" textRotation="255"/>
    </xf>
    <xf numFmtId="49" fontId="13" fillId="4" borderId="10" xfId="1" applyNumberFormat="1" applyFont="1" applyFill="1" applyBorder="1" applyAlignment="1">
      <alignment horizontal="center" vertical="center" shrinkToFit="1"/>
    </xf>
    <xf numFmtId="0" fontId="14" fillId="4" borderId="12" xfId="0" applyFont="1" applyFill="1" applyBorder="1" applyAlignment="1">
      <alignment horizontal="center" vertical="center" shrinkToFit="1"/>
    </xf>
    <xf numFmtId="0" fontId="18" fillId="0" borderId="54" xfId="1" applyFont="1" applyBorder="1" applyAlignment="1">
      <alignment vertical="top" wrapText="1"/>
    </xf>
    <xf numFmtId="0" fontId="18" fillId="0" borderId="55" xfId="1" applyFont="1" applyBorder="1" applyAlignment="1">
      <alignment vertical="top" wrapText="1"/>
    </xf>
    <xf numFmtId="0" fontId="18" fillId="0" borderId="56" xfId="1" applyFont="1" applyBorder="1" applyAlignment="1">
      <alignment vertical="top" wrapText="1"/>
    </xf>
    <xf numFmtId="49" fontId="18" fillId="0" borderId="34" xfId="1" applyNumberFormat="1" applyFont="1" applyBorder="1" applyAlignment="1">
      <alignment vertical="top"/>
    </xf>
    <xf numFmtId="49" fontId="18" fillId="0" borderId="18" xfId="1" applyNumberFormat="1" applyFont="1" applyBorder="1" applyAlignment="1">
      <alignment vertical="top"/>
    </xf>
    <xf numFmtId="49" fontId="18" fillId="0" borderId="19" xfId="1" applyNumberFormat="1" applyFont="1" applyBorder="1" applyAlignment="1">
      <alignment vertical="top"/>
    </xf>
    <xf numFmtId="49" fontId="18" fillId="0" borderId="54" xfId="1" applyNumberFormat="1" applyFont="1" applyBorder="1" applyAlignment="1">
      <alignment vertical="top"/>
    </xf>
    <xf numFmtId="49" fontId="18" fillId="0" borderId="55" xfId="1" applyNumberFormat="1" applyFont="1" applyBorder="1" applyAlignment="1">
      <alignment vertical="top"/>
    </xf>
    <xf numFmtId="49" fontId="18" fillId="0" borderId="56" xfId="1" applyNumberFormat="1" applyFont="1" applyBorder="1" applyAlignment="1">
      <alignment vertical="top"/>
    </xf>
    <xf numFmtId="0" fontId="18" fillId="0" borderId="24" xfId="0" applyFont="1" applyBorder="1">
      <alignment vertical="center"/>
    </xf>
    <xf numFmtId="0" fontId="18" fillId="0" borderId="26" xfId="0" applyFont="1" applyBorder="1">
      <alignment vertical="center"/>
    </xf>
    <xf numFmtId="0" fontId="18" fillId="0" borderId="54" xfId="0" applyFont="1" applyBorder="1">
      <alignment vertical="center"/>
    </xf>
    <xf numFmtId="0" fontId="18" fillId="0" borderId="55" xfId="0" applyFont="1" applyBorder="1">
      <alignment vertical="center"/>
    </xf>
    <xf numFmtId="0" fontId="18" fillId="0" borderId="34" xfId="0" applyFont="1" applyBorder="1">
      <alignment vertical="center"/>
    </xf>
    <xf numFmtId="0" fontId="18" fillId="0" borderId="18" xfId="0" applyFont="1" applyBorder="1">
      <alignment vertical="center"/>
    </xf>
    <xf numFmtId="49" fontId="18" fillId="0" borderId="1" xfId="1" applyNumberFormat="1" applyFont="1" applyBorder="1" applyAlignment="1">
      <alignment vertical="center"/>
    </xf>
    <xf numFmtId="49" fontId="18" fillId="0" borderId="2" xfId="1" applyNumberFormat="1" applyFont="1" applyBorder="1" applyAlignment="1">
      <alignment vertical="center"/>
    </xf>
    <xf numFmtId="0" fontId="18" fillId="0" borderId="1" xfId="0" applyFont="1" applyBorder="1" applyAlignment="1">
      <alignment vertical="center" wrapText="1"/>
    </xf>
    <xf numFmtId="0" fontId="18" fillId="0" borderId="2" xfId="0" applyFont="1" applyBorder="1" applyAlignment="1">
      <alignment vertical="center" wrapText="1"/>
    </xf>
    <xf numFmtId="49" fontId="18" fillId="0" borderId="24" xfId="1" applyNumberFormat="1" applyFont="1" applyBorder="1" applyAlignment="1">
      <alignment horizontal="center" vertical="center"/>
    </xf>
    <xf numFmtId="49" fontId="18" fillId="0" borderId="37" xfId="1" applyNumberFormat="1" applyFont="1" applyBorder="1" applyAlignment="1">
      <alignment horizontal="center" vertical="center"/>
    </xf>
    <xf numFmtId="49" fontId="18" fillId="0" borderId="54" xfId="1" applyNumberFormat="1" applyFont="1" applyBorder="1" applyAlignment="1">
      <alignment horizontal="center" vertical="center"/>
    </xf>
    <xf numFmtId="49" fontId="18" fillId="0" borderId="58" xfId="1" applyNumberFormat="1" applyFont="1" applyBorder="1" applyAlignment="1">
      <alignment horizontal="center" vertical="center"/>
    </xf>
    <xf numFmtId="49" fontId="18" fillId="0" borderId="34" xfId="1" applyNumberFormat="1" applyFont="1" applyBorder="1" applyAlignment="1">
      <alignment horizontal="center" vertical="center"/>
    </xf>
    <xf numFmtId="49" fontId="18" fillId="0" borderId="35" xfId="1" applyNumberFormat="1" applyFont="1" applyBorder="1" applyAlignment="1">
      <alignment horizontal="center" vertical="center"/>
    </xf>
    <xf numFmtId="49" fontId="18" fillId="0" borderId="28" xfId="1" applyNumberFormat="1" applyFont="1" applyBorder="1" applyAlignment="1">
      <alignment horizontal="left" vertical="top" wrapText="1"/>
    </xf>
    <xf numFmtId="49" fontId="13" fillId="2" borderId="11" xfId="1" applyNumberFormat="1" applyFont="1" applyFill="1" applyBorder="1" applyAlignment="1">
      <alignment horizontal="center" vertical="top" textRotation="255"/>
    </xf>
    <xf numFmtId="49" fontId="15" fillId="0" borderId="24" xfId="1" applyNumberFormat="1" applyFont="1" applyBorder="1" applyAlignment="1">
      <alignment vertical="center" shrinkToFit="1"/>
    </xf>
    <xf numFmtId="49" fontId="15" fillId="0" borderId="26" xfId="1" applyNumberFormat="1" applyFont="1" applyBorder="1" applyAlignment="1">
      <alignment vertical="center" shrinkToFit="1"/>
    </xf>
    <xf numFmtId="49" fontId="15" fillId="0" borderId="25" xfId="1" applyNumberFormat="1" applyFont="1" applyBorder="1" applyAlignment="1">
      <alignment vertical="center" shrinkToFit="1"/>
    </xf>
    <xf numFmtId="49" fontId="18" fillId="6" borderId="1" xfId="1" applyNumberFormat="1" applyFont="1" applyFill="1" applyBorder="1" applyAlignment="1">
      <alignment vertical="top"/>
    </xf>
    <xf numFmtId="49" fontId="18" fillId="6" borderId="2" xfId="1" applyNumberFormat="1" applyFont="1" applyFill="1" applyBorder="1" applyAlignment="1">
      <alignment vertical="top"/>
    </xf>
    <xf numFmtId="49" fontId="18" fillId="6" borderId="3" xfId="1" applyNumberFormat="1" applyFont="1" applyFill="1" applyBorder="1" applyAlignment="1">
      <alignment vertical="top"/>
    </xf>
    <xf numFmtId="0" fontId="18" fillId="6" borderId="1" xfId="0" applyFont="1" applyFill="1" applyBorder="1">
      <alignment vertical="center"/>
    </xf>
    <xf numFmtId="0" fontId="18" fillId="6" borderId="2" xfId="0" applyFont="1" applyFill="1" applyBorder="1">
      <alignment vertical="center"/>
    </xf>
    <xf numFmtId="49" fontId="18" fillId="6" borderId="1" xfId="1" applyNumberFormat="1" applyFont="1" applyFill="1" applyBorder="1" applyAlignment="1">
      <alignment horizontal="center" vertical="center"/>
    </xf>
    <xf numFmtId="49" fontId="18" fillId="6" borderId="28" xfId="1" applyNumberFormat="1" applyFont="1" applyFill="1" applyBorder="1" applyAlignment="1">
      <alignment horizontal="center" vertical="center"/>
    </xf>
    <xf numFmtId="49" fontId="13" fillId="4" borderId="10" xfId="1" applyNumberFormat="1" applyFont="1" applyFill="1" applyBorder="1" applyAlignment="1">
      <alignment horizontal="center" vertical="center" wrapText="1" shrinkToFit="1"/>
    </xf>
    <xf numFmtId="49" fontId="13" fillId="4" borderId="12" xfId="1" applyNumberFormat="1" applyFont="1" applyFill="1" applyBorder="1" applyAlignment="1">
      <alignment horizontal="center" vertical="center" wrapText="1" shrinkToFit="1"/>
    </xf>
    <xf numFmtId="49" fontId="19" fillId="0" borderId="24" xfId="1" applyNumberFormat="1" applyFont="1" applyBorder="1" applyAlignment="1">
      <alignment vertical="center" shrinkToFit="1"/>
    </xf>
    <xf numFmtId="49" fontId="19" fillId="0" borderId="26" xfId="1" applyNumberFormat="1" applyFont="1" applyBorder="1" applyAlignment="1">
      <alignment vertical="center" shrinkToFit="1"/>
    </xf>
    <xf numFmtId="49" fontId="19" fillId="0" borderId="25" xfId="1" applyNumberFormat="1" applyFont="1" applyBorder="1" applyAlignment="1">
      <alignment vertical="center" shrinkToFit="1"/>
    </xf>
    <xf numFmtId="49" fontId="18" fillId="0" borderId="1" xfId="1" applyNumberFormat="1" applyFont="1" applyBorder="1" applyAlignment="1">
      <alignment horizontal="left" vertical="top"/>
    </xf>
    <xf numFmtId="49" fontId="18" fillId="0" borderId="2" xfId="1" applyNumberFormat="1" applyFont="1" applyBorder="1" applyAlignment="1">
      <alignment horizontal="left" vertical="top"/>
    </xf>
    <xf numFmtId="49" fontId="18" fillId="0" borderId="3" xfId="1" applyNumberFormat="1" applyFont="1" applyBorder="1" applyAlignment="1">
      <alignment horizontal="left" vertical="top"/>
    </xf>
    <xf numFmtId="0" fontId="17" fillId="4" borderId="10" xfId="0" applyFont="1" applyFill="1" applyBorder="1" applyAlignment="1">
      <alignment vertical="top" wrapText="1"/>
    </xf>
    <xf numFmtId="0" fontId="17" fillId="4" borderId="43" xfId="0" applyFont="1" applyFill="1" applyBorder="1" applyAlignment="1">
      <alignment vertical="top" wrapText="1"/>
    </xf>
  </cellXfs>
  <cellStyles count="12">
    <cellStyle name="通貨" xfId="11" builtinId="7"/>
    <cellStyle name="通貨 2" xfId="6" xr:uid="{00000000-0005-0000-0000-000001000000}"/>
    <cellStyle name="標準" xfId="0" builtinId="0"/>
    <cellStyle name="標準 14 2" xfId="9" xr:uid="{00000000-0005-0000-0000-000003000000}"/>
    <cellStyle name="標準 2" xfId="2" xr:uid="{00000000-0005-0000-0000-000004000000}"/>
    <cellStyle name="標準 2 2" xfId="4" xr:uid="{00000000-0005-0000-0000-000005000000}"/>
    <cellStyle name="標準 3" xfId="3" xr:uid="{00000000-0005-0000-0000-000006000000}"/>
    <cellStyle name="標準 4" xfId="5" xr:uid="{00000000-0005-0000-0000-000007000000}"/>
    <cellStyle name="標準 5" xfId="7" xr:uid="{00000000-0005-0000-0000-000008000000}"/>
    <cellStyle name="標準 6" xfId="10" xr:uid="{00000000-0005-0000-0000-000009000000}"/>
    <cellStyle name="標準 8" xfId="8" xr:uid="{00000000-0005-0000-0000-00000A000000}"/>
    <cellStyle name="標準_DD設06-234-001XML構造設計書（法人-別表）" xfId="1" xr:uid="{00000000-0005-0000-0000-00000C000000}"/>
  </cellStyles>
  <dxfs count="3">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colors>
    <mruColors>
      <color rgb="FFFFFF66"/>
      <color rgb="FFFFCCFF"/>
      <color rgb="FF0066FF"/>
      <color rgb="FFFF99FF"/>
      <color rgb="FF9900FF"/>
      <color rgb="FFFFFF99"/>
      <color rgb="FFCCECFF"/>
      <color rgb="FFC0C0C0"/>
      <color rgb="FF66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2:H20"/>
  <sheetViews>
    <sheetView showGridLines="0" view="pageBreakPreview" zoomScaleNormal="100" zoomScaleSheetLayoutView="100" workbookViewId="0"/>
  </sheetViews>
  <sheetFormatPr defaultColWidth="9" defaultRowHeight="13.5"/>
  <cols>
    <col min="1" max="1" width="4.25" customWidth="1"/>
    <col min="2" max="2" width="27.625" customWidth="1"/>
    <col min="3" max="3" width="14.875" customWidth="1"/>
    <col min="4" max="4" width="47.125" customWidth="1"/>
    <col min="5" max="5" width="1.75" customWidth="1"/>
  </cols>
  <sheetData>
    <row r="2" spans="1:8" ht="14.25">
      <c r="A2" s="15" t="s">
        <v>78</v>
      </c>
    </row>
    <row r="4" spans="1:8">
      <c r="B4" s="21"/>
      <c r="C4" s="21"/>
      <c r="D4" s="22"/>
    </row>
    <row r="5" spans="1:8">
      <c r="B5" s="5" t="s">
        <v>75</v>
      </c>
      <c r="C5" s="16" t="s">
        <v>156</v>
      </c>
      <c r="D5" s="6"/>
    </row>
    <row r="6" spans="1:8">
      <c r="B6" s="13"/>
      <c r="C6" s="18"/>
      <c r="D6" s="14"/>
    </row>
    <row r="7" spans="1:8">
      <c r="B7" s="7" t="s">
        <v>76</v>
      </c>
      <c r="C7" s="17" t="s">
        <v>77</v>
      </c>
      <c r="D7" s="8"/>
    </row>
    <row r="8" spans="1:8">
      <c r="B8" s="7"/>
      <c r="C8" s="17"/>
      <c r="D8" s="8"/>
    </row>
    <row r="9" spans="1:8">
      <c r="B9" s="7"/>
      <c r="C9" s="17"/>
      <c r="D9" s="8"/>
    </row>
    <row r="10" spans="1:8">
      <c r="B10" s="5" t="s">
        <v>79</v>
      </c>
      <c r="C10" s="16" t="s">
        <v>80</v>
      </c>
      <c r="D10" s="6" t="s">
        <v>82</v>
      </c>
    </row>
    <row r="11" spans="1:8">
      <c r="B11" s="7"/>
      <c r="C11" s="17" t="s">
        <v>81</v>
      </c>
      <c r="D11" s="8"/>
    </row>
    <row r="12" spans="1:8">
      <c r="A12" s="1"/>
      <c r="B12" s="23"/>
      <c r="C12" s="20"/>
      <c r="D12" s="24"/>
      <c r="E12" s="2"/>
      <c r="F12" s="2"/>
      <c r="G12" s="2"/>
      <c r="H12" s="2"/>
    </row>
    <row r="13" spans="1:8">
      <c r="A13" s="1"/>
      <c r="B13" s="25" t="s">
        <v>85</v>
      </c>
      <c r="C13" s="26"/>
      <c r="D13" s="27" t="s">
        <v>88</v>
      </c>
      <c r="E13" s="2"/>
      <c r="F13" s="2"/>
      <c r="G13" s="2"/>
      <c r="H13" s="2"/>
    </row>
    <row r="14" spans="1:8">
      <c r="A14" s="1"/>
      <c r="B14" s="9"/>
      <c r="C14" s="19"/>
      <c r="D14" s="10" t="s">
        <v>86</v>
      </c>
      <c r="E14" s="2"/>
      <c r="F14" s="2"/>
      <c r="G14" s="2"/>
      <c r="H14" s="2"/>
    </row>
    <row r="15" spans="1:8">
      <c r="A15" s="1"/>
      <c r="B15" s="9"/>
      <c r="C15" s="19"/>
      <c r="D15" s="10" t="s">
        <v>87</v>
      </c>
      <c r="E15" s="2"/>
      <c r="F15" s="2"/>
      <c r="G15" s="2"/>
      <c r="H15" s="2"/>
    </row>
    <row r="16" spans="1:8">
      <c r="A16" s="1"/>
      <c r="B16" s="9"/>
      <c r="C16" s="19"/>
      <c r="D16" s="10"/>
      <c r="E16" s="2"/>
      <c r="F16" s="2"/>
      <c r="G16" s="2"/>
      <c r="H16" s="2"/>
    </row>
    <row r="17" spans="1:8">
      <c r="A17" s="1"/>
      <c r="B17" s="23"/>
      <c r="C17" s="20"/>
      <c r="D17" s="24"/>
      <c r="E17" s="2"/>
      <c r="F17" s="2"/>
      <c r="G17" s="2"/>
      <c r="H17" s="2"/>
    </row>
    <row r="18" spans="1:8">
      <c r="A18" s="1"/>
      <c r="B18" s="9" t="s">
        <v>89</v>
      </c>
      <c r="C18" s="19"/>
      <c r="D18" s="10" t="s">
        <v>90</v>
      </c>
      <c r="E18" s="2"/>
      <c r="F18" s="2"/>
      <c r="G18" s="2"/>
      <c r="H18" s="2"/>
    </row>
    <row r="19" spans="1:8">
      <c r="A19" s="1"/>
      <c r="B19" s="11"/>
      <c r="C19" s="20"/>
      <c r="D19" s="12"/>
      <c r="E19" s="4"/>
      <c r="F19" s="4"/>
      <c r="G19" s="4"/>
      <c r="H19" s="4"/>
    </row>
    <row r="20" spans="1:8">
      <c r="A20" s="1"/>
      <c r="B20" s="3"/>
      <c r="D20" s="4"/>
      <c r="E20" s="4"/>
      <c r="F20" s="4"/>
      <c r="G20" s="4"/>
      <c r="H20" s="4"/>
    </row>
  </sheetData>
  <phoneticPr fontId="4"/>
  <pageMargins left="0.7" right="0.7" top="0.75" bottom="0.75" header="0.3" footer="0.3"/>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dimension ref="A1:AY102"/>
  <sheetViews>
    <sheetView view="pageBreakPreview" zoomScaleNormal="100" zoomScaleSheetLayoutView="100" workbookViewId="0">
      <pane xSplit="12" ySplit="6" topLeftCell="M7" activePane="bottomRight" state="frozen"/>
      <selection activeCell="M7" sqref="M7"/>
      <selection pane="topRight" activeCell="M7" sqref="M7"/>
      <selection pane="bottomLeft" activeCell="M7" sqref="M7"/>
      <selection pane="bottomRight" sqref="A1:L2"/>
    </sheetView>
  </sheetViews>
  <sheetFormatPr defaultColWidth="9" defaultRowHeight="13.5"/>
  <cols>
    <col min="1" max="1" width="4.625" style="118" customWidth="1"/>
    <col min="2" max="2" width="4.5" style="119" customWidth="1"/>
    <col min="3" max="10" width="2.875" style="118" customWidth="1"/>
    <col min="11" max="11" width="2.75" style="118" customWidth="1"/>
    <col min="12" max="12" width="16" style="118" customWidth="1"/>
    <col min="13" max="13" width="7.375" style="118" customWidth="1"/>
    <col min="14" max="14" width="7.375" style="120" customWidth="1"/>
    <col min="15" max="15" width="4.625" style="120" customWidth="1"/>
    <col min="16" max="16" width="13.75" style="118" customWidth="1"/>
    <col min="17" max="17" width="9.25" style="118" customWidth="1"/>
    <col min="18" max="20" width="14.75" style="120" customWidth="1"/>
    <col min="21" max="22" width="13.5" style="44" customWidth="1"/>
    <col min="23" max="23" width="18" style="118" customWidth="1"/>
    <col min="24" max="24" width="8.75" style="118" customWidth="1"/>
    <col min="25" max="25" width="12.625" style="120" customWidth="1"/>
    <col min="26" max="26" width="6.875" style="120" customWidth="1"/>
    <col min="27" max="27" width="1.125" style="118" customWidth="1"/>
    <col min="28" max="28" width="3.875" style="118" customWidth="1"/>
    <col min="29" max="29" width="1.125" style="118" customWidth="1"/>
    <col min="30" max="34" width="8.25" style="118" hidden="1" customWidth="1"/>
    <col min="35" max="35" width="11.875" style="118" hidden="1" customWidth="1"/>
    <col min="36" max="36" width="4" style="118" hidden="1" customWidth="1"/>
    <col min="37" max="38" width="8.25" style="118" hidden="1" customWidth="1"/>
    <col min="39" max="39" width="11.875" style="118" hidden="1" customWidth="1"/>
    <col min="40" max="40" width="4" style="118" hidden="1" customWidth="1"/>
    <col min="41" max="42" width="11.875" style="118" hidden="1" customWidth="1"/>
    <col min="43" max="44" width="4" style="118" hidden="1" customWidth="1"/>
    <col min="45" max="45" width="11.875" style="118" hidden="1" customWidth="1"/>
    <col min="46" max="46" width="2.375" style="118" hidden="1" customWidth="1"/>
    <col min="47" max="47" width="37.25" style="121" hidden="1" customWidth="1"/>
    <col min="48" max="48" width="28.75" style="121" hidden="1" customWidth="1"/>
    <col min="49" max="49" width="0" style="118" hidden="1" customWidth="1"/>
    <col min="50" max="50" width="9.25" style="121" hidden="1" customWidth="1"/>
    <col min="51" max="51" width="9.375" style="118" hidden="1" customWidth="1"/>
    <col min="52" max="16384" width="9" style="118"/>
  </cols>
  <sheetData>
    <row r="1" spans="1:51" s="34" customFormat="1" ht="23.25" customHeight="1">
      <c r="A1" s="199" t="s">
        <v>30</v>
      </c>
      <c r="B1" s="200"/>
      <c r="C1" s="200"/>
      <c r="D1" s="200"/>
      <c r="E1" s="200"/>
      <c r="F1" s="200"/>
      <c r="G1" s="200"/>
      <c r="H1" s="200"/>
      <c r="I1" s="200"/>
      <c r="J1" s="200"/>
      <c r="K1" s="200"/>
      <c r="L1" s="201"/>
      <c r="M1" s="205" t="s">
        <v>31</v>
      </c>
      <c r="N1" s="206"/>
      <c r="O1" s="28"/>
      <c r="P1" s="207" t="s">
        <v>246</v>
      </c>
      <c r="Q1" s="208"/>
      <c r="R1" s="208"/>
      <c r="S1" s="208"/>
      <c r="T1" s="208"/>
      <c r="U1" s="209"/>
      <c r="V1" s="29"/>
      <c r="W1" s="30"/>
      <c r="X1" s="31" t="s">
        <v>50</v>
      </c>
      <c r="Y1" s="32" t="s">
        <v>447</v>
      </c>
      <c r="Z1" s="33" t="s">
        <v>308</v>
      </c>
      <c r="AU1" s="35"/>
      <c r="AV1" s="35"/>
      <c r="AX1" s="35"/>
    </row>
    <row r="2" spans="1:51" s="34" customFormat="1" ht="23.25" customHeight="1">
      <c r="A2" s="202"/>
      <c r="B2" s="203"/>
      <c r="C2" s="203"/>
      <c r="D2" s="203"/>
      <c r="E2" s="203"/>
      <c r="F2" s="203"/>
      <c r="G2" s="203"/>
      <c r="H2" s="203"/>
      <c r="I2" s="203"/>
      <c r="J2" s="203"/>
      <c r="K2" s="203"/>
      <c r="L2" s="204"/>
      <c r="M2" s="210" t="s">
        <v>32</v>
      </c>
      <c r="N2" s="211"/>
      <c r="O2" s="36"/>
      <c r="P2" s="212"/>
      <c r="Q2" s="213"/>
      <c r="R2" s="213"/>
      <c r="S2" s="213"/>
      <c r="T2" s="213"/>
      <c r="U2" s="214"/>
      <c r="V2" s="37"/>
      <c r="W2" s="38"/>
      <c r="X2" s="39" t="s">
        <v>51</v>
      </c>
      <c r="Y2" s="40" t="s">
        <v>475</v>
      </c>
      <c r="Z2" s="41" t="s">
        <v>451</v>
      </c>
      <c r="AE2" s="145" t="s">
        <v>329</v>
      </c>
      <c r="AF2" s="146"/>
      <c r="AG2" s="146"/>
      <c r="AH2" s="146"/>
      <c r="AI2" s="146"/>
      <c r="AJ2" s="146"/>
      <c r="AK2" s="146"/>
      <c r="AL2" s="146"/>
      <c r="AM2" s="146"/>
      <c r="AN2" s="146"/>
      <c r="AO2" s="146"/>
      <c r="AP2" s="146"/>
      <c r="AQ2" s="146"/>
      <c r="AR2" s="146"/>
      <c r="AS2" s="146"/>
      <c r="AU2" s="35"/>
      <c r="AV2" s="35"/>
      <c r="AX2" s="35"/>
    </row>
    <row r="3" spans="1:51" s="44" customFormat="1" ht="21" customHeight="1">
      <c r="A3" s="215" t="s">
        <v>0</v>
      </c>
      <c r="B3" s="219" t="s">
        <v>1</v>
      </c>
      <c r="C3" s="193" t="s">
        <v>2</v>
      </c>
      <c r="D3" s="232"/>
      <c r="E3" s="232"/>
      <c r="F3" s="232"/>
      <c r="G3" s="232"/>
      <c r="H3" s="232"/>
      <c r="I3" s="232"/>
      <c r="J3" s="232"/>
      <c r="K3" s="232"/>
      <c r="L3" s="233"/>
      <c r="M3" s="193" t="s">
        <v>59</v>
      </c>
      <c r="N3" s="240"/>
      <c r="O3" s="251" t="s">
        <v>54</v>
      </c>
      <c r="P3" s="243" t="s">
        <v>46</v>
      </c>
      <c r="Q3" s="42"/>
      <c r="R3" s="193" t="s">
        <v>48</v>
      </c>
      <c r="S3" s="194"/>
      <c r="T3" s="194"/>
      <c r="U3" s="194"/>
      <c r="V3" s="43"/>
      <c r="W3" s="181" t="s">
        <v>52</v>
      </c>
      <c r="X3" s="182"/>
      <c r="Y3" s="187" t="s">
        <v>53</v>
      </c>
      <c r="Z3" s="188"/>
      <c r="AD3" s="45"/>
      <c r="AE3" s="147" t="s">
        <v>441</v>
      </c>
      <c r="AF3" s="148"/>
      <c r="AG3" s="148"/>
      <c r="AH3" s="148"/>
      <c r="AI3" s="148"/>
      <c r="AJ3" s="149"/>
      <c r="AK3" s="150" t="s">
        <v>442</v>
      </c>
      <c r="AL3" s="151"/>
      <c r="AM3" s="151"/>
      <c r="AN3" s="151"/>
      <c r="AO3" s="151"/>
      <c r="AP3" s="151"/>
      <c r="AQ3" s="151"/>
      <c r="AR3" s="151"/>
      <c r="AS3" s="152"/>
      <c r="AU3" s="46"/>
      <c r="AV3" s="46"/>
      <c r="AW3" s="46"/>
      <c r="AX3" s="46"/>
      <c r="AY3" s="47" t="s">
        <v>337</v>
      </c>
    </row>
    <row r="4" spans="1:51" s="44" customFormat="1" ht="27" customHeight="1">
      <c r="A4" s="216"/>
      <c r="B4" s="220"/>
      <c r="C4" s="234"/>
      <c r="D4" s="235"/>
      <c r="E4" s="235"/>
      <c r="F4" s="235"/>
      <c r="G4" s="235"/>
      <c r="H4" s="235"/>
      <c r="I4" s="235"/>
      <c r="J4" s="235"/>
      <c r="K4" s="235"/>
      <c r="L4" s="236"/>
      <c r="M4" s="241"/>
      <c r="N4" s="242"/>
      <c r="O4" s="252"/>
      <c r="P4" s="244"/>
      <c r="Q4" s="249" t="s">
        <v>49</v>
      </c>
      <c r="R4" s="195"/>
      <c r="S4" s="196"/>
      <c r="T4" s="196"/>
      <c r="U4" s="196"/>
      <c r="V4" s="223" t="s">
        <v>472</v>
      </c>
      <c r="W4" s="183"/>
      <c r="X4" s="184"/>
      <c r="Y4" s="189"/>
      <c r="Z4" s="190"/>
      <c r="AD4" s="279" t="s">
        <v>314</v>
      </c>
      <c r="AE4" s="153" t="s">
        <v>315</v>
      </c>
      <c r="AF4" s="153" t="s">
        <v>443</v>
      </c>
      <c r="AG4" s="153" t="s">
        <v>444</v>
      </c>
      <c r="AH4" s="153" t="s">
        <v>54</v>
      </c>
      <c r="AI4" s="153" t="s">
        <v>316</v>
      </c>
      <c r="AJ4" s="155" t="s">
        <v>330</v>
      </c>
      <c r="AK4" s="157" t="s">
        <v>315</v>
      </c>
      <c r="AL4" s="157" t="s">
        <v>54</v>
      </c>
      <c r="AM4" s="157" t="s">
        <v>316</v>
      </c>
      <c r="AN4" s="168" t="s">
        <v>330</v>
      </c>
      <c r="AO4" s="157" t="s">
        <v>331</v>
      </c>
      <c r="AP4" s="159" t="s">
        <v>332</v>
      </c>
      <c r="AQ4" s="160"/>
      <c r="AR4" s="161"/>
      <c r="AS4" s="162" t="s">
        <v>333</v>
      </c>
      <c r="AU4" s="166" t="s">
        <v>324</v>
      </c>
      <c r="AV4" s="166" t="s">
        <v>325</v>
      </c>
      <c r="AW4" s="166" t="s">
        <v>326</v>
      </c>
      <c r="AX4" s="166" t="s">
        <v>327</v>
      </c>
      <c r="AY4" s="164" t="s">
        <v>328</v>
      </c>
    </row>
    <row r="5" spans="1:51" s="44" customFormat="1" ht="88.5" customHeight="1">
      <c r="A5" s="217"/>
      <c r="B5" s="221"/>
      <c r="C5" s="237"/>
      <c r="D5" s="238"/>
      <c r="E5" s="238"/>
      <c r="F5" s="238"/>
      <c r="G5" s="238"/>
      <c r="H5" s="238"/>
      <c r="I5" s="238"/>
      <c r="J5" s="238"/>
      <c r="K5" s="238"/>
      <c r="L5" s="239"/>
      <c r="M5" s="245" t="s">
        <v>61</v>
      </c>
      <c r="N5" s="246"/>
      <c r="O5" s="48" t="s">
        <v>60</v>
      </c>
      <c r="P5" s="247" t="s">
        <v>47</v>
      </c>
      <c r="Q5" s="250"/>
      <c r="R5" s="195"/>
      <c r="S5" s="196"/>
      <c r="T5" s="196"/>
      <c r="U5" s="196"/>
      <c r="V5" s="224"/>
      <c r="W5" s="183"/>
      <c r="X5" s="184"/>
      <c r="Y5" s="189"/>
      <c r="Z5" s="190"/>
      <c r="AD5" s="167"/>
      <c r="AE5" s="153"/>
      <c r="AF5" s="153"/>
      <c r="AG5" s="153"/>
      <c r="AH5" s="153"/>
      <c r="AI5" s="153"/>
      <c r="AJ5" s="155"/>
      <c r="AK5" s="157"/>
      <c r="AL5" s="157"/>
      <c r="AM5" s="157"/>
      <c r="AN5" s="168"/>
      <c r="AO5" s="157"/>
      <c r="AP5" s="49" t="s">
        <v>334</v>
      </c>
      <c r="AQ5" s="49" t="s">
        <v>335</v>
      </c>
      <c r="AR5" s="49" t="s">
        <v>336</v>
      </c>
      <c r="AS5" s="162"/>
      <c r="AU5" s="167"/>
      <c r="AV5" s="167"/>
      <c r="AW5" s="166"/>
      <c r="AX5" s="166"/>
      <c r="AY5" s="164"/>
    </row>
    <row r="6" spans="1:51" s="44" customFormat="1" ht="23.25" customHeight="1" thickBot="1">
      <c r="A6" s="218"/>
      <c r="B6" s="222"/>
      <c r="C6" s="50" t="s">
        <v>18</v>
      </c>
      <c r="D6" s="51" t="s">
        <v>19</v>
      </c>
      <c r="E6" s="51" t="s">
        <v>21</v>
      </c>
      <c r="F6" s="51" t="s">
        <v>23</v>
      </c>
      <c r="G6" s="51" t="s">
        <v>24</v>
      </c>
      <c r="H6" s="51" t="s">
        <v>25</v>
      </c>
      <c r="I6" s="51" t="s">
        <v>26</v>
      </c>
      <c r="J6" s="51" t="s">
        <v>27</v>
      </c>
      <c r="K6" s="51" t="s">
        <v>28</v>
      </c>
      <c r="L6" s="52" t="s">
        <v>29</v>
      </c>
      <c r="M6" s="50" t="s">
        <v>3</v>
      </c>
      <c r="N6" s="53" t="s">
        <v>4</v>
      </c>
      <c r="O6" s="54"/>
      <c r="P6" s="248"/>
      <c r="Q6" s="55"/>
      <c r="R6" s="197"/>
      <c r="S6" s="198"/>
      <c r="T6" s="198"/>
      <c r="U6" s="198"/>
      <c r="V6" s="225"/>
      <c r="W6" s="185"/>
      <c r="X6" s="186"/>
      <c r="Y6" s="191"/>
      <c r="Z6" s="192"/>
      <c r="AD6" s="56"/>
      <c r="AE6" s="154"/>
      <c r="AF6" s="154"/>
      <c r="AG6" s="154"/>
      <c r="AH6" s="154"/>
      <c r="AI6" s="154"/>
      <c r="AJ6" s="156"/>
      <c r="AK6" s="158"/>
      <c r="AL6" s="158"/>
      <c r="AM6" s="158"/>
      <c r="AN6" s="169"/>
      <c r="AO6" s="158"/>
      <c r="AP6" s="57"/>
      <c r="AQ6" s="57"/>
      <c r="AR6" s="57"/>
      <c r="AS6" s="163"/>
      <c r="AU6" s="56"/>
      <c r="AV6" s="56"/>
      <c r="AW6" s="56"/>
      <c r="AX6" s="56"/>
      <c r="AY6" s="165"/>
    </row>
    <row r="7" spans="1:51" s="65" customFormat="1" ht="12" customHeight="1">
      <c r="A7" s="58"/>
      <c r="B7" s="59"/>
      <c r="C7" s="226" t="s">
        <v>33</v>
      </c>
      <c r="D7" s="227"/>
      <c r="E7" s="227"/>
      <c r="F7" s="227"/>
      <c r="G7" s="227"/>
      <c r="H7" s="227"/>
      <c r="I7" s="227"/>
      <c r="J7" s="227"/>
      <c r="K7" s="227"/>
      <c r="L7" s="228"/>
      <c r="M7" s="60"/>
      <c r="N7" s="61"/>
      <c r="O7" s="62"/>
      <c r="P7" s="63"/>
      <c r="Q7" s="61"/>
      <c r="R7" s="229"/>
      <c r="S7" s="230"/>
      <c r="T7" s="230"/>
      <c r="U7" s="231"/>
      <c r="V7" s="64"/>
      <c r="W7" s="262"/>
      <c r="X7" s="263"/>
      <c r="Y7" s="272"/>
      <c r="Z7" s="273"/>
      <c r="AD7" s="62"/>
      <c r="AE7" s="62"/>
      <c r="AF7" s="62"/>
      <c r="AG7" s="62"/>
      <c r="AH7" s="62"/>
      <c r="AI7" s="62"/>
      <c r="AJ7" s="66"/>
      <c r="AK7" s="62"/>
      <c r="AL7" s="62"/>
      <c r="AM7" s="62"/>
      <c r="AN7" s="66"/>
      <c r="AO7" s="66"/>
      <c r="AP7" s="66"/>
      <c r="AQ7" s="66"/>
      <c r="AR7" s="66"/>
      <c r="AS7" s="66"/>
      <c r="AU7" s="67"/>
      <c r="AV7" s="67"/>
      <c r="AX7" s="67"/>
    </row>
    <row r="8" spans="1:51" s="65" customFormat="1" ht="64.5" customHeight="1">
      <c r="A8" s="68"/>
      <c r="B8" s="69"/>
      <c r="C8" s="253" t="str">
        <f>"&lt;"&amp;W10&amp;" xmlns:xsd=""http://www.w3.org/2001/XMLSchema"" xmlns:xsi=""http://www.w3.org/2001/XMLSchema-instance""&gt;"</f>
        <v>&lt;FreonHoukokusho xmlns:xsd="http://www.w3.org/2001/XMLSchema" xmlns:xsi="http://www.w3.org/2001/XMLSchema-instance"&gt;</v>
      </c>
      <c r="D8" s="254"/>
      <c r="E8" s="254"/>
      <c r="F8" s="254"/>
      <c r="G8" s="254"/>
      <c r="H8" s="254"/>
      <c r="I8" s="254"/>
      <c r="J8" s="254"/>
      <c r="K8" s="254"/>
      <c r="L8" s="255"/>
      <c r="M8" s="70"/>
      <c r="N8" s="71"/>
      <c r="O8" s="72"/>
      <c r="P8" s="73"/>
      <c r="Q8" s="71"/>
      <c r="R8" s="259"/>
      <c r="S8" s="260"/>
      <c r="T8" s="260"/>
      <c r="U8" s="261"/>
      <c r="V8" s="74"/>
      <c r="W8" s="264"/>
      <c r="X8" s="265"/>
      <c r="Y8" s="274"/>
      <c r="Z8" s="275"/>
      <c r="AD8" s="72"/>
      <c r="AE8" s="72"/>
      <c r="AF8" s="72"/>
      <c r="AG8" s="72"/>
      <c r="AH8" s="72"/>
      <c r="AI8" s="72"/>
      <c r="AJ8" s="66"/>
      <c r="AK8" s="72"/>
      <c r="AL8" s="72"/>
      <c r="AM8" s="72"/>
      <c r="AN8" s="66"/>
      <c r="AO8" s="66"/>
      <c r="AP8" s="66"/>
      <c r="AQ8" s="66"/>
      <c r="AR8" s="66"/>
      <c r="AS8" s="66"/>
      <c r="AU8" s="67"/>
      <c r="AV8" s="67"/>
      <c r="AX8" s="67"/>
    </row>
    <row r="9" spans="1:51" s="65" customFormat="1" ht="13.15" customHeight="1">
      <c r="A9" s="75"/>
      <c r="B9" s="76"/>
      <c r="C9" s="256"/>
      <c r="D9" s="257"/>
      <c r="E9" s="257"/>
      <c r="F9" s="257"/>
      <c r="G9" s="257"/>
      <c r="H9" s="257"/>
      <c r="I9" s="257"/>
      <c r="J9" s="257"/>
      <c r="K9" s="257"/>
      <c r="L9" s="258"/>
      <c r="M9" s="78"/>
      <c r="N9" s="79"/>
      <c r="O9" s="80"/>
      <c r="P9" s="81"/>
      <c r="Q9" s="80"/>
      <c r="R9" s="256"/>
      <c r="S9" s="257"/>
      <c r="T9" s="257"/>
      <c r="U9" s="258"/>
      <c r="V9" s="77"/>
      <c r="W9" s="266"/>
      <c r="X9" s="267"/>
      <c r="Y9" s="276"/>
      <c r="Z9" s="277"/>
      <c r="AD9" s="82"/>
      <c r="AE9" s="82"/>
      <c r="AF9" s="82"/>
      <c r="AG9" s="82"/>
      <c r="AH9" s="82"/>
      <c r="AI9" s="82"/>
      <c r="AJ9" s="66"/>
      <c r="AK9" s="82"/>
      <c r="AL9" s="82"/>
      <c r="AM9" s="82"/>
      <c r="AN9" s="66"/>
      <c r="AO9" s="66"/>
      <c r="AP9" s="66"/>
      <c r="AQ9" s="66"/>
      <c r="AR9" s="66"/>
      <c r="AS9" s="66"/>
      <c r="AU9" s="67" t="str">
        <f t="shared" ref="AU9" si="0">UPPER(W9)</f>
        <v/>
      </c>
      <c r="AV9" s="65" t="str">
        <f t="shared" ref="AV9" si="1">C9&amp; D9&amp; E9&amp; F9&amp; G9&amp; H9&amp; I9&amp; J9&amp; K9&amp; L9</f>
        <v/>
      </c>
      <c r="AX9" s="67"/>
      <c r="AY9" s="67" t="str">
        <f t="shared" ref="AY9" si="2">IF(AU9&lt;&gt;"","XmlConstFuron01."&amp;AU9,"")</f>
        <v/>
      </c>
    </row>
    <row r="10" spans="1:51" s="65" customFormat="1" ht="47.25" customHeight="1">
      <c r="A10" s="83">
        <f>ROW()-9</f>
        <v>1</v>
      </c>
      <c r="B10" s="84" t="str">
        <f t="shared" ref="B10:B76" si="3">IF(C10&lt;&gt;"","01",IF(D10&lt;&gt;"","02",IF(E10&lt;&gt;"","03",IF(F10&lt;&gt;"","04",IF(G10&lt;&gt;"","05",IF(H10&lt;&gt;"","06",IF(I10&lt;&gt;"","07",IF(J10&lt;&gt;"","08",IF(K10&lt;&gt;"","09","10")))))))))</f>
        <v>01</v>
      </c>
      <c r="C10" s="178" t="s">
        <v>177</v>
      </c>
      <c r="D10" s="179"/>
      <c r="E10" s="179"/>
      <c r="F10" s="179"/>
      <c r="G10" s="179"/>
      <c r="H10" s="179"/>
      <c r="I10" s="179"/>
      <c r="J10" s="179"/>
      <c r="K10" s="179"/>
      <c r="L10" s="180"/>
      <c r="M10" s="86" t="s">
        <v>178</v>
      </c>
      <c r="N10" s="87" t="s">
        <v>178</v>
      </c>
      <c r="O10" s="88"/>
      <c r="P10" s="89"/>
      <c r="Q10" s="88"/>
      <c r="R10" s="138"/>
      <c r="S10" s="139"/>
      <c r="T10" s="139"/>
      <c r="U10" s="140"/>
      <c r="V10" s="90" t="s">
        <v>473</v>
      </c>
      <c r="W10" s="141" t="s">
        <v>253</v>
      </c>
      <c r="X10" s="142"/>
      <c r="Y10" s="170" t="s">
        <v>298</v>
      </c>
      <c r="Z10" s="171"/>
      <c r="AD10" s="91"/>
      <c r="AE10" s="91"/>
      <c r="AF10" s="92"/>
      <c r="AG10" s="92"/>
      <c r="AH10" s="92" t="str">
        <f>IF(OR(O10="○",O10="〇"),"○","")</f>
        <v/>
      </c>
      <c r="AI10" s="91"/>
      <c r="AJ10" s="93"/>
      <c r="AK10" s="92" t="str">
        <f>IF(AND(AF10="不要",AG10="不要"),"",IF(AE10&lt;&gt;"",AE10,""))</f>
        <v/>
      </c>
      <c r="AL10" s="92" t="str">
        <f>IF(AF10="要",AH10,"")</f>
        <v/>
      </c>
      <c r="AM10" s="92" t="str">
        <f>IF(AG10="要",IF(AI10&lt;&gt;"",AI10,""),"")</f>
        <v/>
      </c>
      <c r="AN10" s="92" t="str">
        <f t="shared" ref="AN10" si="4">IF(AG10="要",IF(AJ10&lt;&gt;"",AJ10,""),"")</f>
        <v/>
      </c>
      <c r="AO10" s="91" t="s">
        <v>338</v>
      </c>
      <c r="AP10" s="92" t="str">
        <f>IF(OR(AO10="Class",AO10="Array"),W10,"")</f>
        <v>FreonHoukokusho</v>
      </c>
      <c r="AQ10" s="94">
        <f t="shared" ref="AQ10:AQ41" si="5">IF(AP10&lt;&gt;"",COUNTIF(AP:AP,AP10),"")</f>
        <v>1</v>
      </c>
      <c r="AR10" s="94" t="str">
        <f>IF(AND(AP10&lt;&gt;"",AQ10&gt;1),COUNTIF(AP$9:AP10,AP10),"")</f>
        <v/>
      </c>
      <c r="AS10" s="95" t="str">
        <f t="shared" ref="AS10:AS11" si="6">IF(AR10&lt;&gt;"",SUBSTITUTE(AP10&amp;TEXT(AR10,"00"),"_",""),"")</f>
        <v/>
      </c>
      <c r="AU10" s="96" t="str">
        <f>UPPER(W10)</f>
        <v>FREONHOUKOKUSHO</v>
      </c>
      <c r="AV10" s="97" t="s">
        <v>349</v>
      </c>
      <c r="AW10" s="96" t="str">
        <f>IF(COUNTIF($AX10:$AX$12,$AX10)&gt;=2,"//","")</f>
        <v/>
      </c>
      <c r="AX10" s="96" t="str">
        <f>IF(AND(AU10&lt;&gt;"",AV10&lt;&gt;""),"public static final String "&amp;AU10 &amp; " = """ &amp; AV10&amp;""";","")</f>
        <v>public static final String FREONHOUKOKUSHO = "フロン類算定漏えい量等の報告書　様式第１";</v>
      </c>
      <c r="AY10" s="96" t="str">
        <f t="shared" ref="AY10:AY76" si="7">IF(AU10&lt;&gt;"","XmlConstantFreon1."&amp;AU10,"")</f>
        <v>XmlConstantFreon1.FREONHOUKOKUSHO</v>
      </c>
    </row>
    <row r="11" spans="1:51" s="65" customFormat="1" ht="12">
      <c r="A11" s="83">
        <f t="shared" ref="A11:A77" si="8">ROW()-9</f>
        <v>2</v>
      </c>
      <c r="B11" s="84" t="str">
        <f t="shared" si="3"/>
        <v>02</v>
      </c>
      <c r="C11" s="98"/>
      <c r="D11" s="178" t="s">
        <v>179</v>
      </c>
      <c r="E11" s="179"/>
      <c r="F11" s="179"/>
      <c r="G11" s="179"/>
      <c r="H11" s="179"/>
      <c r="I11" s="179"/>
      <c r="J11" s="179"/>
      <c r="K11" s="179"/>
      <c r="L11" s="180"/>
      <c r="M11" s="91" t="s">
        <v>44</v>
      </c>
      <c r="N11" s="99" t="s">
        <v>44</v>
      </c>
      <c r="O11" s="100"/>
      <c r="P11" s="101"/>
      <c r="Q11" s="100"/>
      <c r="R11" s="138"/>
      <c r="S11" s="139"/>
      <c r="T11" s="139"/>
      <c r="U11" s="140"/>
      <c r="V11" s="90"/>
      <c r="W11" s="141" t="s">
        <v>252</v>
      </c>
      <c r="X11" s="142"/>
      <c r="Y11" s="143"/>
      <c r="Z11" s="144"/>
      <c r="AD11" s="91"/>
      <c r="AE11" s="91"/>
      <c r="AF11" s="92"/>
      <c r="AG11" s="92"/>
      <c r="AH11" s="92" t="str">
        <f t="shared" ref="AH11:AH77" si="9">IF(OR(O11="○",O11="〇"),"○","")</f>
        <v/>
      </c>
      <c r="AI11" s="91"/>
      <c r="AJ11" s="93"/>
      <c r="AK11" s="92" t="str">
        <f t="shared" ref="AK11:AK77" si="10">IF(AND(AF11="不要",AG11="不要"),"",IF(AE11&lt;&gt;"",AE11,""))</f>
        <v/>
      </c>
      <c r="AL11" s="92" t="str">
        <f t="shared" ref="AL11:AL77" si="11">IF(AF11="要",AH11,"")</f>
        <v/>
      </c>
      <c r="AM11" s="92" t="str">
        <f t="shared" ref="AM11:AM77" si="12">IF(AG11="要",IF(AI11&lt;&gt;"",AI11,""),"")</f>
        <v/>
      </c>
      <c r="AN11" s="92" t="str">
        <f t="shared" ref="AN11:AN77" si="13">IF(AG11="要",IF(AJ11&lt;&gt;"",AJ11,""),"")</f>
        <v/>
      </c>
      <c r="AO11" s="91" t="s">
        <v>338</v>
      </c>
      <c r="AP11" s="92" t="str">
        <f t="shared" ref="AP11:AP77" si="14">IF(OR(AO11="Class",AO11="Array"),W11,"")</f>
        <v>FreonHoukokusho_00_1</v>
      </c>
      <c r="AQ11" s="94">
        <f t="shared" si="5"/>
        <v>1</v>
      </c>
      <c r="AR11" s="94" t="str">
        <f>IF(AND(AP11&lt;&gt;"",AQ11&gt;1),COUNTIF(AP$9:AP11,AP11),"")</f>
        <v/>
      </c>
      <c r="AS11" s="95" t="str">
        <f t="shared" si="6"/>
        <v/>
      </c>
      <c r="AU11" s="96" t="str">
        <f>"COVER_"&amp;UPPER(W11)</f>
        <v>COVER_FREONHOUKOKUSHO_00_1</v>
      </c>
      <c r="AV11" s="97" t="s">
        <v>350</v>
      </c>
      <c r="AW11" s="96" t="str">
        <f>IF(COUNTIF($AX11:$AX$12,$AX11)&gt;=2,"//","")</f>
        <v/>
      </c>
      <c r="AX11" s="96" t="str">
        <f t="shared" ref="AX11:AX77" si="15">IF(AND(AU11&lt;&gt;"",AV11&lt;&gt;""),"public static final String "&amp;AU11 &amp; " = """ &amp; AV11&amp;""";","")</f>
        <v>public static final String COVER_FREONHOUKOKUSHO_00_1 = "表面";</v>
      </c>
      <c r="AY11" s="96" t="str">
        <f t="shared" si="7"/>
        <v>XmlConstantFreon1.COVER_FREONHOUKOKUSHO_00_1</v>
      </c>
    </row>
    <row r="12" spans="1:51" s="65" customFormat="1" ht="12">
      <c r="A12" s="83">
        <f t="shared" si="8"/>
        <v>3</v>
      </c>
      <c r="B12" s="84" t="str">
        <f t="shared" si="3"/>
        <v>03</v>
      </c>
      <c r="C12" s="98"/>
      <c r="D12" s="70"/>
      <c r="E12" s="138" t="s">
        <v>157</v>
      </c>
      <c r="F12" s="139"/>
      <c r="G12" s="139"/>
      <c r="H12" s="139"/>
      <c r="I12" s="139"/>
      <c r="J12" s="139"/>
      <c r="K12" s="139"/>
      <c r="L12" s="140"/>
      <c r="M12" s="91" t="s">
        <v>44</v>
      </c>
      <c r="N12" s="99" t="s">
        <v>44</v>
      </c>
      <c r="O12" s="88" t="s">
        <v>180</v>
      </c>
      <c r="P12" s="101" t="s">
        <v>40</v>
      </c>
      <c r="Q12" s="100" t="s">
        <v>114</v>
      </c>
      <c r="R12" s="138"/>
      <c r="S12" s="139"/>
      <c r="T12" s="139"/>
      <c r="U12" s="140"/>
      <c r="V12" s="90"/>
      <c r="W12" s="141" t="s">
        <v>263</v>
      </c>
      <c r="X12" s="142"/>
      <c r="Y12" s="143"/>
      <c r="Z12" s="144"/>
      <c r="AD12" s="91"/>
      <c r="AE12" s="91" t="s">
        <v>180</v>
      </c>
      <c r="AF12" s="92" t="s">
        <v>445</v>
      </c>
      <c r="AG12" s="92" t="s">
        <v>445</v>
      </c>
      <c r="AH12" s="92" t="str">
        <f t="shared" si="9"/>
        <v>○</v>
      </c>
      <c r="AI12" s="91" t="s">
        <v>343</v>
      </c>
      <c r="AJ12" s="93" t="s">
        <v>344</v>
      </c>
      <c r="AK12" s="92" t="str">
        <f t="shared" si="10"/>
        <v>○</v>
      </c>
      <c r="AL12" s="92" t="str">
        <f t="shared" si="11"/>
        <v>○</v>
      </c>
      <c r="AM12" s="92" t="str">
        <f t="shared" si="12"/>
        <v>文字列</v>
      </c>
      <c r="AN12" s="92" t="str">
        <f t="shared" si="13"/>
        <v>100</v>
      </c>
      <c r="AO12" s="91" t="s">
        <v>339</v>
      </c>
      <c r="AP12" s="92" t="str">
        <f t="shared" si="14"/>
        <v/>
      </c>
      <c r="AQ12" s="94" t="str">
        <f t="shared" si="5"/>
        <v/>
      </c>
      <c r="AR12" s="94" t="str">
        <f>IF(AND(AP12&lt;&gt;"",AQ12&gt;1),COUNTIF(AP$9:AP12,AP12),"")</f>
        <v/>
      </c>
      <c r="AS12" s="95" t="str">
        <f t="shared" ref="AS12:AS77" si="16">IF(AR12&lt;&gt;"",SUBSTITUTE(AP12&amp;TEXT(AR12,"00"),"_",""),"")</f>
        <v/>
      </c>
      <c r="AU12" s="96" t="str">
        <f t="shared" ref="AU12:AU45" si="17">"COVER_"&amp;UPPER(W12)</f>
        <v>COVER_ATESAKI</v>
      </c>
      <c r="AV12" s="97" t="s">
        <v>351</v>
      </c>
      <c r="AW12" s="96" t="str">
        <f>IF(COUNTIF($AX$12:$AX12,$AX12)&gt;=2,"//","")</f>
        <v/>
      </c>
      <c r="AX12" s="96" t="str">
        <f t="shared" si="15"/>
        <v>public static final String COVER_ATESAKI = "あて先";</v>
      </c>
      <c r="AY12" s="96" t="str">
        <f t="shared" si="7"/>
        <v>XmlConstantFreon1.COVER_ATESAKI</v>
      </c>
    </row>
    <row r="13" spans="1:51" s="65" customFormat="1" ht="76.5" customHeight="1">
      <c r="A13" s="83">
        <f t="shared" si="8"/>
        <v>4</v>
      </c>
      <c r="B13" s="84" t="str">
        <f t="shared" si="3"/>
        <v>03</v>
      </c>
      <c r="C13" s="98"/>
      <c r="D13" s="70"/>
      <c r="E13" s="138" t="s">
        <v>158</v>
      </c>
      <c r="F13" s="139"/>
      <c r="G13" s="139"/>
      <c r="H13" s="139"/>
      <c r="I13" s="139"/>
      <c r="J13" s="139"/>
      <c r="K13" s="139"/>
      <c r="L13" s="140"/>
      <c r="M13" s="91" t="s">
        <v>44</v>
      </c>
      <c r="N13" s="99" t="s">
        <v>44</v>
      </c>
      <c r="O13" s="88" t="s">
        <v>180</v>
      </c>
      <c r="P13" s="101" t="s">
        <v>62</v>
      </c>
      <c r="Q13" s="100" t="s">
        <v>123</v>
      </c>
      <c r="R13" s="138" t="s">
        <v>83</v>
      </c>
      <c r="S13" s="139"/>
      <c r="T13" s="139"/>
      <c r="U13" s="140"/>
      <c r="V13" s="102"/>
      <c r="W13" s="141" t="s">
        <v>268</v>
      </c>
      <c r="X13" s="142"/>
      <c r="Y13" s="135" t="s">
        <v>348</v>
      </c>
      <c r="Z13" s="278"/>
      <c r="AD13" s="91"/>
      <c r="AE13" s="91" t="s">
        <v>180</v>
      </c>
      <c r="AF13" s="92" t="s">
        <v>445</v>
      </c>
      <c r="AG13" s="92" t="s">
        <v>445</v>
      </c>
      <c r="AH13" s="92" t="str">
        <f t="shared" si="9"/>
        <v>○</v>
      </c>
      <c r="AI13" s="91" t="s">
        <v>317</v>
      </c>
      <c r="AJ13" s="93"/>
      <c r="AK13" s="92" t="str">
        <f t="shared" si="10"/>
        <v>○</v>
      </c>
      <c r="AL13" s="92" t="str">
        <f t="shared" si="11"/>
        <v>○</v>
      </c>
      <c r="AM13" s="92" t="str">
        <f t="shared" si="12"/>
        <v>日付</v>
      </c>
      <c r="AN13" s="92" t="str">
        <f t="shared" si="13"/>
        <v/>
      </c>
      <c r="AO13" s="91" t="s">
        <v>339</v>
      </c>
      <c r="AP13" s="92" t="str">
        <f t="shared" si="14"/>
        <v/>
      </c>
      <c r="AQ13" s="94" t="str">
        <f t="shared" si="5"/>
        <v/>
      </c>
      <c r="AR13" s="94" t="str">
        <f>IF(AND(AP13&lt;&gt;"",AQ13&gt;1),COUNTIF(AP$9:AP13,AP13),"")</f>
        <v/>
      </c>
      <c r="AS13" s="95" t="str">
        <f t="shared" si="16"/>
        <v/>
      </c>
      <c r="AU13" s="96" t="str">
        <f t="shared" si="17"/>
        <v>COVER_HOUKOKU_NENGAPPI</v>
      </c>
      <c r="AV13" s="97" t="s">
        <v>352</v>
      </c>
      <c r="AW13" s="96" t="str">
        <f>IF(COUNTIF($AX$12:$AX13,$AX13)&gt;=2,"//","")</f>
        <v/>
      </c>
      <c r="AX13" s="96" t="str">
        <f t="shared" si="15"/>
        <v>public static final String COVER_HOUKOKU_NENGAPPI = "報告年月日";</v>
      </c>
      <c r="AY13" s="96" t="str">
        <f t="shared" si="7"/>
        <v>XmlConstantFreon1.COVER_HOUKOKU_NENGAPPI</v>
      </c>
    </row>
    <row r="14" spans="1:51" s="65" customFormat="1" ht="12">
      <c r="A14" s="83">
        <f t="shared" si="8"/>
        <v>5</v>
      </c>
      <c r="B14" s="84" t="str">
        <f t="shared" si="3"/>
        <v>03</v>
      </c>
      <c r="C14" s="98"/>
      <c r="D14" s="70"/>
      <c r="E14" s="138" t="s">
        <v>159</v>
      </c>
      <c r="F14" s="139"/>
      <c r="G14" s="139"/>
      <c r="H14" s="139"/>
      <c r="I14" s="139"/>
      <c r="J14" s="139"/>
      <c r="K14" s="139"/>
      <c r="L14" s="140"/>
      <c r="M14" s="91" t="s">
        <v>44</v>
      </c>
      <c r="N14" s="99" t="s">
        <v>44</v>
      </c>
      <c r="O14" s="100"/>
      <c r="P14" s="101"/>
      <c r="Q14" s="100"/>
      <c r="R14" s="138"/>
      <c r="S14" s="139"/>
      <c r="T14" s="139"/>
      <c r="U14" s="140"/>
      <c r="V14" s="90"/>
      <c r="W14" s="141" t="s">
        <v>109</v>
      </c>
      <c r="X14" s="142"/>
      <c r="Y14" s="143"/>
      <c r="Z14" s="144"/>
      <c r="AD14" s="91"/>
      <c r="AE14" s="91"/>
      <c r="AF14" s="92"/>
      <c r="AG14" s="92"/>
      <c r="AH14" s="92" t="str">
        <f t="shared" si="9"/>
        <v/>
      </c>
      <c r="AI14" s="91"/>
      <c r="AJ14" s="93"/>
      <c r="AK14" s="92" t="str">
        <f t="shared" si="10"/>
        <v/>
      </c>
      <c r="AL14" s="92" t="str">
        <f t="shared" si="11"/>
        <v/>
      </c>
      <c r="AM14" s="92" t="str">
        <f t="shared" si="12"/>
        <v/>
      </c>
      <c r="AN14" s="92" t="str">
        <f t="shared" si="13"/>
        <v/>
      </c>
      <c r="AO14" s="91" t="s">
        <v>338</v>
      </c>
      <c r="AP14" s="92" t="str">
        <f t="shared" si="14"/>
        <v>Hokokusha</v>
      </c>
      <c r="AQ14" s="94">
        <f t="shared" si="5"/>
        <v>1</v>
      </c>
      <c r="AR14" s="94" t="str">
        <f>IF(AND(AP14&lt;&gt;"",AQ14&gt;1),COUNTIF(AP$9:AP14,AP14),"")</f>
        <v/>
      </c>
      <c r="AS14" s="95" t="str">
        <f t="shared" si="16"/>
        <v/>
      </c>
      <c r="AU14" s="96" t="str">
        <f t="shared" si="17"/>
        <v>COVER_HOKOKUSHA</v>
      </c>
      <c r="AV14" s="97" t="s">
        <v>353</v>
      </c>
      <c r="AW14" s="96" t="str">
        <f>IF(COUNTIF($AX$12:$AX14,$AX14)&gt;=2,"//","")</f>
        <v/>
      </c>
      <c r="AX14" s="96" t="str">
        <f t="shared" si="15"/>
        <v>public static final String COVER_HOKOKUSHA = "報告者";</v>
      </c>
      <c r="AY14" s="96" t="str">
        <f t="shared" si="7"/>
        <v>XmlConstantFreon1.COVER_HOKOKUSHA</v>
      </c>
    </row>
    <row r="15" spans="1:51" s="65" customFormat="1" ht="13.15" customHeight="1">
      <c r="A15" s="83">
        <f t="shared" si="8"/>
        <v>6</v>
      </c>
      <c r="B15" s="84" t="str">
        <f t="shared" si="3"/>
        <v>04</v>
      </c>
      <c r="C15" s="98"/>
      <c r="D15" s="103"/>
      <c r="E15" s="104"/>
      <c r="F15" s="138" t="s">
        <v>160</v>
      </c>
      <c r="G15" s="139"/>
      <c r="H15" s="139"/>
      <c r="I15" s="139"/>
      <c r="J15" s="139"/>
      <c r="K15" s="139"/>
      <c r="L15" s="140"/>
      <c r="M15" s="86">
        <v>1</v>
      </c>
      <c r="N15" s="87">
        <v>1</v>
      </c>
      <c r="O15" s="88" t="s">
        <v>180</v>
      </c>
      <c r="P15" s="101" t="s">
        <v>41</v>
      </c>
      <c r="Q15" s="91" t="s">
        <v>116</v>
      </c>
      <c r="R15" s="138" t="s">
        <v>84</v>
      </c>
      <c r="S15" s="139"/>
      <c r="T15" s="139"/>
      <c r="U15" s="140"/>
      <c r="V15" s="90"/>
      <c r="W15" s="141" t="s">
        <v>72</v>
      </c>
      <c r="X15" s="142"/>
      <c r="Y15" s="143"/>
      <c r="Z15" s="144"/>
      <c r="AD15" s="91"/>
      <c r="AE15" s="91" t="s">
        <v>180</v>
      </c>
      <c r="AF15" s="92" t="s">
        <v>445</v>
      </c>
      <c r="AG15" s="92" t="s">
        <v>445</v>
      </c>
      <c r="AH15" s="92" t="str">
        <f t="shared" si="9"/>
        <v>○</v>
      </c>
      <c r="AI15" s="91" t="s">
        <v>318</v>
      </c>
      <c r="AJ15" s="93"/>
      <c r="AK15" s="92" t="str">
        <f t="shared" si="10"/>
        <v>○</v>
      </c>
      <c r="AL15" s="92" t="str">
        <f t="shared" si="11"/>
        <v>○</v>
      </c>
      <c r="AM15" s="92" t="str">
        <f t="shared" si="12"/>
        <v>郵便番号</v>
      </c>
      <c r="AN15" s="92" t="str">
        <f t="shared" si="13"/>
        <v/>
      </c>
      <c r="AO15" s="91" t="s">
        <v>339</v>
      </c>
      <c r="AP15" s="92" t="str">
        <f t="shared" si="14"/>
        <v/>
      </c>
      <c r="AQ15" s="94" t="str">
        <f t="shared" si="5"/>
        <v/>
      </c>
      <c r="AR15" s="94" t="str">
        <f>IF(AND(AP15&lt;&gt;"",AQ15&gt;1),COUNTIF(AP$9:AP15,AP15),"")</f>
        <v/>
      </c>
      <c r="AS15" s="95" t="str">
        <f t="shared" si="16"/>
        <v/>
      </c>
      <c r="AU15" s="96" t="str">
        <f t="shared" si="17"/>
        <v>COVER_ZIP</v>
      </c>
      <c r="AV15" s="97" t="s">
        <v>354</v>
      </c>
      <c r="AW15" s="96" t="str">
        <f>IF(COUNTIF($AX$12:$AX15,$AX15)&gt;=2,"//","")</f>
        <v/>
      </c>
      <c r="AX15" s="96" t="str">
        <f t="shared" si="15"/>
        <v>public static final String COVER_ZIP = "報告者/郵便番号";</v>
      </c>
      <c r="AY15" s="96" t="str">
        <f t="shared" si="7"/>
        <v>XmlConstantFreon1.COVER_ZIP</v>
      </c>
    </row>
    <row r="16" spans="1:51" s="65" customFormat="1" ht="12">
      <c r="A16" s="83">
        <f t="shared" si="8"/>
        <v>7</v>
      </c>
      <c r="B16" s="84" t="str">
        <f t="shared" si="3"/>
        <v>04</v>
      </c>
      <c r="C16" s="98"/>
      <c r="D16" s="103"/>
      <c r="E16" s="70"/>
      <c r="F16" s="138" t="s">
        <v>161</v>
      </c>
      <c r="G16" s="139"/>
      <c r="H16" s="139"/>
      <c r="I16" s="139"/>
      <c r="J16" s="139"/>
      <c r="K16" s="139"/>
      <c r="L16" s="140"/>
      <c r="M16" s="86">
        <v>1</v>
      </c>
      <c r="N16" s="87">
        <v>1</v>
      </c>
      <c r="O16" s="88" t="s">
        <v>180</v>
      </c>
      <c r="P16" s="101" t="s">
        <v>137</v>
      </c>
      <c r="Q16" s="100" t="s">
        <v>146</v>
      </c>
      <c r="R16" s="172"/>
      <c r="S16" s="173"/>
      <c r="T16" s="173"/>
      <c r="U16" s="174"/>
      <c r="V16" s="90"/>
      <c r="W16" s="141" t="s">
        <v>101</v>
      </c>
      <c r="X16" s="142"/>
      <c r="Y16" s="143"/>
      <c r="Z16" s="144"/>
      <c r="AD16" s="91"/>
      <c r="AE16" s="91" t="s">
        <v>180</v>
      </c>
      <c r="AF16" s="92" t="s">
        <v>445</v>
      </c>
      <c r="AG16" s="92" t="s">
        <v>445</v>
      </c>
      <c r="AH16" s="92" t="str">
        <f t="shared" si="9"/>
        <v>○</v>
      </c>
      <c r="AI16" s="91" t="s">
        <v>343</v>
      </c>
      <c r="AJ16" s="93" t="s">
        <v>345</v>
      </c>
      <c r="AK16" s="92" t="str">
        <f t="shared" si="10"/>
        <v>○</v>
      </c>
      <c r="AL16" s="92" t="str">
        <f t="shared" si="11"/>
        <v>○</v>
      </c>
      <c r="AM16" s="92" t="str">
        <f t="shared" si="12"/>
        <v>文字列</v>
      </c>
      <c r="AN16" s="92" t="str">
        <f t="shared" si="13"/>
        <v>50</v>
      </c>
      <c r="AO16" s="91" t="s">
        <v>339</v>
      </c>
      <c r="AP16" s="92" t="str">
        <f t="shared" si="14"/>
        <v/>
      </c>
      <c r="AQ16" s="94" t="str">
        <f t="shared" si="5"/>
        <v/>
      </c>
      <c r="AR16" s="94" t="str">
        <f>IF(AND(AP16&lt;&gt;"",AQ16&gt;1),COUNTIF(AP$9:AP16,AP16),"")</f>
        <v/>
      </c>
      <c r="AS16" s="95" t="str">
        <f t="shared" si="16"/>
        <v/>
      </c>
      <c r="AU16" s="96" t="str">
        <f t="shared" si="17"/>
        <v>COVER_ADDRESS_FURIGANA</v>
      </c>
      <c r="AV16" s="97" t="s">
        <v>355</v>
      </c>
      <c r="AW16" s="96" t="str">
        <f>IF(COUNTIF($AX$12:$AX16,$AX16)&gt;=2,"//","")</f>
        <v/>
      </c>
      <c r="AX16" s="96" t="str">
        <f t="shared" si="15"/>
        <v>public static final String COVER_ADDRESS_FURIGANA = "報告者/住所（ふりがな）";</v>
      </c>
      <c r="AY16" s="96" t="str">
        <f t="shared" si="7"/>
        <v>XmlConstantFreon1.COVER_ADDRESS_FURIGANA</v>
      </c>
    </row>
    <row r="17" spans="1:51" s="65" customFormat="1" ht="12">
      <c r="A17" s="83">
        <f t="shared" si="8"/>
        <v>8</v>
      </c>
      <c r="B17" s="84" t="str">
        <f t="shared" si="3"/>
        <v>04</v>
      </c>
      <c r="C17" s="98"/>
      <c r="D17" s="103"/>
      <c r="E17" s="70"/>
      <c r="F17" s="138" t="s">
        <v>162</v>
      </c>
      <c r="G17" s="139"/>
      <c r="H17" s="139"/>
      <c r="I17" s="139"/>
      <c r="J17" s="139"/>
      <c r="K17" s="139"/>
      <c r="L17" s="140"/>
      <c r="M17" s="86">
        <v>1</v>
      </c>
      <c r="N17" s="87">
        <v>1</v>
      </c>
      <c r="O17" s="88" t="s">
        <v>180</v>
      </c>
      <c r="P17" s="101" t="s">
        <v>40</v>
      </c>
      <c r="Q17" s="100" t="s">
        <v>146</v>
      </c>
      <c r="R17" s="172"/>
      <c r="S17" s="173"/>
      <c r="T17" s="173"/>
      <c r="U17" s="174"/>
      <c r="V17" s="90"/>
      <c r="W17" s="141" t="s">
        <v>69</v>
      </c>
      <c r="X17" s="142"/>
      <c r="Y17" s="143"/>
      <c r="Z17" s="144"/>
      <c r="AD17" s="91"/>
      <c r="AE17" s="91" t="s">
        <v>180</v>
      </c>
      <c r="AF17" s="92" t="s">
        <v>445</v>
      </c>
      <c r="AG17" s="92" t="s">
        <v>445</v>
      </c>
      <c r="AH17" s="92" t="str">
        <f t="shared" si="9"/>
        <v>○</v>
      </c>
      <c r="AI17" s="91" t="s">
        <v>343</v>
      </c>
      <c r="AJ17" s="93" t="s">
        <v>345</v>
      </c>
      <c r="AK17" s="92" t="str">
        <f t="shared" si="10"/>
        <v>○</v>
      </c>
      <c r="AL17" s="92" t="str">
        <f t="shared" si="11"/>
        <v>○</v>
      </c>
      <c r="AM17" s="92" t="str">
        <f t="shared" si="12"/>
        <v>文字列</v>
      </c>
      <c r="AN17" s="92" t="str">
        <f t="shared" si="13"/>
        <v>50</v>
      </c>
      <c r="AO17" s="91" t="s">
        <v>339</v>
      </c>
      <c r="AP17" s="92" t="str">
        <f t="shared" si="14"/>
        <v/>
      </c>
      <c r="AQ17" s="94" t="str">
        <f t="shared" si="5"/>
        <v/>
      </c>
      <c r="AR17" s="94" t="str">
        <f>IF(AND(AP17&lt;&gt;"",AQ17&gt;1),COUNTIF(AP$9:AP17,AP17),"")</f>
        <v/>
      </c>
      <c r="AS17" s="95" t="str">
        <f t="shared" si="16"/>
        <v/>
      </c>
      <c r="AU17" s="96" t="str">
        <f t="shared" si="17"/>
        <v>COVER_ADDRESS</v>
      </c>
      <c r="AV17" s="97" t="s">
        <v>356</v>
      </c>
      <c r="AW17" s="96" t="str">
        <f>IF(COUNTIF($AX$12:$AX17,$AX17)&gt;=2,"//","")</f>
        <v/>
      </c>
      <c r="AX17" s="96" t="str">
        <f t="shared" si="15"/>
        <v>public static final String COVER_ADDRESS = "報告者/住所";</v>
      </c>
      <c r="AY17" s="96" t="str">
        <f t="shared" si="7"/>
        <v>XmlConstantFreon1.COVER_ADDRESS</v>
      </c>
    </row>
    <row r="18" spans="1:51" s="65" customFormat="1" ht="12">
      <c r="A18" s="83">
        <f t="shared" si="8"/>
        <v>9</v>
      </c>
      <c r="B18" s="84" t="str">
        <f t="shared" si="3"/>
        <v>04</v>
      </c>
      <c r="C18" s="98"/>
      <c r="D18" s="103"/>
      <c r="E18" s="70"/>
      <c r="F18" s="138" t="s">
        <v>163</v>
      </c>
      <c r="G18" s="139"/>
      <c r="H18" s="139"/>
      <c r="I18" s="139"/>
      <c r="J18" s="139"/>
      <c r="K18" s="139"/>
      <c r="L18" s="140"/>
      <c r="M18" s="86">
        <v>1</v>
      </c>
      <c r="N18" s="87">
        <v>1</v>
      </c>
      <c r="O18" s="88" t="s">
        <v>180</v>
      </c>
      <c r="P18" s="101" t="s">
        <v>137</v>
      </c>
      <c r="Q18" s="100" t="s">
        <v>146</v>
      </c>
      <c r="R18" s="138"/>
      <c r="S18" s="139"/>
      <c r="T18" s="139"/>
      <c r="U18" s="140"/>
      <c r="V18" s="90"/>
      <c r="W18" s="141" t="s">
        <v>205</v>
      </c>
      <c r="X18" s="142"/>
      <c r="Y18" s="143"/>
      <c r="Z18" s="144"/>
      <c r="AD18" s="91"/>
      <c r="AE18" s="91" t="s">
        <v>180</v>
      </c>
      <c r="AF18" s="92" t="s">
        <v>445</v>
      </c>
      <c r="AG18" s="92" t="s">
        <v>445</v>
      </c>
      <c r="AH18" s="92" t="str">
        <f t="shared" si="9"/>
        <v>○</v>
      </c>
      <c r="AI18" s="91" t="s">
        <v>343</v>
      </c>
      <c r="AJ18" s="93" t="s">
        <v>345</v>
      </c>
      <c r="AK18" s="92" t="str">
        <f t="shared" si="10"/>
        <v>○</v>
      </c>
      <c r="AL18" s="92" t="str">
        <f t="shared" si="11"/>
        <v>○</v>
      </c>
      <c r="AM18" s="92" t="str">
        <f t="shared" si="12"/>
        <v>文字列</v>
      </c>
      <c r="AN18" s="92" t="str">
        <f t="shared" si="13"/>
        <v>50</v>
      </c>
      <c r="AO18" s="91" t="s">
        <v>339</v>
      </c>
      <c r="AP18" s="92" t="str">
        <f t="shared" si="14"/>
        <v/>
      </c>
      <c r="AQ18" s="94" t="str">
        <f t="shared" si="5"/>
        <v/>
      </c>
      <c r="AR18" s="94" t="str">
        <f>IF(AND(AP18&lt;&gt;"",AQ18&gt;1),COUNTIF(AP$9:AP18,AP18),"")</f>
        <v/>
      </c>
      <c r="AS18" s="95" t="str">
        <f t="shared" si="16"/>
        <v/>
      </c>
      <c r="AU18" s="96" t="str">
        <f t="shared" si="17"/>
        <v>COVER_HOUJIN_NAME_FURIGANA</v>
      </c>
      <c r="AV18" s="97" t="s">
        <v>357</v>
      </c>
      <c r="AW18" s="96" t="str">
        <f>IF(COUNTIF($AX$12:$AX18,$AX18)&gt;=2,"//","")</f>
        <v/>
      </c>
      <c r="AX18" s="96" t="str">
        <f t="shared" si="15"/>
        <v>public static final String COVER_HOUJIN_NAME_FURIGANA = "報告者/法人名（ふりがな）";</v>
      </c>
      <c r="AY18" s="96" t="str">
        <f t="shared" si="7"/>
        <v>XmlConstantFreon1.COVER_HOUJIN_NAME_FURIGANA</v>
      </c>
    </row>
    <row r="19" spans="1:51" s="65" customFormat="1" ht="12">
      <c r="A19" s="83">
        <f t="shared" si="8"/>
        <v>10</v>
      </c>
      <c r="B19" s="84" t="str">
        <f t="shared" si="3"/>
        <v>04</v>
      </c>
      <c r="C19" s="98"/>
      <c r="D19" s="103"/>
      <c r="E19" s="70"/>
      <c r="F19" s="138" t="s">
        <v>164</v>
      </c>
      <c r="G19" s="139"/>
      <c r="H19" s="139"/>
      <c r="I19" s="139"/>
      <c r="J19" s="139"/>
      <c r="K19" s="139"/>
      <c r="L19" s="140"/>
      <c r="M19" s="86">
        <v>1</v>
      </c>
      <c r="N19" s="87">
        <v>1</v>
      </c>
      <c r="O19" s="88" t="s">
        <v>180</v>
      </c>
      <c r="P19" s="101" t="s">
        <v>40</v>
      </c>
      <c r="Q19" s="100" t="s">
        <v>146</v>
      </c>
      <c r="R19" s="138"/>
      <c r="S19" s="139"/>
      <c r="T19" s="139"/>
      <c r="U19" s="140"/>
      <c r="V19" s="105"/>
      <c r="W19" s="141" t="s">
        <v>206</v>
      </c>
      <c r="X19" s="142"/>
      <c r="Y19" s="143"/>
      <c r="Z19" s="144"/>
      <c r="AD19" s="91"/>
      <c r="AE19" s="91" t="s">
        <v>180</v>
      </c>
      <c r="AF19" s="92" t="s">
        <v>445</v>
      </c>
      <c r="AG19" s="92" t="s">
        <v>445</v>
      </c>
      <c r="AH19" s="92" t="str">
        <f t="shared" si="9"/>
        <v>○</v>
      </c>
      <c r="AI19" s="91" t="s">
        <v>343</v>
      </c>
      <c r="AJ19" s="93" t="s">
        <v>345</v>
      </c>
      <c r="AK19" s="92" t="str">
        <f t="shared" si="10"/>
        <v>○</v>
      </c>
      <c r="AL19" s="92" t="str">
        <f t="shared" si="11"/>
        <v>○</v>
      </c>
      <c r="AM19" s="92" t="str">
        <f t="shared" si="12"/>
        <v>文字列</v>
      </c>
      <c r="AN19" s="92" t="str">
        <f t="shared" si="13"/>
        <v>50</v>
      </c>
      <c r="AO19" s="91" t="s">
        <v>339</v>
      </c>
      <c r="AP19" s="92" t="str">
        <f t="shared" si="14"/>
        <v/>
      </c>
      <c r="AQ19" s="94" t="str">
        <f t="shared" si="5"/>
        <v/>
      </c>
      <c r="AR19" s="94" t="str">
        <f>IF(AND(AP19&lt;&gt;"",AQ19&gt;1),COUNTIF(AP$9:AP19,AP19),"")</f>
        <v/>
      </c>
      <c r="AS19" s="95" t="str">
        <f t="shared" si="16"/>
        <v/>
      </c>
      <c r="AU19" s="96" t="str">
        <f t="shared" si="17"/>
        <v>COVER_HOUJIN_NAME</v>
      </c>
      <c r="AV19" s="97" t="s">
        <v>358</v>
      </c>
      <c r="AW19" s="96" t="str">
        <f>IF(COUNTIF($AX$12:$AX19,$AX19)&gt;=2,"//","")</f>
        <v/>
      </c>
      <c r="AX19" s="96" t="str">
        <f t="shared" si="15"/>
        <v>public static final String COVER_HOUJIN_NAME = "報告者/法人名";</v>
      </c>
      <c r="AY19" s="96" t="str">
        <f t="shared" si="7"/>
        <v>XmlConstantFreon1.COVER_HOUJIN_NAME</v>
      </c>
    </row>
    <row r="20" spans="1:51" s="65" customFormat="1" ht="12">
      <c r="A20" s="83">
        <f t="shared" si="8"/>
        <v>11</v>
      </c>
      <c r="B20" s="84" t="str">
        <f t="shared" si="3"/>
        <v>04</v>
      </c>
      <c r="C20" s="98"/>
      <c r="D20" s="103"/>
      <c r="E20" s="70"/>
      <c r="F20" s="138" t="s">
        <v>310</v>
      </c>
      <c r="G20" s="139"/>
      <c r="H20" s="139"/>
      <c r="I20" s="139"/>
      <c r="J20" s="139"/>
      <c r="K20" s="139"/>
      <c r="L20" s="140"/>
      <c r="M20" s="86">
        <v>1</v>
      </c>
      <c r="N20" s="87">
        <v>1</v>
      </c>
      <c r="O20" s="88" t="s">
        <v>180</v>
      </c>
      <c r="P20" s="101" t="s">
        <v>137</v>
      </c>
      <c r="Q20" s="100" t="s">
        <v>146</v>
      </c>
      <c r="R20" s="138"/>
      <c r="S20" s="139"/>
      <c r="T20" s="139"/>
      <c r="U20" s="140"/>
      <c r="V20" s="106"/>
      <c r="W20" s="141" t="s">
        <v>207</v>
      </c>
      <c r="X20" s="142"/>
      <c r="Y20" s="143"/>
      <c r="Z20" s="144"/>
      <c r="AD20" s="91"/>
      <c r="AE20" s="91" t="s">
        <v>180</v>
      </c>
      <c r="AF20" s="92" t="s">
        <v>445</v>
      </c>
      <c r="AG20" s="92" t="s">
        <v>445</v>
      </c>
      <c r="AH20" s="92" t="str">
        <f t="shared" si="9"/>
        <v>○</v>
      </c>
      <c r="AI20" s="91" t="s">
        <v>343</v>
      </c>
      <c r="AJ20" s="93" t="s">
        <v>345</v>
      </c>
      <c r="AK20" s="92" t="str">
        <f t="shared" si="10"/>
        <v>○</v>
      </c>
      <c r="AL20" s="92" t="str">
        <f t="shared" si="11"/>
        <v>○</v>
      </c>
      <c r="AM20" s="92" t="str">
        <f t="shared" si="12"/>
        <v>文字列</v>
      </c>
      <c r="AN20" s="92" t="str">
        <f t="shared" si="13"/>
        <v>50</v>
      </c>
      <c r="AO20" s="91" t="s">
        <v>339</v>
      </c>
      <c r="AP20" s="92" t="str">
        <f t="shared" si="14"/>
        <v/>
      </c>
      <c r="AQ20" s="94" t="str">
        <f t="shared" si="5"/>
        <v/>
      </c>
      <c r="AR20" s="94" t="str">
        <f>IF(AND(AP20&lt;&gt;"",AQ20&gt;1),COUNTIF(AP$9:AP20,AP20),"")</f>
        <v/>
      </c>
      <c r="AS20" s="95" t="str">
        <f t="shared" si="16"/>
        <v/>
      </c>
      <c r="AU20" s="96" t="str">
        <f t="shared" si="17"/>
        <v>COVER_DAIHYOU_NAME_FURIGANA</v>
      </c>
      <c r="AV20" s="97" t="s">
        <v>359</v>
      </c>
      <c r="AW20" s="96" t="str">
        <f>IF(COUNTIF($AX$12:$AX20,$AX20)&gt;=2,"//","")</f>
        <v/>
      </c>
      <c r="AX20" s="96" t="str">
        <f t="shared" si="15"/>
        <v>public static final String COVER_DAIHYOU_NAME_FURIGANA = "報告者/代表者役職・氏名（ふりがな）";</v>
      </c>
      <c r="AY20" s="96" t="str">
        <f t="shared" si="7"/>
        <v>XmlConstantFreon1.COVER_DAIHYOU_NAME_FURIGANA</v>
      </c>
    </row>
    <row r="21" spans="1:51" s="65" customFormat="1" ht="12">
      <c r="A21" s="83">
        <f t="shared" si="8"/>
        <v>12</v>
      </c>
      <c r="B21" s="84" t="str">
        <f t="shared" si="3"/>
        <v>04</v>
      </c>
      <c r="C21" s="98"/>
      <c r="D21" s="103"/>
      <c r="E21" s="70"/>
      <c r="F21" s="138" t="s">
        <v>311</v>
      </c>
      <c r="G21" s="139"/>
      <c r="H21" s="139"/>
      <c r="I21" s="139"/>
      <c r="J21" s="139"/>
      <c r="K21" s="139"/>
      <c r="L21" s="140"/>
      <c r="M21" s="86">
        <v>1</v>
      </c>
      <c r="N21" s="87">
        <v>1</v>
      </c>
      <c r="O21" s="88" t="s">
        <v>180</v>
      </c>
      <c r="P21" s="101" t="s">
        <v>40</v>
      </c>
      <c r="Q21" s="100" t="s">
        <v>146</v>
      </c>
      <c r="R21" s="138"/>
      <c r="S21" s="139"/>
      <c r="T21" s="139"/>
      <c r="U21" s="140"/>
      <c r="V21" s="106"/>
      <c r="W21" s="141" t="s">
        <v>208</v>
      </c>
      <c r="X21" s="142"/>
      <c r="Y21" s="143"/>
      <c r="Z21" s="144"/>
      <c r="AD21" s="91"/>
      <c r="AE21" s="91" t="s">
        <v>180</v>
      </c>
      <c r="AF21" s="92" t="s">
        <v>445</v>
      </c>
      <c r="AG21" s="92" t="s">
        <v>445</v>
      </c>
      <c r="AH21" s="92" t="str">
        <f t="shared" si="9"/>
        <v>○</v>
      </c>
      <c r="AI21" s="91" t="s">
        <v>343</v>
      </c>
      <c r="AJ21" s="93" t="s">
        <v>345</v>
      </c>
      <c r="AK21" s="92" t="str">
        <f t="shared" si="10"/>
        <v>○</v>
      </c>
      <c r="AL21" s="92" t="str">
        <f t="shared" si="11"/>
        <v>○</v>
      </c>
      <c r="AM21" s="92" t="str">
        <f t="shared" si="12"/>
        <v>文字列</v>
      </c>
      <c r="AN21" s="92" t="str">
        <f t="shared" si="13"/>
        <v>50</v>
      </c>
      <c r="AO21" s="91" t="s">
        <v>339</v>
      </c>
      <c r="AP21" s="92" t="str">
        <f t="shared" si="14"/>
        <v/>
      </c>
      <c r="AQ21" s="94" t="str">
        <f t="shared" si="5"/>
        <v/>
      </c>
      <c r="AR21" s="94" t="str">
        <f>IF(AND(AP21&lt;&gt;"",AQ21&gt;1),COUNTIF(AP$9:AP21,AP21),"")</f>
        <v/>
      </c>
      <c r="AS21" s="95" t="str">
        <f t="shared" si="16"/>
        <v/>
      </c>
      <c r="AU21" s="96" t="str">
        <f t="shared" si="17"/>
        <v>COVER_DAIHYOU_NAME</v>
      </c>
      <c r="AV21" s="97" t="s">
        <v>360</v>
      </c>
      <c r="AW21" s="96" t="str">
        <f>IF(COUNTIF($AX$12:$AX21,$AX21)&gt;=2,"//","")</f>
        <v/>
      </c>
      <c r="AX21" s="96" t="str">
        <f t="shared" si="15"/>
        <v>public static final String COVER_DAIHYOU_NAME = "報告者/代表者役職・氏名";</v>
      </c>
      <c r="AY21" s="96" t="str">
        <f t="shared" si="7"/>
        <v>XmlConstantFreon1.COVER_DAIHYOU_NAME</v>
      </c>
    </row>
    <row r="22" spans="1:51" s="65" customFormat="1" ht="12">
      <c r="A22" s="83">
        <f t="shared" si="8"/>
        <v>13</v>
      </c>
      <c r="B22" s="84" t="str">
        <f t="shared" si="3"/>
        <v>04</v>
      </c>
      <c r="C22" s="98"/>
      <c r="D22" s="103"/>
      <c r="E22" s="70"/>
      <c r="F22" s="138" t="s">
        <v>312</v>
      </c>
      <c r="G22" s="139"/>
      <c r="H22" s="139"/>
      <c r="I22" s="139"/>
      <c r="J22" s="139"/>
      <c r="K22" s="139"/>
      <c r="L22" s="140"/>
      <c r="M22" s="86">
        <v>1</v>
      </c>
      <c r="N22" s="87">
        <v>1</v>
      </c>
      <c r="O22" s="88" t="s">
        <v>181</v>
      </c>
      <c r="P22" s="101" t="s">
        <v>137</v>
      </c>
      <c r="Q22" s="100" t="s">
        <v>146</v>
      </c>
      <c r="R22" s="138" t="s">
        <v>182</v>
      </c>
      <c r="S22" s="139"/>
      <c r="T22" s="139"/>
      <c r="U22" s="140"/>
      <c r="V22" s="106"/>
      <c r="W22" s="141" t="s">
        <v>209</v>
      </c>
      <c r="X22" s="142"/>
      <c r="Y22" s="143"/>
      <c r="Z22" s="144"/>
      <c r="AD22" s="91"/>
      <c r="AE22" s="91" t="s">
        <v>180</v>
      </c>
      <c r="AF22" s="92" t="s">
        <v>446</v>
      </c>
      <c r="AG22" s="92" t="s">
        <v>445</v>
      </c>
      <c r="AH22" s="92" t="str">
        <f t="shared" si="9"/>
        <v/>
      </c>
      <c r="AI22" s="91" t="s">
        <v>343</v>
      </c>
      <c r="AJ22" s="93" t="s">
        <v>345</v>
      </c>
      <c r="AK22" s="92" t="str">
        <f t="shared" si="10"/>
        <v>○</v>
      </c>
      <c r="AL22" s="92" t="str">
        <f t="shared" si="11"/>
        <v/>
      </c>
      <c r="AM22" s="92" t="str">
        <f t="shared" si="12"/>
        <v>文字列</v>
      </c>
      <c r="AN22" s="92" t="str">
        <f t="shared" si="13"/>
        <v>50</v>
      </c>
      <c r="AO22" s="91" t="s">
        <v>339</v>
      </c>
      <c r="AP22" s="92" t="str">
        <f t="shared" si="14"/>
        <v/>
      </c>
      <c r="AQ22" s="94" t="str">
        <f t="shared" si="5"/>
        <v/>
      </c>
      <c r="AR22" s="94" t="str">
        <f>IF(AND(AP22&lt;&gt;"",AQ22&gt;1),COUNTIF(AP$9:AP22,AP22),"")</f>
        <v/>
      </c>
      <c r="AS22" s="95" t="str">
        <f t="shared" si="16"/>
        <v/>
      </c>
      <c r="AU22" s="96" t="str">
        <f t="shared" si="17"/>
        <v>COVER_DAIRI_NAME_FURIGANA</v>
      </c>
      <c r="AV22" s="97" t="s">
        <v>361</v>
      </c>
      <c r="AW22" s="96" t="str">
        <f>IF(COUNTIF($AX$12:$AX22,$AX22)&gt;=2,"//","")</f>
        <v/>
      </c>
      <c r="AX22" s="96" t="str">
        <f t="shared" si="15"/>
        <v>public static final String COVER_DAIRI_NAME_FURIGANA = "報告者/代理人役職・氏名（ふりがな）";</v>
      </c>
      <c r="AY22" s="96" t="str">
        <f t="shared" si="7"/>
        <v>XmlConstantFreon1.COVER_DAIRI_NAME_FURIGANA</v>
      </c>
    </row>
    <row r="23" spans="1:51" s="65" customFormat="1" ht="12">
      <c r="A23" s="83">
        <f t="shared" si="8"/>
        <v>14</v>
      </c>
      <c r="B23" s="84" t="str">
        <f t="shared" si="3"/>
        <v>04</v>
      </c>
      <c r="C23" s="98"/>
      <c r="D23" s="103"/>
      <c r="E23" s="107"/>
      <c r="F23" s="138" t="s">
        <v>313</v>
      </c>
      <c r="G23" s="139"/>
      <c r="H23" s="139"/>
      <c r="I23" s="139"/>
      <c r="J23" s="139"/>
      <c r="K23" s="139"/>
      <c r="L23" s="140"/>
      <c r="M23" s="86">
        <v>1</v>
      </c>
      <c r="N23" s="87">
        <v>1</v>
      </c>
      <c r="O23" s="88" t="s">
        <v>181</v>
      </c>
      <c r="P23" s="101" t="s">
        <v>40</v>
      </c>
      <c r="Q23" s="100" t="s">
        <v>146</v>
      </c>
      <c r="R23" s="138" t="s">
        <v>182</v>
      </c>
      <c r="S23" s="139"/>
      <c r="T23" s="139"/>
      <c r="U23" s="140"/>
      <c r="V23" s="106"/>
      <c r="W23" s="141" t="s">
        <v>210</v>
      </c>
      <c r="X23" s="142"/>
      <c r="Y23" s="143"/>
      <c r="Z23" s="144"/>
      <c r="AD23" s="91"/>
      <c r="AE23" s="91" t="s">
        <v>180</v>
      </c>
      <c r="AF23" s="92" t="s">
        <v>446</v>
      </c>
      <c r="AG23" s="92" t="s">
        <v>445</v>
      </c>
      <c r="AH23" s="92" t="str">
        <f t="shared" si="9"/>
        <v/>
      </c>
      <c r="AI23" s="91" t="s">
        <v>343</v>
      </c>
      <c r="AJ23" s="93" t="s">
        <v>345</v>
      </c>
      <c r="AK23" s="92" t="str">
        <f t="shared" si="10"/>
        <v>○</v>
      </c>
      <c r="AL23" s="92" t="str">
        <f t="shared" si="11"/>
        <v/>
      </c>
      <c r="AM23" s="92" t="str">
        <f t="shared" si="12"/>
        <v>文字列</v>
      </c>
      <c r="AN23" s="92" t="str">
        <f t="shared" si="13"/>
        <v>50</v>
      </c>
      <c r="AO23" s="91" t="s">
        <v>339</v>
      </c>
      <c r="AP23" s="92" t="str">
        <f t="shared" si="14"/>
        <v/>
      </c>
      <c r="AQ23" s="94" t="str">
        <f t="shared" si="5"/>
        <v/>
      </c>
      <c r="AR23" s="94" t="str">
        <f>IF(AND(AP23&lt;&gt;"",AQ23&gt;1),COUNTIF(AP$9:AP23,AP23),"")</f>
        <v/>
      </c>
      <c r="AS23" s="95" t="str">
        <f t="shared" si="16"/>
        <v/>
      </c>
      <c r="AU23" s="96" t="str">
        <f t="shared" si="17"/>
        <v>COVER_DAIRI_NAME</v>
      </c>
      <c r="AV23" s="97" t="s">
        <v>362</v>
      </c>
      <c r="AW23" s="96" t="str">
        <f>IF(COUNTIF($AX$12:$AX23,$AX23)&gt;=2,"//","")</f>
        <v/>
      </c>
      <c r="AX23" s="96" t="str">
        <f t="shared" si="15"/>
        <v>public static final String COVER_DAIRI_NAME = "報告者/代理人役職・氏名";</v>
      </c>
      <c r="AY23" s="96" t="str">
        <f t="shared" si="7"/>
        <v>XmlConstantFreon1.COVER_DAIRI_NAME</v>
      </c>
    </row>
    <row r="24" spans="1:51" s="65" customFormat="1" ht="12">
      <c r="A24" s="83">
        <f t="shared" si="8"/>
        <v>15</v>
      </c>
      <c r="B24" s="84" t="str">
        <f t="shared" si="3"/>
        <v>03</v>
      </c>
      <c r="C24" s="98"/>
      <c r="D24" s="70"/>
      <c r="E24" s="138" t="s">
        <v>165</v>
      </c>
      <c r="F24" s="139"/>
      <c r="G24" s="139"/>
      <c r="H24" s="139"/>
      <c r="I24" s="139"/>
      <c r="J24" s="139"/>
      <c r="K24" s="139"/>
      <c r="L24" s="140"/>
      <c r="M24" s="91" t="s">
        <v>44</v>
      </c>
      <c r="N24" s="99" t="s">
        <v>44</v>
      </c>
      <c r="O24" s="99" t="s">
        <v>58</v>
      </c>
      <c r="P24" s="101" t="s">
        <v>39</v>
      </c>
      <c r="Q24" s="91" t="s">
        <v>115</v>
      </c>
      <c r="R24" s="138" t="s">
        <v>38</v>
      </c>
      <c r="S24" s="139"/>
      <c r="T24" s="139"/>
      <c r="U24" s="140"/>
      <c r="V24" s="105"/>
      <c r="W24" s="141" t="s">
        <v>254</v>
      </c>
      <c r="X24" s="142"/>
      <c r="Y24" s="143"/>
      <c r="Z24" s="144"/>
      <c r="AD24" s="91"/>
      <c r="AE24" s="91" t="s">
        <v>180</v>
      </c>
      <c r="AF24" s="92" t="s">
        <v>446</v>
      </c>
      <c r="AG24" s="92" t="s">
        <v>445</v>
      </c>
      <c r="AH24" s="92" t="str">
        <f t="shared" si="9"/>
        <v>○</v>
      </c>
      <c r="AI24" s="91" t="s">
        <v>342</v>
      </c>
      <c r="AJ24" s="93" t="s">
        <v>5</v>
      </c>
      <c r="AK24" s="92" t="str">
        <f t="shared" si="10"/>
        <v>○</v>
      </c>
      <c r="AL24" s="92" t="str">
        <f t="shared" si="11"/>
        <v/>
      </c>
      <c r="AM24" s="92" t="str">
        <f t="shared" si="12"/>
        <v>整数</v>
      </c>
      <c r="AN24" s="92" t="str">
        <f t="shared" si="13"/>
        <v>9</v>
      </c>
      <c r="AO24" s="91" t="s">
        <v>339</v>
      </c>
      <c r="AP24" s="92" t="str">
        <f t="shared" si="14"/>
        <v/>
      </c>
      <c r="AQ24" s="94" t="str">
        <f t="shared" si="5"/>
        <v/>
      </c>
      <c r="AR24" s="94" t="str">
        <f>IF(AND(AP24&lt;&gt;"",AQ24&gt;1),COUNTIF(AP$9:AP24,AP24),"")</f>
        <v/>
      </c>
      <c r="AS24" s="95" t="str">
        <f t="shared" si="16"/>
        <v/>
      </c>
      <c r="AU24" s="96" t="str">
        <f t="shared" si="17"/>
        <v>COVER_ROUEISHA_NO</v>
      </c>
      <c r="AV24" s="97" t="s">
        <v>363</v>
      </c>
      <c r="AW24" s="96" t="str">
        <f>IF(COUNTIF($AX$12:$AX24,$AX24)&gt;=2,"//","")</f>
        <v/>
      </c>
      <c r="AX24" s="96" t="str">
        <f t="shared" si="15"/>
        <v>public static final String COVER_ROUEISHA_NO = "特定漏えい者コード";</v>
      </c>
      <c r="AY24" s="96" t="str">
        <f t="shared" si="7"/>
        <v>XmlConstantFreon1.COVER_ROUEISHA_NO</v>
      </c>
    </row>
    <row r="25" spans="1:51" s="65" customFormat="1" ht="12">
      <c r="A25" s="83">
        <f t="shared" si="8"/>
        <v>16</v>
      </c>
      <c r="B25" s="84" t="str">
        <f t="shared" si="3"/>
        <v>03</v>
      </c>
      <c r="C25" s="98"/>
      <c r="D25" s="70"/>
      <c r="E25" s="138" t="s">
        <v>166</v>
      </c>
      <c r="F25" s="139"/>
      <c r="G25" s="139"/>
      <c r="H25" s="139"/>
      <c r="I25" s="139"/>
      <c r="J25" s="139"/>
      <c r="K25" s="139"/>
      <c r="L25" s="140"/>
      <c r="M25" s="91" t="s">
        <v>44</v>
      </c>
      <c r="N25" s="99" t="s">
        <v>44</v>
      </c>
      <c r="O25" s="100"/>
      <c r="P25" s="101"/>
      <c r="Q25" s="100"/>
      <c r="R25" s="138"/>
      <c r="S25" s="139"/>
      <c r="T25" s="139"/>
      <c r="U25" s="140"/>
      <c r="V25" s="90"/>
      <c r="W25" s="141" t="s">
        <v>255</v>
      </c>
      <c r="X25" s="142"/>
      <c r="Y25" s="143"/>
      <c r="Z25" s="144"/>
      <c r="AD25" s="91"/>
      <c r="AE25" s="91"/>
      <c r="AF25" s="92"/>
      <c r="AG25" s="92"/>
      <c r="AH25" s="92" t="str">
        <f t="shared" si="9"/>
        <v/>
      </c>
      <c r="AI25" s="91"/>
      <c r="AJ25" s="93"/>
      <c r="AK25" s="92" t="str">
        <f t="shared" si="10"/>
        <v/>
      </c>
      <c r="AL25" s="92" t="str">
        <f t="shared" si="11"/>
        <v/>
      </c>
      <c r="AM25" s="92" t="str">
        <f t="shared" si="12"/>
        <v/>
      </c>
      <c r="AN25" s="92" t="str">
        <f t="shared" si="13"/>
        <v/>
      </c>
      <c r="AO25" s="91" t="s">
        <v>338</v>
      </c>
      <c r="AP25" s="92" t="str">
        <f t="shared" si="14"/>
        <v>Roueisha</v>
      </c>
      <c r="AQ25" s="94">
        <f t="shared" si="5"/>
        <v>1</v>
      </c>
      <c r="AR25" s="94" t="str">
        <f>IF(AND(AP25&lt;&gt;"",AQ25&gt;1),COUNTIF(AP$9:AP25,AP25),"")</f>
        <v/>
      </c>
      <c r="AS25" s="95" t="str">
        <f t="shared" si="16"/>
        <v/>
      </c>
      <c r="AU25" s="96" t="str">
        <f t="shared" si="17"/>
        <v>COVER_ROUEISHA</v>
      </c>
      <c r="AV25" s="97" t="s">
        <v>364</v>
      </c>
      <c r="AW25" s="96" t="str">
        <f>IF(COUNTIF($AX$12:$AX25,$AX25)&gt;=2,"//","")</f>
        <v/>
      </c>
      <c r="AX25" s="96" t="str">
        <f t="shared" si="15"/>
        <v>public static final String COVER_ROUEISHA = "特定漏えい者の名称";</v>
      </c>
      <c r="AY25" s="96" t="str">
        <f t="shared" si="7"/>
        <v>XmlConstantFreon1.COVER_ROUEISHA</v>
      </c>
    </row>
    <row r="26" spans="1:51" s="65" customFormat="1" ht="12">
      <c r="A26" s="83">
        <f t="shared" si="8"/>
        <v>17</v>
      </c>
      <c r="B26" s="84" t="str">
        <f t="shared" si="3"/>
        <v>04</v>
      </c>
      <c r="C26" s="98"/>
      <c r="D26" s="103"/>
      <c r="E26" s="104"/>
      <c r="F26" s="138" t="s">
        <v>167</v>
      </c>
      <c r="G26" s="139"/>
      <c r="H26" s="139"/>
      <c r="I26" s="139"/>
      <c r="J26" s="139"/>
      <c r="K26" s="139"/>
      <c r="L26" s="140"/>
      <c r="M26" s="91" t="s">
        <v>44</v>
      </c>
      <c r="N26" s="99" t="s">
        <v>44</v>
      </c>
      <c r="O26" s="99" t="s">
        <v>58</v>
      </c>
      <c r="P26" s="101" t="s">
        <v>137</v>
      </c>
      <c r="Q26" s="100" t="s">
        <v>146</v>
      </c>
      <c r="R26" s="172"/>
      <c r="S26" s="173"/>
      <c r="T26" s="173"/>
      <c r="U26" s="174"/>
      <c r="V26" s="90"/>
      <c r="W26" s="141" t="s">
        <v>256</v>
      </c>
      <c r="X26" s="142"/>
      <c r="Y26" s="143"/>
      <c r="Z26" s="144"/>
      <c r="AD26" s="91"/>
      <c r="AE26" s="91" t="s">
        <v>180</v>
      </c>
      <c r="AF26" s="92" t="s">
        <v>445</v>
      </c>
      <c r="AG26" s="92" t="s">
        <v>445</v>
      </c>
      <c r="AH26" s="92" t="str">
        <f t="shared" si="9"/>
        <v>○</v>
      </c>
      <c r="AI26" s="91" t="s">
        <v>343</v>
      </c>
      <c r="AJ26" s="93" t="s">
        <v>345</v>
      </c>
      <c r="AK26" s="92" t="str">
        <f t="shared" si="10"/>
        <v>○</v>
      </c>
      <c r="AL26" s="92" t="str">
        <f t="shared" si="11"/>
        <v>○</v>
      </c>
      <c r="AM26" s="92" t="str">
        <f t="shared" si="12"/>
        <v>文字列</v>
      </c>
      <c r="AN26" s="92" t="str">
        <f t="shared" si="13"/>
        <v>50</v>
      </c>
      <c r="AO26" s="91" t="s">
        <v>339</v>
      </c>
      <c r="AP26" s="92" t="str">
        <f t="shared" si="14"/>
        <v/>
      </c>
      <c r="AQ26" s="94" t="str">
        <f t="shared" si="5"/>
        <v/>
      </c>
      <c r="AR26" s="94" t="str">
        <f>IF(AND(AP26&lt;&gt;"",AQ26&gt;1),COUNTIF(AP$9:AP26,AP26),"")</f>
        <v/>
      </c>
      <c r="AS26" s="95" t="str">
        <f t="shared" si="16"/>
        <v/>
      </c>
      <c r="AU26" s="96" t="str">
        <f t="shared" si="17"/>
        <v>COVER_ROUEISHA_NAME_FURIGANA</v>
      </c>
      <c r="AV26" s="97" t="s">
        <v>365</v>
      </c>
      <c r="AW26" s="96" t="str">
        <f>IF(COUNTIF($AX$12:$AX26,$AX26)&gt;=2,"//","")</f>
        <v/>
      </c>
      <c r="AX26" s="96" t="str">
        <f t="shared" si="15"/>
        <v>public static final String COVER_ROUEISHA_NAME_FURIGANA = "特定漏えい者の名称/名称（ふりがな）";</v>
      </c>
      <c r="AY26" s="96" t="str">
        <f t="shared" si="7"/>
        <v>XmlConstantFreon1.COVER_ROUEISHA_NAME_FURIGANA</v>
      </c>
    </row>
    <row r="27" spans="1:51" s="65" customFormat="1" ht="12">
      <c r="A27" s="83">
        <f t="shared" si="8"/>
        <v>18</v>
      </c>
      <c r="B27" s="84" t="str">
        <f t="shared" si="3"/>
        <v>04</v>
      </c>
      <c r="C27" s="98"/>
      <c r="D27" s="103"/>
      <c r="E27" s="70"/>
      <c r="F27" s="138" t="s">
        <v>168</v>
      </c>
      <c r="G27" s="139"/>
      <c r="H27" s="139"/>
      <c r="I27" s="139"/>
      <c r="J27" s="139"/>
      <c r="K27" s="139"/>
      <c r="L27" s="140"/>
      <c r="M27" s="91" t="s">
        <v>44</v>
      </c>
      <c r="N27" s="99" t="s">
        <v>44</v>
      </c>
      <c r="O27" s="99" t="s">
        <v>58</v>
      </c>
      <c r="P27" s="101" t="s">
        <v>40</v>
      </c>
      <c r="Q27" s="100" t="s">
        <v>146</v>
      </c>
      <c r="R27" s="172"/>
      <c r="S27" s="173"/>
      <c r="T27" s="173"/>
      <c r="U27" s="174"/>
      <c r="V27" s="90"/>
      <c r="W27" s="141" t="s">
        <v>257</v>
      </c>
      <c r="X27" s="142"/>
      <c r="Y27" s="143"/>
      <c r="Z27" s="144"/>
      <c r="AD27" s="91"/>
      <c r="AE27" s="91" t="s">
        <v>180</v>
      </c>
      <c r="AF27" s="92" t="s">
        <v>445</v>
      </c>
      <c r="AG27" s="92" t="s">
        <v>445</v>
      </c>
      <c r="AH27" s="92" t="str">
        <f t="shared" si="9"/>
        <v>○</v>
      </c>
      <c r="AI27" s="91" t="s">
        <v>343</v>
      </c>
      <c r="AJ27" s="93" t="s">
        <v>345</v>
      </c>
      <c r="AK27" s="92" t="str">
        <f t="shared" si="10"/>
        <v>○</v>
      </c>
      <c r="AL27" s="92" t="str">
        <f t="shared" si="11"/>
        <v>○</v>
      </c>
      <c r="AM27" s="92" t="str">
        <f t="shared" si="12"/>
        <v>文字列</v>
      </c>
      <c r="AN27" s="92" t="str">
        <f t="shared" si="13"/>
        <v>50</v>
      </c>
      <c r="AO27" s="91" t="s">
        <v>339</v>
      </c>
      <c r="AP27" s="92" t="str">
        <f t="shared" si="14"/>
        <v/>
      </c>
      <c r="AQ27" s="94" t="str">
        <f t="shared" si="5"/>
        <v/>
      </c>
      <c r="AR27" s="94" t="str">
        <f>IF(AND(AP27&lt;&gt;"",AQ27&gt;1),COUNTIF(AP$9:AP27,AP27),"")</f>
        <v/>
      </c>
      <c r="AS27" s="95" t="str">
        <f t="shared" si="16"/>
        <v/>
      </c>
      <c r="AU27" s="96" t="str">
        <f t="shared" si="17"/>
        <v>COVER_ROUEISHA_NAME</v>
      </c>
      <c r="AV27" s="97" t="s">
        <v>366</v>
      </c>
      <c r="AW27" s="96" t="str">
        <f>IF(COUNTIF($AX$12:$AX27,$AX27)&gt;=2,"//","")</f>
        <v/>
      </c>
      <c r="AX27" s="96" t="str">
        <f t="shared" si="15"/>
        <v>public static final String COVER_ROUEISHA_NAME = "特定漏えい者の名称/名称";</v>
      </c>
      <c r="AY27" s="96" t="str">
        <f t="shared" si="7"/>
        <v>XmlConstantFreon1.COVER_ROUEISHA_NAME</v>
      </c>
    </row>
    <row r="28" spans="1:51" s="65" customFormat="1" ht="12">
      <c r="A28" s="83">
        <f t="shared" si="8"/>
        <v>19</v>
      </c>
      <c r="B28" s="84" t="str">
        <f t="shared" si="3"/>
        <v>04</v>
      </c>
      <c r="C28" s="98"/>
      <c r="D28" s="103"/>
      <c r="E28" s="107"/>
      <c r="F28" s="138" t="s">
        <v>91</v>
      </c>
      <c r="G28" s="139"/>
      <c r="H28" s="139"/>
      <c r="I28" s="139"/>
      <c r="J28" s="139"/>
      <c r="K28" s="139"/>
      <c r="L28" s="140"/>
      <c r="M28" s="91" t="s">
        <v>44</v>
      </c>
      <c r="N28" s="99" t="s">
        <v>44</v>
      </c>
      <c r="O28" s="100" t="s">
        <v>121</v>
      </c>
      <c r="P28" s="101" t="s">
        <v>40</v>
      </c>
      <c r="Q28" s="100" t="s">
        <v>146</v>
      </c>
      <c r="R28" s="172"/>
      <c r="S28" s="173"/>
      <c r="T28" s="173"/>
      <c r="U28" s="174"/>
      <c r="V28" s="90"/>
      <c r="W28" s="141" t="s">
        <v>258</v>
      </c>
      <c r="X28" s="142"/>
      <c r="Y28" s="143"/>
      <c r="Z28" s="144"/>
      <c r="AD28" s="91"/>
      <c r="AE28" s="91" t="s">
        <v>180</v>
      </c>
      <c r="AF28" s="92" t="s">
        <v>446</v>
      </c>
      <c r="AG28" s="92" t="s">
        <v>445</v>
      </c>
      <c r="AH28" s="92" t="str">
        <f t="shared" si="9"/>
        <v/>
      </c>
      <c r="AI28" s="91" t="s">
        <v>343</v>
      </c>
      <c r="AJ28" s="93" t="s">
        <v>345</v>
      </c>
      <c r="AK28" s="92" t="str">
        <f t="shared" si="10"/>
        <v>○</v>
      </c>
      <c r="AL28" s="92" t="str">
        <f t="shared" si="11"/>
        <v/>
      </c>
      <c r="AM28" s="92" t="str">
        <f t="shared" si="12"/>
        <v>文字列</v>
      </c>
      <c r="AN28" s="92" t="str">
        <f t="shared" si="13"/>
        <v>50</v>
      </c>
      <c r="AO28" s="91" t="s">
        <v>339</v>
      </c>
      <c r="AP28" s="92" t="str">
        <f t="shared" si="14"/>
        <v/>
      </c>
      <c r="AQ28" s="94" t="str">
        <f t="shared" si="5"/>
        <v/>
      </c>
      <c r="AR28" s="94" t="str">
        <f>IF(AND(AP28&lt;&gt;"",AQ28&gt;1),COUNTIF(AP$9:AP28,AP28),"")</f>
        <v/>
      </c>
      <c r="AS28" s="95" t="str">
        <f t="shared" si="16"/>
        <v/>
      </c>
      <c r="AU28" s="96" t="str">
        <f t="shared" si="17"/>
        <v>COVER_ROUEISHA_NAME_BF</v>
      </c>
      <c r="AV28" s="97" t="s">
        <v>367</v>
      </c>
      <c r="AW28" s="96" t="str">
        <f>IF(COUNTIF($AX$12:$AX28,$AX28)&gt;=2,"//","")</f>
        <v/>
      </c>
      <c r="AX28" s="96" t="str">
        <f t="shared" si="15"/>
        <v>public static final String COVER_ROUEISHA_NAME_BF = "特定漏えい者の名称/前回の報告における名称";</v>
      </c>
      <c r="AY28" s="96" t="str">
        <f t="shared" si="7"/>
        <v>XmlConstantFreon1.COVER_ROUEISHA_NAME_BF</v>
      </c>
    </row>
    <row r="29" spans="1:51" s="65" customFormat="1">
      <c r="A29" s="83">
        <f t="shared" si="8"/>
        <v>20</v>
      </c>
      <c r="B29" s="84" t="str">
        <f t="shared" si="3"/>
        <v>03</v>
      </c>
      <c r="C29" s="98"/>
      <c r="D29" s="70"/>
      <c r="E29" s="138" t="s">
        <v>169</v>
      </c>
      <c r="F29" s="139"/>
      <c r="G29" s="139"/>
      <c r="H29" s="139"/>
      <c r="I29" s="139"/>
      <c r="J29" s="139"/>
      <c r="K29" s="139"/>
      <c r="L29" s="140"/>
      <c r="M29" s="91" t="s">
        <v>44</v>
      </c>
      <c r="N29" s="99" t="s">
        <v>44</v>
      </c>
      <c r="O29" s="100"/>
      <c r="P29" s="101"/>
      <c r="Q29" s="108"/>
      <c r="R29" s="138"/>
      <c r="S29" s="139"/>
      <c r="T29" s="139"/>
      <c r="U29" s="140"/>
      <c r="V29" s="109"/>
      <c r="W29" s="141" t="s">
        <v>125</v>
      </c>
      <c r="X29" s="142"/>
      <c r="Y29" s="143"/>
      <c r="Z29" s="144"/>
      <c r="AD29" s="91"/>
      <c r="AE29" s="91"/>
      <c r="AF29" s="92"/>
      <c r="AG29" s="92"/>
      <c r="AH29" s="92" t="str">
        <f t="shared" si="9"/>
        <v/>
      </c>
      <c r="AI29" s="91"/>
      <c r="AJ29" s="93"/>
      <c r="AK29" s="92" t="str">
        <f t="shared" si="10"/>
        <v/>
      </c>
      <c r="AL29" s="92" t="str">
        <f t="shared" si="11"/>
        <v/>
      </c>
      <c r="AM29" s="92" t="str">
        <f t="shared" si="12"/>
        <v/>
      </c>
      <c r="AN29" s="92" t="str">
        <f t="shared" si="13"/>
        <v/>
      </c>
      <c r="AO29" s="91" t="s">
        <v>338</v>
      </c>
      <c r="AP29" s="92" t="str">
        <f t="shared" si="14"/>
        <v>Jigyosha</v>
      </c>
      <c r="AQ29" s="94">
        <f t="shared" si="5"/>
        <v>1</v>
      </c>
      <c r="AR29" s="94" t="str">
        <f>IF(AND(AP29&lt;&gt;"",AQ29&gt;1),COUNTIF(AP$9:AP29,AP29),"")</f>
        <v/>
      </c>
      <c r="AS29" s="95" t="str">
        <f t="shared" si="16"/>
        <v/>
      </c>
      <c r="AU29" s="96" t="str">
        <f t="shared" si="17"/>
        <v>COVER_JIGYOSHA</v>
      </c>
      <c r="AV29" s="97" t="s">
        <v>368</v>
      </c>
      <c r="AW29" s="96" t="str">
        <f>IF(COUNTIF($AX$12:$AX29,$AX29)&gt;=2,"//","")</f>
        <v/>
      </c>
      <c r="AX29" s="96" t="str">
        <f t="shared" si="15"/>
        <v>public static final String COVER_JIGYOSHA = "所在地";</v>
      </c>
      <c r="AY29" s="96" t="str">
        <f t="shared" si="7"/>
        <v>XmlConstantFreon1.COVER_JIGYOSHA</v>
      </c>
    </row>
    <row r="30" spans="1:51" s="65" customFormat="1" ht="13.15" customHeight="1">
      <c r="A30" s="83">
        <f t="shared" si="8"/>
        <v>21</v>
      </c>
      <c r="B30" s="84" t="str">
        <f t="shared" si="3"/>
        <v>04</v>
      </c>
      <c r="C30" s="98"/>
      <c r="D30" s="103"/>
      <c r="E30" s="104"/>
      <c r="F30" s="138" t="s">
        <v>160</v>
      </c>
      <c r="G30" s="139"/>
      <c r="H30" s="139"/>
      <c r="I30" s="139"/>
      <c r="J30" s="139"/>
      <c r="K30" s="139"/>
      <c r="L30" s="140"/>
      <c r="M30" s="91" t="s">
        <v>44</v>
      </c>
      <c r="N30" s="99" t="s">
        <v>44</v>
      </c>
      <c r="O30" s="99" t="s">
        <v>58</v>
      </c>
      <c r="P30" s="101" t="s">
        <v>41</v>
      </c>
      <c r="Q30" s="91" t="s">
        <v>116</v>
      </c>
      <c r="R30" s="138" t="s">
        <v>84</v>
      </c>
      <c r="S30" s="139"/>
      <c r="T30" s="139"/>
      <c r="U30" s="140"/>
      <c r="V30" s="109"/>
      <c r="W30" s="141" t="s">
        <v>126</v>
      </c>
      <c r="X30" s="142"/>
      <c r="Y30" s="143"/>
      <c r="Z30" s="144"/>
      <c r="AD30" s="91"/>
      <c r="AE30" s="91" t="s">
        <v>180</v>
      </c>
      <c r="AF30" s="92" t="s">
        <v>445</v>
      </c>
      <c r="AG30" s="92" t="s">
        <v>445</v>
      </c>
      <c r="AH30" s="92" t="str">
        <f t="shared" si="9"/>
        <v>○</v>
      </c>
      <c r="AI30" s="91" t="s">
        <v>318</v>
      </c>
      <c r="AJ30" s="93"/>
      <c r="AK30" s="92" t="str">
        <f t="shared" si="10"/>
        <v>○</v>
      </c>
      <c r="AL30" s="92" t="str">
        <f t="shared" si="11"/>
        <v>○</v>
      </c>
      <c r="AM30" s="92" t="str">
        <f t="shared" si="12"/>
        <v>郵便番号</v>
      </c>
      <c r="AN30" s="92" t="str">
        <f t="shared" si="13"/>
        <v/>
      </c>
      <c r="AO30" s="91" t="s">
        <v>339</v>
      </c>
      <c r="AP30" s="92" t="str">
        <f t="shared" si="14"/>
        <v/>
      </c>
      <c r="AQ30" s="94" t="str">
        <f t="shared" si="5"/>
        <v/>
      </c>
      <c r="AR30" s="94" t="str">
        <f>IF(AND(AP30&lt;&gt;"",AQ30&gt;1),COUNTIF(AP$9:AP30,AP30),"")</f>
        <v/>
      </c>
      <c r="AS30" s="95" t="str">
        <f t="shared" si="16"/>
        <v/>
      </c>
      <c r="AU30" s="96" t="str">
        <f t="shared" si="17"/>
        <v>COVER_JIGYOSHA_ZIP</v>
      </c>
      <c r="AV30" s="97" t="s">
        <v>369</v>
      </c>
      <c r="AW30" s="96" t="str">
        <f>IF(COUNTIF($AX$12:$AX30,$AX30)&gt;=2,"//","")</f>
        <v/>
      </c>
      <c r="AX30" s="96" t="str">
        <f t="shared" si="15"/>
        <v>public static final String COVER_JIGYOSHA_ZIP = "所在地/郵便番号";</v>
      </c>
      <c r="AY30" s="96" t="str">
        <f t="shared" si="7"/>
        <v>XmlConstantFreon1.COVER_JIGYOSHA_ZIP</v>
      </c>
    </row>
    <row r="31" spans="1:51" s="65" customFormat="1" ht="13.15" customHeight="1">
      <c r="A31" s="83">
        <f t="shared" si="8"/>
        <v>22</v>
      </c>
      <c r="B31" s="84" t="str">
        <f t="shared" si="3"/>
        <v>04</v>
      </c>
      <c r="C31" s="98"/>
      <c r="D31" s="103"/>
      <c r="E31" s="70"/>
      <c r="F31" s="138" t="s">
        <v>161</v>
      </c>
      <c r="G31" s="139"/>
      <c r="H31" s="139"/>
      <c r="I31" s="139"/>
      <c r="J31" s="139"/>
      <c r="K31" s="139"/>
      <c r="L31" s="140"/>
      <c r="M31" s="91" t="s">
        <v>44</v>
      </c>
      <c r="N31" s="99" t="s">
        <v>44</v>
      </c>
      <c r="O31" s="99" t="s">
        <v>58</v>
      </c>
      <c r="P31" s="101" t="s">
        <v>137</v>
      </c>
      <c r="Q31" s="100" t="s">
        <v>146</v>
      </c>
      <c r="R31" s="175"/>
      <c r="S31" s="176"/>
      <c r="T31" s="176"/>
      <c r="U31" s="177"/>
      <c r="V31" s="109"/>
      <c r="W31" s="141" t="s">
        <v>138</v>
      </c>
      <c r="X31" s="142"/>
      <c r="Y31" s="143"/>
      <c r="Z31" s="144"/>
      <c r="AD31" s="91"/>
      <c r="AE31" s="91" t="s">
        <v>180</v>
      </c>
      <c r="AF31" s="92" t="s">
        <v>445</v>
      </c>
      <c r="AG31" s="92" t="s">
        <v>445</v>
      </c>
      <c r="AH31" s="92" t="str">
        <f t="shared" si="9"/>
        <v>○</v>
      </c>
      <c r="AI31" s="91" t="s">
        <v>343</v>
      </c>
      <c r="AJ31" s="93" t="s">
        <v>345</v>
      </c>
      <c r="AK31" s="92" t="str">
        <f t="shared" si="10"/>
        <v>○</v>
      </c>
      <c r="AL31" s="92" t="str">
        <f t="shared" si="11"/>
        <v>○</v>
      </c>
      <c r="AM31" s="92" t="str">
        <f t="shared" si="12"/>
        <v>文字列</v>
      </c>
      <c r="AN31" s="92" t="str">
        <f t="shared" si="13"/>
        <v>50</v>
      </c>
      <c r="AO31" s="91" t="s">
        <v>339</v>
      </c>
      <c r="AP31" s="92" t="str">
        <f t="shared" si="14"/>
        <v/>
      </c>
      <c r="AQ31" s="94" t="str">
        <f t="shared" si="5"/>
        <v/>
      </c>
      <c r="AR31" s="94" t="str">
        <f>IF(AND(AP31&lt;&gt;"",AQ31&gt;1),COUNTIF(AP$9:AP31,AP31),"")</f>
        <v/>
      </c>
      <c r="AS31" s="95" t="str">
        <f t="shared" si="16"/>
        <v/>
      </c>
      <c r="AU31" s="96" t="str">
        <f t="shared" si="17"/>
        <v>COVER_JIGYOSHA_ADDRESS_FURIGANA</v>
      </c>
      <c r="AV31" s="97" t="s">
        <v>370</v>
      </c>
      <c r="AW31" s="96" t="str">
        <f>IF(COUNTIF($AX$12:$AX31,$AX31)&gt;=2,"//","")</f>
        <v/>
      </c>
      <c r="AX31" s="96" t="str">
        <f t="shared" si="15"/>
        <v>public static final String COVER_JIGYOSHA_ADDRESS_FURIGANA = "所在地/住所（ふりがな）";</v>
      </c>
      <c r="AY31" s="96" t="str">
        <f t="shared" si="7"/>
        <v>XmlConstantFreon1.COVER_JIGYOSHA_ADDRESS_FURIGANA</v>
      </c>
    </row>
    <row r="32" spans="1:51" s="65" customFormat="1" ht="13.15" customHeight="1">
      <c r="A32" s="83">
        <f t="shared" si="8"/>
        <v>23</v>
      </c>
      <c r="B32" s="84" t="str">
        <f t="shared" si="3"/>
        <v>04</v>
      </c>
      <c r="C32" s="98"/>
      <c r="D32" s="103"/>
      <c r="E32" s="107"/>
      <c r="F32" s="138" t="s">
        <v>162</v>
      </c>
      <c r="G32" s="139"/>
      <c r="H32" s="139"/>
      <c r="I32" s="139"/>
      <c r="J32" s="139"/>
      <c r="K32" s="139"/>
      <c r="L32" s="140"/>
      <c r="M32" s="91" t="s">
        <v>44</v>
      </c>
      <c r="N32" s="99" t="s">
        <v>44</v>
      </c>
      <c r="O32" s="99" t="s">
        <v>58</v>
      </c>
      <c r="P32" s="101" t="s">
        <v>40</v>
      </c>
      <c r="Q32" s="100" t="s">
        <v>146</v>
      </c>
      <c r="R32" s="175"/>
      <c r="S32" s="176"/>
      <c r="T32" s="176"/>
      <c r="U32" s="177"/>
      <c r="V32" s="110"/>
      <c r="W32" s="141" t="s">
        <v>139</v>
      </c>
      <c r="X32" s="142"/>
      <c r="Y32" s="143"/>
      <c r="Z32" s="144"/>
      <c r="AD32" s="91"/>
      <c r="AE32" s="91" t="s">
        <v>180</v>
      </c>
      <c r="AF32" s="92" t="s">
        <v>445</v>
      </c>
      <c r="AG32" s="92" t="s">
        <v>445</v>
      </c>
      <c r="AH32" s="92" t="str">
        <f t="shared" si="9"/>
        <v>○</v>
      </c>
      <c r="AI32" s="91" t="s">
        <v>343</v>
      </c>
      <c r="AJ32" s="93" t="s">
        <v>345</v>
      </c>
      <c r="AK32" s="92" t="str">
        <f t="shared" si="10"/>
        <v>○</v>
      </c>
      <c r="AL32" s="92" t="str">
        <f t="shared" si="11"/>
        <v>○</v>
      </c>
      <c r="AM32" s="92" t="str">
        <f t="shared" si="12"/>
        <v>文字列</v>
      </c>
      <c r="AN32" s="92" t="str">
        <f t="shared" si="13"/>
        <v>50</v>
      </c>
      <c r="AO32" s="91" t="s">
        <v>339</v>
      </c>
      <c r="AP32" s="92" t="str">
        <f t="shared" si="14"/>
        <v/>
      </c>
      <c r="AQ32" s="94" t="str">
        <f t="shared" si="5"/>
        <v/>
      </c>
      <c r="AR32" s="94" t="str">
        <f>IF(AND(AP32&lt;&gt;"",AQ32&gt;1),COUNTIF(AP$9:AP32,AP32),"")</f>
        <v/>
      </c>
      <c r="AS32" s="95" t="str">
        <f t="shared" si="16"/>
        <v/>
      </c>
      <c r="AU32" s="96" t="str">
        <f t="shared" si="17"/>
        <v>COVER_JIGYOSHA_ADDRESS</v>
      </c>
      <c r="AV32" s="97" t="s">
        <v>371</v>
      </c>
      <c r="AW32" s="96" t="str">
        <f>IF(COUNTIF($AX$12:$AX32,$AX32)&gt;=2,"//","")</f>
        <v/>
      </c>
      <c r="AX32" s="96" t="str">
        <f t="shared" si="15"/>
        <v>public static final String COVER_JIGYOSHA_ADDRESS = "所在地/住所";</v>
      </c>
      <c r="AY32" s="96" t="str">
        <f t="shared" si="7"/>
        <v>XmlConstantFreon1.COVER_JIGYOSHA_ADDRESS</v>
      </c>
    </row>
    <row r="33" spans="1:51" s="65" customFormat="1" ht="12">
      <c r="A33" s="83">
        <f t="shared" si="8"/>
        <v>24</v>
      </c>
      <c r="B33" s="84" t="str">
        <f t="shared" si="3"/>
        <v>03</v>
      </c>
      <c r="C33" s="98"/>
      <c r="D33" s="70"/>
      <c r="E33" s="138" t="s">
        <v>170</v>
      </c>
      <c r="F33" s="139"/>
      <c r="G33" s="139"/>
      <c r="H33" s="139"/>
      <c r="I33" s="139"/>
      <c r="J33" s="139"/>
      <c r="K33" s="139"/>
      <c r="L33" s="140"/>
      <c r="M33" s="91" t="s">
        <v>44</v>
      </c>
      <c r="N33" s="99" t="s">
        <v>18</v>
      </c>
      <c r="O33" s="99" t="s">
        <v>303</v>
      </c>
      <c r="P33" s="101" t="s">
        <v>40</v>
      </c>
      <c r="Q33" s="91" t="s">
        <v>114</v>
      </c>
      <c r="R33" s="138"/>
      <c r="S33" s="139"/>
      <c r="T33" s="139"/>
      <c r="U33" s="140"/>
      <c r="V33" s="90"/>
      <c r="W33" s="268" t="s">
        <v>306</v>
      </c>
      <c r="X33" s="269"/>
      <c r="Y33" s="143"/>
      <c r="Z33" s="144"/>
      <c r="AD33" s="91"/>
      <c r="AE33" s="91" t="s">
        <v>180</v>
      </c>
      <c r="AF33" s="92" t="s">
        <v>446</v>
      </c>
      <c r="AG33" s="92" t="s">
        <v>445</v>
      </c>
      <c r="AH33" s="92" t="str">
        <f t="shared" si="9"/>
        <v/>
      </c>
      <c r="AI33" s="91" t="s">
        <v>343</v>
      </c>
      <c r="AJ33" s="93" t="s">
        <v>344</v>
      </c>
      <c r="AK33" s="92" t="str">
        <f t="shared" si="10"/>
        <v>○</v>
      </c>
      <c r="AL33" s="92" t="str">
        <f t="shared" si="11"/>
        <v/>
      </c>
      <c r="AM33" s="92" t="str">
        <f t="shared" si="12"/>
        <v>文字列</v>
      </c>
      <c r="AN33" s="92" t="str">
        <f t="shared" si="13"/>
        <v>100</v>
      </c>
      <c r="AO33" s="91" t="s">
        <v>339</v>
      </c>
      <c r="AP33" s="92" t="str">
        <f t="shared" si="14"/>
        <v/>
      </c>
      <c r="AQ33" s="94" t="str">
        <f t="shared" si="5"/>
        <v/>
      </c>
      <c r="AR33" s="94" t="str">
        <f>IF(AND(AP33&lt;&gt;"",AQ33&gt;1),COUNTIF(AP$9:AP33,AP33),"")</f>
        <v/>
      </c>
      <c r="AS33" s="95" t="str">
        <f t="shared" si="16"/>
        <v/>
      </c>
      <c r="AU33" s="96" t="str">
        <f t="shared" si="17"/>
        <v>COVER_SHOHYO</v>
      </c>
      <c r="AV33" s="97" t="s">
        <v>372</v>
      </c>
      <c r="AW33" s="96" t="str">
        <f>IF(COUNTIF($AX$12:$AX33,$AX33)&gt;=2,"//","")</f>
        <v/>
      </c>
      <c r="AX33" s="96" t="str">
        <f t="shared" si="15"/>
        <v>public static final String COVER_SHOHYO = "商標又は商号等";</v>
      </c>
      <c r="AY33" s="96" t="str">
        <f t="shared" si="7"/>
        <v>XmlConstantFreon1.COVER_SHOHYO</v>
      </c>
    </row>
    <row r="34" spans="1:51" s="65" customFormat="1" ht="12">
      <c r="A34" s="83">
        <f t="shared" si="8"/>
        <v>25</v>
      </c>
      <c r="B34" s="84" t="str">
        <f t="shared" si="3"/>
        <v>03</v>
      </c>
      <c r="C34" s="98"/>
      <c r="D34" s="70"/>
      <c r="E34" s="138" t="s">
        <v>171</v>
      </c>
      <c r="F34" s="139"/>
      <c r="G34" s="139"/>
      <c r="H34" s="139"/>
      <c r="I34" s="139"/>
      <c r="J34" s="139"/>
      <c r="K34" s="139"/>
      <c r="L34" s="140"/>
      <c r="M34" s="91" t="s">
        <v>44</v>
      </c>
      <c r="N34" s="99" t="s">
        <v>18</v>
      </c>
      <c r="O34" s="99" t="s">
        <v>58</v>
      </c>
      <c r="P34" s="101" t="s">
        <v>40</v>
      </c>
      <c r="Q34" s="100" t="s">
        <v>141</v>
      </c>
      <c r="R34" s="138"/>
      <c r="S34" s="139"/>
      <c r="T34" s="139"/>
      <c r="U34" s="140"/>
      <c r="V34" s="90"/>
      <c r="W34" s="268" t="s">
        <v>127</v>
      </c>
      <c r="X34" s="269"/>
      <c r="Y34" s="143"/>
      <c r="Z34" s="144"/>
      <c r="AD34" s="91"/>
      <c r="AE34" s="91" t="s">
        <v>180</v>
      </c>
      <c r="AF34" s="92" t="s">
        <v>446</v>
      </c>
      <c r="AG34" s="92" t="s">
        <v>445</v>
      </c>
      <c r="AH34" s="92" t="str">
        <f t="shared" si="9"/>
        <v>○</v>
      </c>
      <c r="AI34" s="91" t="s">
        <v>343</v>
      </c>
      <c r="AJ34" s="93" t="s">
        <v>345</v>
      </c>
      <c r="AK34" s="92" t="str">
        <f t="shared" si="10"/>
        <v>○</v>
      </c>
      <c r="AL34" s="92" t="str">
        <f t="shared" si="11"/>
        <v/>
      </c>
      <c r="AM34" s="92" t="str">
        <f t="shared" si="12"/>
        <v>文字列</v>
      </c>
      <c r="AN34" s="92" t="str">
        <f t="shared" si="13"/>
        <v>50</v>
      </c>
      <c r="AO34" s="91" t="s">
        <v>339</v>
      </c>
      <c r="AP34" s="92" t="str">
        <f t="shared" si="14"/>
        <v/>
      </c>
      <c r="AQ34" s="94" t="str">
        <f t="shared" si="5"/>
        <v/>
      </c>
      <c r="AR34" s="94" t="str">
        <f>IF(AND(AP34&lt;&gt;"",AQ34&gt;1),COUNTIF(AP$9:AP34,AP34),"")</f>
        <v/>
      </c>
      <c r="AS34" s="95" t="str">
        <f t="shared" si="16"/>
        <v/>
      </c>
      <c r="AU34" s="96" t="str">
        <f t="shared" si="17"/>
        <v>COVER_JIGYONAME</v>
      </c>
      <c r="AV34" s="97" t="s">
        <v>373</v>
      </c>
      <c r="AW34" s="96" t="str">
        <f>IF(COUNTIF($AX$12:$AX34,$AX34)&gt;=2,"//","")</f>
        <v/>
      </c>
      <c r="AX34" s="96" t="str">
        <f t="shared" si="15"/>
        <v>public static final String COVER_JIGYONAME = "主たる事業";</v>
      </c>
      <c r="AY34" s="96" t="str">
        <f t="shared" si="7"/>
        <v>XmlConstantFreon1.COVER_JIGYONAME</v>
      </c>
    </row>
    <row r="35" spans="1:51" s="65" customFormat="1" ht="12">
      <c r="A35" s="83">
        <f t="shared" si="8"/>
        <v>26</v>
      </c>
      <c r="B35" s="84" t="str">
        <f t="shared" si="3"/>
        <v>03</v>
      </c>
      <c r="C35" s="98"/>
      <c r="D35" s="70"/>
      <c r="E35" s="138" t="s">
        <v>92</v>
      </c>
      <c r="F35" s="139"/>
      <c r="G35" s="139"/>
      <c r="H35" s="139"/>
      <c r="I35" s="139"/>
      <c r="J35" s="139"/>
      <c r="K35" s="139"/>
      <c r="L35" s="140"/>
      <c r="M35" s="91" t="s">
        <v>44</v>
      </c>
      <c r="N35" s="99" t="s">
        <v>18</v>
      </c>
      <c r="O35" s="99" t="s">
        <v>58</v>
      </c>
      <c r="P35" s="101" t="s">
        <v>39</v>
      </c>
      <c r="Q35" s="91" t="s">
        <v>117</v>
      </c>
      <c r="R35" s="138" t="s">
        <v>128</v>
      </c>
      <c r="S35" s="139"/>
      <c r="T35" s="139"/>
      <c r="U35" s="140"/>
      <c r="V35" s="90"/>
      <c r="W35" s="268" t="s">
        <v>278</v>
      </c>
      <c r="X35" s="269"/>
      <c r="Y35" s="143"/>
      <c r="Z35" s="144"/>
      <c r="AD35" s="91"/>
      <c r="AE35" s="91" t="s">
        <v>180</v>
      </c>
      <c r="AF35" s="92" t="s">
        <v>445</v>
      </c>
      <c r="AG35" s="92" t="s">
        <v>445</v>
      </c>
      <c r="AH35" s="92" t="str">
        <f t="shared" si="9"/>
        <v>○</v>
      </c>
      <c r="AI35" s="91" t="s">
        <v>342</v>
      </c>
      <c r="AJ35" s="93" t="s">
        <v>22</v>
      </c>
      <c r="AK35" s="92" t="str">
        <f t="shared" si="10"/>
        <v>○</v>
      </c>
      <c r="AL35" s="92" t="str">
        <f t="shared" si="11"/>
        <v>○</v>
      </c>
      <c r="AM35" s="92" t="str">
        <f t="shared" si="12"/>
        <v>整数</v>
      </c>
      <c r="AN35" s="92" t="str">
        <f t="shared" si="13"/>
        <v>4</v>
      </c>
      <c r="AO35" s="91" t="s">
        <v>339</v>
      </c>
      <c r="AP35" s="92" t="str">
        <f t="shared" si="14"/>
        <v/>
      </c>
      <c r="AQ35" s="94" t="str">
        <f t="shared" si="5"/>
        <v/>
      </c>
      <c r="AR35" s="94" t="str">
        <f>IF(AND(AP35&lt;&gt;"",AQ35&gt;1),COUNTIF(AP$9:AP35,AP35),"")</f>
        <v/>
      </c>
      <c r="AS35" s="95" t="str">
        <f t="shared" si="16"/>
        <v/>
      </c>
      <c r="AU35" s="96" t="str">
        <f t="shared" si="17"/>
        <v>COVER_JIGYOCODE</v>
      </c>
      <c r="AV35" s="97" t="s">
        <v>374</v>
      </c>
      <c r="AW35" s="96" t="str">
        <f>IF(COUNTIF($AX$12:$AX35,$AX35)&gt;=2,"//","")</f>
        <v/>
      </c>
      <c r="AX35" s="96" t="str">
        <f t="shared" si="15"/>
        <v>public static final String COVER_JIGYOCODE = "事業コード";</v>
      </c>
      <c r="AY35" s="96" t="str">
        <f t="shared" si="7"/>
        <v>XmlConstantFreon1.COVER_JIGYOCODE</v>
      </c>
    </row>
    <row r="36" spans="1:51" s="65" customFormat="1" ht="12">
      <c r="A36" s="83">
        <f t="shared" si="8"/>
        <v>27</v>
      </c>
      <c r="B36" s="84" t="str">
        <f t="shared" si="3"/>
        <v>03</v>
      </c>
      <c r="C36" s="98"/>
      <c r="D36" s="103"/>
      <c r="E36" s="178" t="s">
        <v>172</v>
      </c>
      <c r="F36" s="179"/>
      <c r="G36" s="179"/>
      <c r="H36" s="179"/>
      <c r="I36" s="179"/>
      <c r="J36" s="179"/>
      <c r="K36" s="179"/>
      <c r="L36" s="180"/>
      <c r="M36" s="91" t="s">
        <v>18</v>
      </c>
      <c r="N36" s="99" t="s">
        <v>147</v>
      </c>
      <c r="O36" s="99"/>
      <c r="P36" s="101"/>
      <c r="Q36" s="91"/>
      <c r="R36" s="138"/>
      <c r="S36" s="139"/>
      <c r="T36" s="139"/>
      <c r="U36" s="140"/>
      <c r="V36" s="90"/>
      <c r="W36" s="268" t="s">
        <v>148</v>
      </c>
      <c r="X36" s="269"/>
      <c r="Y36" s="143"/>
      <c r="Z36" s="144"/>
      <c r="AD36" s="91"/>
      <c r="AE36" s="91"/>
      <c r="AF36" s="92"/>
      <c r="AG36" s="92"/>
      <c r="AH36" s="92" t="str">
        <f t="shared" si="9"/>
        <v/>
      </c>
      <c r="AI36" s="91"/>
      <c r="AJ36" s="93"/>
      <c r="AK36" s="92" t="str">
        <f t="shared" si="10"/>
        <v/>
      </c>
      <c r="AL36" s="92" t="str">
        <f t="shared" si="11"/>
        <v/>
      </c>
      <c r="AM36" s="92" t="str">
        <f t="shared" si="12"/>
        <v/>
      </c>
      <c r="AN36" s="92" t="str">
        <f t="shared" si="13"/>
        <v/>
      </c>
      <c r="AO36" s="91" t="s">
        <v>340</v>
      </c>
      <c r="AP36" s="92" t="str">
        <f t="shared" si="14"/>
        <v/>
      </c>
      <c r="AQ36" s="94" t="str">
        <f t="shared" si="5"/>
        <v/>
      </c>
      <c r="AR36" s="94" t="str">
        <f>IF(AND(AP36&lt;&gt;"",AQ36&gt;1),COUNTIF(AP$9:AP36,AP36),"")</f>
        <v/>
      </c>
      <c r="AS36" s="95" t="str">
        <f t="shared" si="16"/>
        <v/>
      </c>
      <c r="AU36" s="96" t="str">
        <f t="shared" si="17"/>
        <v>COVER_DAIJIN_ARRAY</v>
      </c>
      <c r="AV36" s="97" t="s">
        <v>375</v>
      </c>
      <c r="AW36" s="96" t="str">
        <f>IF(COUNTIF($AX$12:$AX36,$AX36)&gt;=2,"//","")</f>
        <v/>
      </c>
      <c r="AX36" s="96" t="str">
        <f t="shared" si="15"/>
        <v>public static final String COVER_DAIJIN_ARRAY = "主たる事業所管大臣Array";</v>
      </c>
      <c r="AY36" s="96" t="str">
        <f t="shared" si="7"/>
        <v>XmlConstantFreon1.COVER_DAIJIN_ARRAY</v>
      </c>
    </row>
    <row r="37" spans="1:51" s="65" customFormat="1" ht="12">
      <c r="A37" s="83">
        <f t="shared" si="8"/>
        <v>28</v>
      </c>
      <c r="B37" s="84" t="str">
        <f t="shared" si="3"/>
        <v>04</v>
      </c>
      <c r="C37" s="98"/>
      <c r="D37" s="103"/>
      <c r="E37" s="70"/>
      <c r="F37" s="138" t="s">
        <v>173</v>
      </c>
      <c r="G37" s="139"/>
      <c r="H37" s="139"/>
      <c r="I37" s="139"/>
      <c r="J37" s="139"/>
      <c r="K37" s="139"/>
      <c r="L37" s="140"/>
      <c r="M37" s="91" t="s">
        <v>18</v>
      </c>
      <c r="N37" s="99" t="s">
        <v>149</v>
      </c>
      <c r="O37" s="99"/>
      <c r="P37" s="101"/>
      <c r="Q37" s="91"/>
      <c r="R37" s="138"/>
      <c r="S37" s="139"/>
      <c r="T37" s="139"/>
      <c r="U37" s="140"/>
      <c r="V37" s="90"/>
      <c r="W37" s="268" t="s">
        <v>150</v>
      </c>
      <c r="X37" s="269"/>
      <c r="Y37" s="143"/>
      <c r="Z37" s="144"/>
      <c r="AD37" s="91"/>
      <c r="AE37" s="91"/>
      <c r="AF37" s="92"/>
      <c r="AG37" s="92"/>
      <c r="AH37" s="92" t="str">
        <f t="shared" si="9"/>
        <v/>
      </c>
      <c r="AI37" s="91"/>
      <c r="AJ37" s="93"/>
      <c r="AK37" s="92" t="str">
        <f t="shared" si="10"/>
        <v/>
      </c>
      <c r="AL37" s="92" t="str">
        <f t="shared" si="11"/>
        <v/>
      </c>
      <c r="AM37" s="92" t="str">
        <f t="shared" si="12"/>
        <v/>
      </c>
      <c r="AN37" s="92" t="str">
        <f t="shared" si="13"/>
        <v/>
      </c>
      <c r="AO37" s="91" t="s">
        <v>341</v>
      </c>
      <c r="AP37" s="92" t="str">
        <f t="shared" si="14"/>
        <v>Daijin</v>
      </c>
      <c r="AQ37" s="94">
        <f t="shared" si="5"/>
        <v>2</v>
      </c>
      <c r="AR37" s="94">
        <f>IF(AND(AP37&lt;&gt;"",AQ37&gt;1),COUNTIF(AP$9:AP37,AP37),"")</f>
        <v>1</v>
      </c>
      <c r="AS37" s="95" t="str">
        <f t="shared" si="16"/>
        <v>Daijin01</v>
      </c>
      <c r="AU37" s="96" t="str">
        <f t="shared" si="17"/>
        <v>COVER_DAIJIN</v>
      </c>
      <c r="AV37" s="97" t="s">
        <v>376</v>
      </c>
      <c r="AW37" s="96" t="str">
        <f>IF(COUNTIF($AX$12:$AX37,$AX37)&gt;=2,"//","")</f>
        <v/>
      </c>
      <c r="AX37" s="96" t="str">
        <f t="shared" si="15"/>
        <v>public static final String COVER_DAIJIN = "主たる事業所管大臣";</v>
      </c>
      <c r="AY37" s="96" t="str">
        <f t="shared" si="7"/>
        <v>XmlConstantFreon1.COVER_DAIJIN</v>
      </c>
    </row>
    <row r="38" spans="1:51" s="65" customFormat="1" ht="12">
      <c r="A38" s="83">
        <f t="shared" si="8"/>
        <v>29</v>
      </c>
      <c r="B38" s="84" t="str">
        <f t="shared" si="3"/>
        <v>05</v>
      </c>
      <c r="C38" s="98"/>
      <c r="D38" s="70"/>
      <c r="E38" s="70"/>
      <c r="F38" s="111"/>
      <c r="G38" s="138" t="s">
        <v>183</v>
      </c>
      <c r="H38" s="139"/>
      <c r="I38" s="139"/>
      <c r="J38" s="139"/>
      <c r="K38" s="139"/>
      <c r="L38" s="140"/>
      <c r="M38" s="91" t="s">
        <v>44</v>
      </c>
      <c r="N38" s="99" t="s">
        <v>42</v>
      </c>
      <c r="O38" s="99" t="s">
        <v>303</v>
      </c>
      <c r="P38" s="101" t="s">
        <v>40</v>
      </c>
      <c r="Q38" s="100" t="s">
        <v>301</v>
      </c>
      <c r="R38" s="138" t="s">
        <v>302</v>
      </c>
      <c r="S38" s="139"/>
      <c r="T38" s="139"/>
      <c r="U38" s="140"/>
      <c r="V38" s="90"/>
      <c r="W38" s="268" t="s">
        <v>151</v>
      </c>
      <c r="X38" s="269"/>
      <c r="Y38" s="143"/>
      <c r="Z38" s="144"/>
      <c r="AD38" s="91"/>
      <c r="AE38" s="91" t="s">
        <v>180</v>
      </c>
      <c r="AF38" s="112" t="s">
        <v>446</v>
      </c>
      <c r="AG38" s="92" t="s">
        <v>446</v>
      </c>
      <c r="AH38" s="92" t="str">
        <f t="shared" si="9"/>
        <v/>
      </c>
      <c r="AI38" s="91" t="s">
        <v>343</v>
      </c>
      <c r="AJ38" s="93" t="s">
        <v>8</v>
      </c>
      <c r="AK38" s="92" t="str">
        <f t="shared" si="10"/>
        <v/>
      </c>
      <c r="AL38" s="92" t="str">
        <f t="shared" si="11"/>
        <v/>
      </c>
      <c r="AM38" s="92" t="str">
        <f t="shared" si="12"/>
        <v/>
      </c>
      <c r="AN38" s="92" t="str">
        <f t="shared" si="13"/>
        <v/>
      </c>
      <c r="AO38" s="91" t="s">
        <v>339</v>
      </c>
      <c r="AP38" s="92" t="str">
        <f t="shared" si="14"/>
        <v/>
      </c>
      <c r="AQ38" s="94" t="str">
        <f t="shared" si="5"/>
        <v/>
      </c>
      <c r="AR38" s="94" t="str">
        <f>IF(AND(AP38&lt;&gt;"",AQ38&gt;1),COUNTIF(AP$9:AP38,AP38),"")</f>
        <v/>
      </c>
      <c r="AS38" s="95" t="str">
        <f t="shared" si="16"/>
        <v/>
      </c>
      <c r="AU38" s="96" t="str">
        <f t="shared" si="17"/>
        <v>COVER_DAIJIN_NAME</v>
      </c>
      <c r="AV38" s="97" t="s">
        <v>377</v>
      </c>
      <c r="AW38" s="96" t="str">
        <f>IF(COUNTIF($AX$12:$AX38,$AX38)&gt;=2,"//","")</f>
        <v/>
      </c>
      <c r="AX38" s="96" t="str">
        <f t="shared" si="15"/>
        <v>public static final String COVER_DAIJIN_NAME = "主たる事業所管大臣/主たる事業所管大臣名";</v>
      </c>
      <c r="AY38" s="96" t="str">
        <f t="shared" si="7"/>
        <v>XmlConstantFreon1.COVER_DAIJIN_NAME</v>
      </c>
    </row>
    <row r="39" spans="1:51" s="65" customFormat="1" ht="12" customHeight="1">
      <c r="A39" s="83">
        <f t="shared" si="8"/>
        <v>30</v>
      </c>
      <c r="B39" s="84" t="str">
        <f t="shared" si="3"/>
        <v>03</v>
      </c>
      <c r="C39" s="98"/>
      <c r="D39" s="70"/>
      <c r="E39" s="138" t="s">
        <v>174</v>
      </c>
      <c r="F39" s="139"/>
      <c r="G39" s="139"/>
      <c r="H39" s="139"/>
      <c r="I39" s="139"/>
      <c r="J39" s="139"/>
      <c r="K39" s="139"/>
      <c r="L39" s="140"/>
      <c r="M39" s="91" t="s">
        <v>44</v>
      </c>
      <c r="N39" s="99" t="s">
        <v>18</v>
      </c>
      <c r="O39" s="99" t="s">
        <v>58</v>
      </c>
      <c r="P39" s="101" t="s">
        <v>39</v>
      </c>
      <c r="Q39" s="100" t="s">
        <v>44</v>
      </c>
      <c r="R39" s="172" t="s">
        <v>94</v>
      </c>
      <c r="S39" s="173"/>
      <c r="T39" s="173"/>
      <c r="U39" s="174"/>
      <c r="V39" s="102"/>
      <c r="W39" s="268" t="s">
        <v>129</v>
      </c>
      <c r="X39" s="269"/>
      <c r="Y39" s="143"/>
      <c r="Z39" s="144"/>
      <c r="AD39" s="91"/>
      <c r="AE39" s="91" t="s">
        <v>180</v>
      </c>
      <c r="AF39" s="92" t="s">
        <v>445</v>
      </c>
      <c r="AG39" s="92" t="s">
        <v>446</v>
      </c>
      <c r="AH39" s="92" t="str">
        <f t="shared" si="9"/>
        <v>○</v>
      </c>
      <c r="AI39" s="91" t="s">
        <v>342</v>
      </c>
      <c r="AJ39" s="93" t="s">
        <v>42</v>
      </c>
      <c r="AK39" s="92" t="str">
        <f t="shared" si="10"/>
        <v>○</v>
      </c>
      <c r="AL39" s="92" t="str">
        <f t="shared" si="11"/>
        <v>○</v>
      </c>
      <c r="AM39" s="92" t="str">
        <f t="shared" si="12"/>
        <v/>
      </c>
      <c r="AN39" s="92" t="str">
        <f t="shared" si="13"/>
        <v/>
      </c>
      <c r="AO39" s="91" t="s">
        <v>339</v>
      </c>
      <c r="AP39" s="92" t="str">
        <f t="shared" si="14"/>
        <v/>
      </c>
      <c r="AQ39" s="94" t="str">
        <f t="shared" si="5"/>
        <v/>
      </c>
      <c r="AR39" s="94" t="str">
        <f>IF(AND(AP39&lt;&gt;"",AQ39&gt;1),COUNTIF(AP$9:AP39,AP39),"")</f>
        <v/>
      </c>
      <c r="AS39" s="95" t="str">
        <f t="shared" si="16"/>
        <v/>
      </c>
      <c r="AU39" s="96" t="str">
        <f t="shared" si="17"/>
        <v>COVER_TEIKYOKBN</v>
      </c>
      <c r="AV39" s="97" t="s">
        <v>378</v>
      </c>
      <c r="AW39" s="96" t="str">
        <f>IF(COUNTIF($AX$12:$AX39,$AX39)&gt;=2,"//","")</f>
        <v/>
      </c>
      <c r="AX39" s="96" t="str">
        <f t="shared" si="15"/>
        <v>public static final String COVER_TEIKYOKBN = "関連情報の提供の有無";</v>
      </c>
      <c r="AY39" s="96" t="str">
        <f t="shared" si="7"/>
        <v>XmlConstantFreon1.COVER_TEIKYOKBN</v>
      </c>
    </row>
    <row r="40" spans="1:51" s="65" customFormat="1" ht="12">
      <c r="A40" s="83">
        <f t="shared" si="8"/>
        <v>31</v>
      </c>
      <c r="B40" s="84" t="str">
        <f t="shared" si="3"/>
        <v>03</v>
      </c>
      <c r="C40" s="98"/>
      <c r="D40" s="70"/>
      <c r="E40" s="138" t="s">
        <v>93</v>
      </c>
      <c r="F40" s="139"/>
      <c r="G40" s="139"/>
      <c r="H40" s="139"/>
      <c r="I40" s="139"/>
      <c r="J40" s="139"/>
      <c r="K40" s="139"/>
      <c r="L40" s="140"/>
      <c r="M40" s="91" t="s">
        <v>44</v>
      </c>
      <c r="N40" s="99" t="s">
        <v>18</v>
      </c>
      <c r="O40" s="100"/>
      <c r="P40" s="101"/>
      <c r="Q40" s="100"/>
      <c r="R40" s="138"/>
      <c r="S40" s="139"/>
      <c r="T40" s="139"/>
      <c r="U40" s="140"/>
      <c r="V40" s="90"/>
      <c r="W40" s="268" t="s">
        <v>107</v>
      </c>
      <c r="X40" s="269"/>
      <c r="Y40" s="143"/>
      <c r="Z40" s="144"/>
      <c r="AD40" s="91"/>
      <c r="AE40" s="91"/>
      <c r="AF40" s="92"/>
      <c r="AG40" s="92"/>
      <c r="AH40" s="92" t="str">
        <f t="shared" si="9"/>
        <v/>
      </c>
      <c r="AI40" s="91"/>
      <c r="AJ40" s="93"/>
      <c r="AK40" s="92" t="str">
        <f t="shared" si="10"/>
        <v/>
      </c>
      <c r="AL40" s="92" t="str">
        <f t="shared" si="11"/>
        <v/>
      </c>
      <c r="AM40" s="92" t="str">
        <f t="shared" si="12"/>
        <v/>
      </c>
      <c r="AN40" s="92" t="str">
        <f t="shared" si="13"/>
        <v/>
      </c>
      <c r="AO40" s="91" t="s">
        <v>338</v>
      </c>
      <c r="AP40" s="92" t="str">
        <f t="shared" si="14"/>
        <v>Tantosha</v>
      </c>
      <c r="AQ40" s="94">
        <f t="shared" si="5"/>
        <v>1</v>
      </c>
      <c r="AR40" s="94" t="str">
        <f>IF(AND(AP40&lt;&gt;"",AQ40&gt;1),COUNTIF(AP$9:AP40,AP40),"")</f>
        <v/>
      </c>
      <c r="AS40" s="95" t="str">
        <f t="shared" si="16"/>
        <v/>
      </c>
      <c r="AU40" s="96" t="str">
        <f t="shared" si="17"/>
        <v>COVER_TANTOSHA</v>
      </c>
      <c r="AV40" s="97" t="s">
        <v>379</v>
      </c>
      <c r="AW40" s="96" t="str">
        <f>IF(COUNTIF($AX$12:$AX40,$AX40)&gt;=2,"//","")</f>
        <v/>
      </c>
      <c r="AX40" s="96" t="str">
        <f t="shared" si="15"/>
        <v>public static final String COVER_TANTOSHA = "担当者";</v>
      </c>
      <c r="AY40" s="96" t="str">
        <f t="shared" si="7"/>
        <v>XmlConstantFreon1.COVER_TANTOSHA</v>
      </c>
    </row>
    <row r="41" spans="1:51" s="65" customFormat="1" ht="12">
      <c r="A41" s="83">
        <f t="shared" si="8"/>
        <v>32</v>
      </c>
      <c r="B41" s="84" t="str">
        <f t="shared" si="3"/>
        <v>04</v>
      </c>
      <c r="C41" s="98"/>
      <c r="D41" s="103"/>
      <c r="E41" s="104"/>
      <c r="F41" s="138" t="s">
        <v>95</v>
      </c>
      <c r="G41" s="139"/>
      <c r="H41" s="139"/>
      <c r="I41" s="139"/>
      <c r="J41" s="139"/>
      <c r="K41" s="139"/>
      <c r="L41" s="140"/>
      <c r="M41" s="91" t="s">
        <v>44</v>
      </c>
      <c r="N41" s="99" t="s">
        <v>44</v>
      </c>
      <c r="O41" s="100" t="s">
        <v>58</v>
      </c>
      <c r="P41" s="101" t="s">
        <v>40</v>
      </c>
      <c r="Q41" s="100" t="s">
        <v>474</v>
      </c>
      <c r="R41" s="138"/>
      <c r="S41" s="139"/>
      <c r="T41" s="139"/>
      <c r="U41" s="140"/>
      <c r="V41" s="90"/>
      <c r="W41" s="141" t="s">
        <v>108</v>
      </c>
      <c r="X41" s="142"/>
      <c r="Y41" s="143"/>
      <c r="Z41" s="144"/>
      <c r="AA41" s="113"/>
      <c r="AD41" s="91"/>
      <c r="AE41" s="91" t="s">
        <v>180</v>
      </c>
      <c r="AF41" s="92" t="s">
        <v>445</v>
      </c>
      <c r="AG41" s="92" t="s">
        <v>445</v>
      </c>
      <c r="AH41" s="92" t="str">
        <f t="shared" si="9"/>
        <v>○</v>
      </c>
      <c r="AI41" s="91" t="s">
        <v>343</v>
      </c>
      <c r="AJ41" s="93" t="s">
        <v>16</v>
      </c>
      <c r="AK41" s="92" t="str">
        <f t="shared" si="10"/>
        <v>○</v>
      </c>
      <c r="AL41" s="92" t="str">
        <f t="shared" si="11"/>
        <v>○</v>
      </c>
      <c r="AM41" s="92" t="str">
        <f t="shared" si="12"/>
        <v>文字列</v>
      </c>
      <c r="AN41" s="92" t="str">
        <f t="shared" si="13"/>
        <v>20</v>
      </c>
      <c r="AO41" s="91" t="s">
        <v>339</v>
      </c>
      <c r="AP41" s="92" t="str">
        <f t="shared" si="14"/>
        <v/>
      </c>
      <c r="AQ41" s="94" t="str">
        <f t="shared" si="5"/>
        <v/>
      </c>
      <c r="AR41" s="94" t="str">
        <f>IF(AND(AP41&lt;&gt;"",AQ41&gt;1),COUNTIF(AP$9:AP41,AP41),"")</f>
        <v/>
      </c>
      <c r="AS41" s="95" t="str">
        <f t="shared" si="16"/>
        <v/>
      </c>
      <c r="AU41" s="96" t="str">
        <f t="shared" si="17"/>
        <v>COVER_BUSHO</v>
      </c>
      <c r="AV41" s="97" t="s">
        <v>380</v>
      </c>
      <c r="AW41" s="96" t="str">
        <f>IF(COUNTIF($AX$12:$AX41,$AX41)&gt;=2,"//","")</f>
        <v/>
      </c>
      <c r="AX41" s="96" t="str">
        <f t="shared" si="15"/>
        <v>public static final String COVER_BUSHO = "担当者/部署";</v>
      </c>
      <c r="AY41" s="96" t="str">
        <f t="shared" si="7"/>
        <v>XmlConstantFreon1.COVER_BUSHO</v>
      </c>
    </row>
    <row r="42" spans="1:51" s="65" customFormat="1" ht="12">
      <c r="A42" s="83">
        <f t="shared" si="8"/>
        <v>33</v>
      </c>
      <c r="B42" s="84" t="str">
        <f t="shared" si="3"/>
        <v>04</v>
      </c>
      <c r="C42" s="98"/>
      <c r="D42" s="103"/>
      <c r="E42" s="70"/>
      <c r="F42" s="138" t="s">
        <v>175</v>
      </c>
      <c r="G42" s="139"/>
      <c r="H42" s="139"/>
      <c r="I42" s="139"/>
      <c r="J42" s="139"/>
      <c r="K42" s="139"/>
      <c r="L42" s="140"/>
      <c r="M42" s="91" t="s">
        <v>44</v>
      </c>
      <c r="N42" s="99" t="s">
        <v>44</v>
      </c>
      <c r="O42" s="100" t="s">
        <v>58</v>
      </c>
      <c r="P42" s="101" t="s">
        <v>137</v>
      </c>
      <c r="Q42" s="100" t="s">
        <v>152</v>
      </c>
      <c r="R42" s="138"/>
      <c r="S42" s="139"/>
      <c r="T42" s="139"/>
      <c r="U42" s="140"/>
      <c r="V42" s="90"/>
      <c r="W42" s="141" t="s">
        <v>140</v>
      </c>
      <c r="X42" s="142"/>
      <c r="Y42" s="143"/>
      <c r="Z42" s="144"/>
      <c r="AD42" s="91"/>
      <c r="AE42" s="91" t="s">
        <v>180</v>
      </c>
      <c r="AF42" s="92" t="s">
        <v>445</v>
      </c>
      <c r="AG42" s="92" t="s">
        <v>445</v>
      </c>
      <c r="AH42" s="92" t="str">
        <f t="shared" si="9"/>
        <v>○</v>
      </c>
      <c r="AI42" s="91" t="s">
        <v>343</v>
      </c>
      <c r="AJ42" s="93" t="s">
        <v>11</v>
      </c>
      <c r="AK42" s="92" t="str">
        <f t="shared" si="10"/>
        <v>○</v>
      </c>
      <c r="AL42" s="92" t="str">
        <f t="shared" si="11"/>
        <v>○</v>
      </c>
      <c r="AM42" s="92" t="str">
        <f t="shared" si="12"/>
        <v>文字列</v>
      </c>
      <c r="AN42" s="92" t="str">
        <f t="shared" si="13"/>
        <v>15</v>
      </c>
      <c r="AO42" s="91" t="s">
        <v>339</v>
      </c>
      <c r="AP42" s="92" t="str">
        <f t="shared" si="14"/>
        <v/>
      </c>
      <c r="AQ42" s="94" t="str">
        <f t="shared" ref="AQ42:AQ65" si="18">IF(AP42&lt;&gt;"",COUNTIF(AP:AP,AP42),"")</f>
        <v/>
      </c>
      <c r="AR42" s="94" t="str">
        <f>IF(AND(AP42&lt;&gt;"",AQ42&gt;1),COUNTIF(AP$9:AP42,AP42),"")</f>
        <v/>
      </c>
      <c r="AS42" s="95" t="str">
        <f t="shared" si="16"/>
        <v/>
      </c>
      <c r="AU42" s="96" t="str">
        <f t="shared" si="17"/>
        <v>COVER_NAME_FURIGANA</v>
      </c>
      <c r="AV42" s="97" t="s">
        <v>381</v>
      </c>
      <c r="AW42" s="96" t="str">
        <f>IF(COUNTIF($AX$12:$AX42,$AX42)&gt;=2,"//","")</f>
        <v/>
      </c>
      <c r="AX42" s="96" t="str">
        <f t="shared" si="15"/>
        <v>public static final String COVER_NAME_FURIGANA = "担当者/氏名（ふりがな）";</v>
      </c>
      <c r="AY42" s="96" t="str">
        <f t="shared" si="7"/>
        <v>XmlConstantFreon1.COVER_NAME_FURIGANA</v>
      </c>
    </row>
    <row r="43" spans="1:51" s="65" customFormat="1" ht="12">
      <c r="A43" s="83">
        <f t="shared" si="8"/>
        <v>34</v>
      </c>
      <c r="B43" s="84" t="str">
        <f t="shared" si="3"/>
        <v>04</v>
      </c>
      <c r="C43" s="98"/>
      <c r="D43" s="103"/>
      <c r="E43" s="70"/>
      <c r="F43" s="138" t="s">
        <v>67</v>
      </c>
      <c r="G43" s="139"/>
      <c r="H43" s="139"/>
      <c r="I43" s="139"/>
      <c r="J43" s="139"/>
      <c r="K43" s="139"/>
      <c r="L43" s="140"/>
      <c r="M43" s="91" t="s">
        <v>44</v>
      </c>
      <c r="N43" s="99" t="s">
        <v>44</v>
      </c>
      <c r="O43" s="100" t="s">
        <v>58</v>
      </c>
      <c r="P43" s="101" t="s">
        <v>40</v>
      </c>
      <c r="Q43" s="100" t="s">
        <v>153</v>
      </c>
      <c r="R43" s="138"/>
      <c r="S43" s="139"/>
      <c r="T43" s="139"/>
      <c r="U43" s="140"/>
      <c r="V43" s="90"/>
      <c r="W43" s="141" t="s">
        <v>130</v>
      </c>
      <c r="X43" s="142"/>
      <c r="Y43" s="143"/>
      <c r="Z43" s="144"/>
      <c r="AD43" s="91"/>
      <c r="AE43" s="91" t="s">
        <v>180</v>
      </c>
      <c r="AF43" s="92" t="s">
        <v>445</v>
      </c>
      <c r="AG43" s="92" t="s">
        <v>445</v>
      </c>
      <c r="AH43" s="92" t="str">
        <f t="shared" si="9"/>
        <v>○</v>
      </c>
      <c r="AI43" s="91" t="s">
        <v>343</v>
      </c>
      <c r="AJ43" s="93" t="s">
        <v>11</v>
      </c>
      <c r="AK43" s="92" t="str">
        <f t="shared" si="10"/>
        <v>○</v>
      </c>
      <c r="AL43" s="92" t="str">
        <f t="shared" si="11"/>
        <v>○</v>
      </c>
      <c r="AM43" s="92" t="str">
        <f t="shared" si="12"/>
        <v>文字列</v>
      </c>
      <c r="AN43" s="92" t="str">
        <f t="shared" si="13"/>
        <v>15</v>
      </c>
      <c r="AO43" s="91" t="s">
        <v>339</v>
      </c>
      <c r="AP43" s="92" t="str">
        <f t="shared" si="14"/>
        <v/>
      </c>
      <c r="AQ43" s="94" t="str">
        <f t="shared" si="18"/>
        <v/>
      </c>
      <c r="AR43" s="94" t="str">
        <f>IF(AND(AP43&lt;&gt;"",AQ43&gt;1),COUNTIF(AP$9:AP43,AP43),"")</f>
        <v/>
      </c>
      <c r="AS43" s="95" t="str">
        <f t="shared" si="16"/>
        <v/>
      </c>
      <c r="AU43" s="96" t="str">
        <f t="shared" si="17"/>
        <v>COVER_NAME</v>
      </c>
      <c r="AV43" s="97" t="s">
        <v>382</v>
      </c>
      <c r="AW43" s="96" t="str">
        <f>IF(COUNTIF($AX$12:$AX43,$AX43)&gt;=2,"//","")</f>
        <v/>
      </c>
      <c r="AX43" s="96" t="str">
        <f t="shared" si="15"/>
        <v>public static final String COVER_NAME = "担当者/氏名";</v>
      </c>
      <c r="AY43" s="96" t="str">
        <f t="shared" si="7"/>
        <v>XmlConstantFreon1.COVER_NAME</v>
      </c>
    </row>
    <row r="44" spans="1:51" s="65" customFormat="1" ht="12">
      <c r="A44" s="83">
        <f t="shared" si="8"/>
        <v>35</v>
      </c>
      <c r="B44" s="84" t="str">
        <f t="shared" si="3"/>
        <v>04</v>
      </c>
      <c r="C44" s="98"/>
      <c r="D44" s="103"/>
      <c r="E44" s="70"/>
      <c r="F44" s="138" t="s">
        <v>68</v>
      </c>
      <c r="G44" s="139"/>
      <c r="H44" s="139"/>
      <c r="I44" s="139"/>
      <c r="J44" s="139"/>
      <c r="K44" s="139"/>
      <c r="L44" s="140"/>
      <c r="M44" s="91" t="s">
        <v>44</v>
      </c>
      <c r="N44" s="99" t="s">
        <v>44</v>
      </c>
      <c r="O44" s="100" t="s">
        <v>58</v>
      </c>
      <c r="P44" s="101" t="s">
        <v>40</v>
      </c>
      <c r="Q44" s="100" t="s">
        <v>113</v>
      </c>
      <c r="R44" s="138" t="s">
        <v>154</v>
      </c>
      <c r="S44" s="139"/>
      <c r="T44" s="139"/>
      <c r="U44" s="140"/>
      <c r="V44" s="90"/>
      <c r="W44" s="141" t="s">
        <v>73</v>
      </c>
      <c r="X44" s="142"/>
      <c r="Y44" s="143"/>
      <c r="Z44" s="144"/>
      <c r="AD44" s="91"/>
      <c r="AE44" s="91" t="s">
        <v>180</v>
      </c>
      <c r="AF44" s="92" t="s">
        <v>445</v>
      </c>
      <c r="AG44" s="92" t="s">
        <v>445</v>
      </c>
      <c r="AH44" s="92" t="str">
        <f t="shared" si="9"/>
        <v>○</v>
      </c>
      <c r="AI44" s="91" t="s">
        <v>319</v>
      </c>
      <c r="AJ44" s="93"/>
      <c r="AK44" s="92" t="str">
        <f t="shared" si="10"/>
        <v>○</v>
      </c>
      <c r="AL44" s="92" t="str">
        <f t="shared" si="11"/>
        <v>○</v>
      </c>
      <c r="AM44" s="92" t="str">
        <f t="shared" si="12"/>
        <v>電話番号</v>
      </c>
      <c r="AN44" s="92" t="str">
        <f t="shared" si="13"/>
        <v/>
      </c>
      <c r="AO44" s="91" t="s">
        <v>339</v>
      </c>
      <c r="AP44" s="92" t="str">
        <f t="shared" si="14"/>
        <v/>
      </c>
      <c r="AQ44" s="94" t="str">
        <f t="shared" si="18"/>
        <v/>
      </c>
      <c r="AR44" s="94" t="str">
        <f>IF(AND(AP44&lt;&gt;"",AQ44&gt;1),COUNTIF(AP$9:AP44,AP44),"")</f>
        <v/>
      </c>
      <c r="AS44" s="95" t="str">
        <f t="shared" si="16"/>
        <v/>
      </c>
      <c r="AU44" s="96" t="str">
        <f t="shared" si="17"/>
        <v>COVER_TEL</v>
      </c>
      <c r="AV44" s="97" t="s">
        <v>383</v>
      </c>
      <c r="AW44" s="96" t="str">
        <f>IF(COUNTIF($AX$12:$AX44,$AX44)&gt;=2,"//","")</f>
        <v/>
      </c>
      <c r="AX44" s="96" t="str">
        <f t="shared" si="15"/>
        <v>public static final String COVER_TEL = "担当者/電話番号";</v>
      </c>
      <c r="AY44" s="96" t="str">
        <f t="shared" si="7"/>
        <v>XmlConstantFreon1.COVER_TEL</v>
      </c>
    </row>
    <row r="45" spans="1:51" s="65" customFormat="1" ht="12">
      <c r="A45" s="83">
        <f t="shared" si="8"/>
        <v>36</v>
      </c>
      <c r="B45" s="84" t="str">
        <f t="shared" si="3"/>
        <v>04</v>
      </c>
      <c r="C45" s="98"/>
      <c r="D45" s="114"/>
      <c r="E45" s="107"/>
      <c r="F45" s="138" t="s">
        <v>214</v>
      </c>
      <c r="G45" s="139"/>
      <c r="H45" s="139"/>
      <c r="I45" s="139"/>
      <c r="J45" s="139"/>
      <c r="K45" s="139"/>
      <c r="L45" s="140"/>
      <c r="M45" s="91" t="s">
        <v>44</v>
      </c>
      <c r="N45" s="99" t="s">
        <v>44</v>
      </c>
      <c r="O45" s="100" t="s">
        <v>58</v>
      </c>
      <c r="P45" s="89" t="s">
        <v>41</v>
      </c>
      <c r="Q45" s="88" t="s">
        <v>251</v>
      </c>
      <c r="R45" s="138"/>
      <c r="S45" s="139"/>
      <c r="T45" s="139"/>
      <c r="U45" s="140"/>
      <c r="V45" s="90"/>
      <c r="W45" s="141" t="s">
        <v>211</v>
      </c>
      <c r="X45" s="142"/>
      <c r="Y45" s="143"/>
      <c r="Z45" s="144"/>
      <c r="AD45" s="91"/>
      <c r="AE45" s="91" t="s">
        <v>180</v>
      </c>
      <c r="AF45" s="92" t="s">
        <v>445</v>
      </c>
      <c r="AG45" s="92" t="s">
        <v>445</v>
      </c>
      <c r="AH45" s="92" t="str">
        <f t="shared" si="9"/>
        <v>○</v>
      </c>
      <c r="AI45" s="91" t="s">
        <v>176</v>
      </c>
      <c r="AJ45" s="93"/>
      <c r="AK45" s="92" t="str">
        <f t="shared" si="10"/>
        <v>○</v>
      </c>
      <c r="AL45" s="92" t="str">
        <f t="shared" si="11"/>
        <v>○</v>
      </c>
      <c r="AM45" s="92" t="str">
        <f t="shared" si="12"/>
        <v>メールアドレス</v>
      </c>
      <c r="AN45" s="92" t="str">
        <f t="shared" si="13"/>
        <v/>
      </c>
      <c r="AO45" s="91" t="s">
        <v>339</v>
      </c>
      <c r="AP45" s="92" t="str">
        <f t="shared" si="14"/>
        <v/>
      </c>
      <c r="AQ45" s="94" t="str">
        <f t="shared" si="18"/>
        <v/>
      </c>
      <c r="AR45" s="94" t="str">
        <f>IF(AND(AP45&lt;&gt;"",AQ45&gt;1),COUNTIF(AP$9:AP45,AP45),"")</f>
        <v/>
      </c>
      <c r="AS45" s="95" t="str">
        <f t="shared" si="16"/>
        <v/>
      </c>
      <c r="AU45" s="96" t="str">
        <f t="shared" si="17"/>
        <v>COVER_MAIL_ADDRESS</v>
      </c>
      <c r="AV45" s="97" t="s">
        <v>384</v>
      </c>
      <c r="AW45" s="96" t="str">
        <f>IF(COUNTIF($AX$12:$AX45,$AX45)&gt;=2,"//","")</f>
        <v/>
      </c>
      <c r="AX45" s="96" t="str">
        <f t="shared" si="15"/>
        <v>public static final String COVER_MAIL_ADDRESS = "担当者/メールアドレス";</v>
      </c>
      <c r="AY45" s="96" t="str">
        <f t="shared" si="7"/>
        <v>XmlConstantFreon1.COVER_MAIL_ADDRESS</v>
      </c>
    </row>
    <row r="46" spans="1:51" s="65" customFormat="1" ht="12">
      <c r="A46" s="83">
        <f t="shared" si="8"/>
        <v>37</v>
      </c>
      <c r="B46" s="84" t="str">
        <f t="shared" si="3"/>
        <v>02</v>
      </c>
      <c r="C46" s="98"/>
      <c r="D46" s="178" t="s">
        <v>184</v>
      </c>
      <c r="E46" s="179"/>
      <c r="F46" s="179"/>
      <c r="G46" s="179"/>
      <c r="H46" s="179"/>
      <c r="I46" s="179"/>
      <c r="J46" s="179"/>
      <c r="K46" s="179"/>
      <c r="L46" s="180"/>
      <c r="M46" s="91" t="s">
        <v>44</v>
      </c>
      <c r="N46" s="99" t="s">
        <v>44</v>
      </c>
      <c r="O46" s="88"/>
      <c r="P46" s="89"/>
      <c r="Q46" s="88"/>
      <c r="R46" s="138"/>
      <c r="S46" s="139"/>
      <c r="T46" s="139"/>
      <c r="U46" s="140"/>
      <c r="V46" s="90"/>
      <c r="W46" s="141" t="s">
        <v>259</v>
      </c>
      <c r="X46" s="142"/>
      <c r="Y46" s="143"/>
      <c r="Z46" s="144"/>
      <c r="AD46" s="91"/>
      <c r="AE46" s="91"/>
      <c r="AF46" s="92"/>
      <c r="AG46" s="92"/>
      <c r="AH46" s="92" t="str">
        <f t="shared" si="9"/>
        <v/>
      </c>
      <c r="AI46" s="91"/>
      <c r="AJ46" s="93"/>
      <c r="AK46" s="92" t="str">
        <f t="shared" si="10"/>
        <v/>
      </c>
      <c r="AL46" s="92" t="str">
        <f t="shared" si="11"/>
        <v/>
      </c>
      <c r="AM46" s="92" t="str">
        <f t="shared" si="12"/>
        <v/>
      </c>
      <c r="AN46" s="92" t="str">
        <f t="shared" si="13"/>
        <v/>
      </c>
      <c r="AO46" s="91" t="s">
        <v>338</v>
      </c>
      <c r="AP46" s="92" t="str">
        <f t="shared" si="14"/>
        <v>FreonHoukokusho_00_2</v>
      </c>
      <c r="AQ46" s="94">
        <f t="shared" si="18"/>
        <v>1</v>
      </c>
      <c r="AR46" s="94" t="str">
        <f>IF(AND(AP46&lt;&gt;"",AQ46&gt;1),COUNTIF(AP$9:AP46,AP46),"")</f>
        <v/>
      </c>
      <c r="AS46" s="95" t="str">
        <f t="shared" si="16"/>
        <v/>
      </c>
      <c r="AU46" s="96" t="str">
        <f>"BACKSIDE_"&amp;UPPER(W46)</f>
        <v>BACKSIDE_FREONHOUKOKUSHO_00_2</v>
      </c>
      <c r="AV46" s="97" t="s">
        <v>385</v>
      </c>
      <c r="AW46" s="96" t="str">
        <f>IF(COUNTIF($AX$12:$AX46,$AX46)&gt;=2,"//","")</f>
        <v/>
      </c>
      <c r="AX46" s="96" t="str">
        <f t="shared" si="15"/>
        <v>public static final String BACKSIDE_FREONHOUKOKUSHO_00_2 = "裏面";</v>
      </c>
      <c r="AY46" s="96" t="str">
        <f t="shared" si="7"/>
        <v>XmlConstantFreon1.BACKSIDE_FREONHOUKOKUSHO_00_2</v>
      </c>
    </row>
    <row r="47" spans="1:51" s="65" customFormat="1" ht="12">
      <c r="A47" s="83">
        <f t="shared" si="8"/>
        <v>38</v>
      </c>
      <c r="B47" s="84" t="str">
        <f t="shared" si="3"/>
        <v>03</v>
      </c>
      <c r="C47" s="98"/>
      <c r="D47" s="70"/>
      <c r="E47" s="178" t="s">
        <v>185</v>
      </c>
      <c r="F47" s="179"/>
      <c r="G47" s="179"/>
      <c r="H47" s="179"/>
      <c r="I47" s="179"/>
      <c r="J47" s="179"/>
      <c r="K47" s="179"/>
      <c r="L47" s="180"/>
      <c r="M47" s="91" t="s">
        <v>18</v>
      </c>
      <c r="N47" s="99" t="s">
        <v>44</v>
      </c>
      <c r="O47" s="100"/>
      <c r="P47" s="101"/>
      <c r="Q47" s="100"/>
      <c r="R47" s="138"/>
      <c r="S47" s="139"/>
      <c r="T47" s="139"/>
      <c r="U47" s="140"/>
      <c r="V47" s="90"/>
      <c r="W47" s="141" t="s">
        <v>279</v>
      </c>
      <c r="X47" s="142"/>
      <c r="Y47" s="143"/>
      <c r="Z47" s="144"/>
      <c r="AD47" s="91"/>
      <c r="AE47" s="91"/>
      <c r="AF47" s="92"/>
      <c r="AG47" s="92"/>
      <c r="AH47" s="92" t="str">
        <f t="shared" si="9"/>
        <v/>
      </c>
      <c r="AI47" s="91"/>
      <c r="AJ47" s="93"/>
      <c r="AK47" s="92" t="str">
        <f t="shared" si="10"/>
        <v/>
      </c>
      <c r="AL47" s="92" t="str">
        <f t="shared" si="11"/>
        <v/>
      </c>
      <c r="AM47" s="92" t="str">
        <f t="shared" si="12"/>
        <v/>
      </c>
      <c r="AN47" s="92" t="str">
        <f t="shared" si="13"/>
        <v/>
      </c>
      <c r="AO47" s="91" t="s">
        <v>340</v>
      </c>
      <c r="AP47" s="92" t="str">
        <f t="shared" si="14"/>
        <v/>
      </c>
      <c r="AQ47" s="94" t="str">
        <f t="shared" si="18"/>
        <v/>
      </c>
      <c r="AR47" s="94" t="str">
        <f>IF(AND(AP47&lt;&gt;"",AQ47&gt;1),COUNTIF(AP$9:AP47,AP47),"")</f>
        <v/>
      </c>
      <c r="AS47" s="95" t="str">
        <f t="shared" si="16"/>
        <v/>
      </c>
      <c r="AU47" s="96" t="str">
        <f t="shared" ref="AU47:AU53" si="19">"BACKSIDE_"&amp;UPPER(W47)</f>
        <v>BACKSIDE_JIGYOBUNRUI_ARRAY</v>
      </c>
      <c r="AV47" s="97" t="s">
        <v>386</v>
      </c>
      <c r="AW47" s="96" t="str">
        <f>IF(COUNTIF($AX$12:$AX47,$AX47)&gt;=2,"//","")</f>
        <v/>
      </c>
      <c r="AX47" s="96" t="str">
        <f t="shared" si="15"/>
        <v>public static final String BACKSIDE_JIGYOBUNRUI_ARRAY = "事業分類明細Array";</v>
      </c>
      <c r="AY47" s="96" t="str">
        <f t="shared" si="7"/>
        <v>XmlConstantFreon1.BACKSIDE_JIGYOBUNRUI_ARRAY</v>
      </c>
    </row>
    <row r="48" spans="1:51" s="65" customFormat="1" ht="12">
      <c r="A48" s="83">
        <f t="shared" si="8"/>
        <v>39</v>
      </c>
      <c r="B48" s="84" t="str">
        <f t="shared" si="3"/>
        <v>04</v>
      </c>
      <c r="C48" s="98"/>
      <c r="D48" s="70"/>
      <c r="E48" s="70"/>
      <c r="F48" s="178" t="s">
        <v>186</v>
      </c>
      <c r="G48" s="179"/>
      <c r="H48" s="179"/>
      <c r="I48" s="179"/>
      <c r="J48" s="179"/>
      <c r="K48" s="179"/>
      <c r="L48" s="180"/>
      <c r="M48" s="91" t="s">
        <v>18</v>
      </c>
      <c r="N48" s="99" t="s">
        <v>114</v>
      </c>
      <c r="O48" s="100"/>
      <c r="P48" s="101"/>
      <c r="Q48" s="100"/>
      <c r="R48" s="138"/>
      <c r="S48" s="139"/>
      <c r="T48" s="139"/>
      <c r="U48" s="140"/>
      <c r="V48" s="90"/>
      <c r="W48" s="268" t="s">
        <v>74</v>
      </c>
      <c r="X48" s="269"/>
      <c r="Y48" s="143"/>
      <c r="Z48" s="144"/>
      <c r="AD48" s="91"/>
      <c r="AE48" s="91"/>
      <c r="AF48" s="92"/>
      <c r="AG48" s="92"/>
      <c r="AH48" s="92" t="str">
        <f t="shared" si="9"/>
        <v/>
      </c>
      <c r="AI48" s="91"/>
      <c r="AJ48" s="93"/>
      <c r="AK48" s="92" t="str">
        <f t="shared" si="10"/>
        <v/>
      </c>
      <c r="AL48" s="92" t="str">
        <f t="shared" si="11"/>
        <v/>
      </c>
      <c r="AM48" s="92" t="str">
        <f t="shared" si="12"/>
        <v/>
      </c>
      <c r="AN48" s="92" t="str">
        <f t="shared" si="13"/>
        <v/>
      </c>
      <c r="AO48" s="91" t="s">
        <v>341</v>
      </c>
      <c r="AP48" s="92" t="str">
        <f t="shared" si="14"/>
        <v>JigyoBunrui</v>
      </c>
      <c r="AQ48" s="94">
        <f t="shared" si="18"/>
        <v>1</v>
      </c>
      <c r="AR48" s="94" t="str">
        <f>IF(AND(AP48&lt;&gt;"",AQ48&gt;1),COUNTIF(AP$9:AP48,AP48),"")</f>
        <v/>
      </c>
      <c r="AS48" s="95" t="str">
        <f t="shared" si="16"/>
        <v/>
      </c>
      <c r="AU48" s="96" t="str">
        <f t="shared" si="19"/>
        <v>BACKSIDE_JIGYOBUNRUI</v>
      </c>
      <c r="AV48" s="97" t="s">
        <v>387</v>
      </c>
      <c r="AW48" s="96" t="str">
        <f>IF(COUNTIF($AX$12:$AX48,$AX48)&gt;=2,"//","")</f>
        <v/>
      </c>
      <c r="AX48" s="96" t="str">
        <f t="shared" si="15"/>
        <v>public static final String BACKSIDE_JIGYOBUNRUI = "事業分類明細";</v>
      </c>
      <c r="AY48" s="96" t="str">
        <f t="shared" si="7"/>
        <v>XmlConstantFreon1.BACKSIDE_JIGYOBUNRUI</v>
      </c>
    </row>
    <row r="49" spans="1:51" s="65" customFormat="1" ht="12">
      <c r="A49" s="83">
        <f t="shared" si="8"/>
        <v>40</v>
      </c>
      <c r="B49" s="84" t="str">
        <f t="shared" si="3"/>
        <v>05</v>
      </c>
      <c r="C49" s="98"/>
      <c r="D49" s="70"/>
      <c r="E49" s="70"/>
      <c r="F49" s="70"/>
      <c r="G49" s="138" t="s">
        <v>187</v>
      </c>
      <c r="H49" s="139"/>
      <c r="I49" s="139"/>
      <c r="J49" s="139"/>
      <c r="K49" s="139"/>
      <c r="L49" s="140"/>
      <c r="M49" s="91" t="s">
        <v>44</v>
      </c>
      <c r="N49" s="99" t="s">
        <v>42</v>
      </c>
      <c r="O49" s="99" t="s">
        <v>58</v>
      </c>
      <c r="P49" s="101" t="s">
        <v>39</v>
      </c>
      <c r="Q49" s="100" t="s">
        <v>124</v>
      </c>
      <c r="R49" s="138" t="s">
        <v>122</v>
      </c>
      <c r="S49" s="139"/>
      <c r="T49" s="139"/>
      <c r="U49" s="140"/>
      <c r="V49" s="90"/>
      <c r="W49" s="268" t="s">
        <v>71</v>
      </c>
      <c r="X49" s="269"/>
      <c r="Y49" s="143"/>
      <c r="Z49" s="144"/>
      <c r="AD49" s="91"/>
      <c r="AE49" s="91" t="s">
        <v>180</v>
      </c>
      <c r="AF49" s="92" t="s">
        <v>446</v>
      </c>
      <c r="AG49" s="92" t="s">
        <v>445</v>
      </c>
      <c r="AH49" s="92" t="str">
        <f t="shared" si="9"/>
        <v>○</v>
      </c>
      <c r="AI49" s="91" t="s">
        <v>342</v>
      </c>
      <c r="AJ49" s="93" t="s">
        <v>346</v>
      </c>
      <c r="AK49" s="92" t="str">
        <f t="shared" si="10"/>
        <v>○</v>
      </c>
      <c r="AL49" s="92" t="str">
        <f t="shared" si="11"/>
        <v/>
      </c>
      <c r="AM49" s="92" t="str">
        <f t="shared" si="12"/>
        <v>整数</v>
      </c>
      <c r="AN49" s="92" t="str">
        <f t="shared" si="13"/>
        <v>2</v>
      </c>
      <c r="AO49" s="91" t="s">
        <v>339</v>
      </c>
      <c r="AP49" s="92" t="str">
        <f t="shared" si="14"/>
        <v/>
      </c>
      <c r="AQ49" s="94" t="str">
        <f t="shared" si="18"/>
        <v/>
      </c>
      <c r="AR49" s="94" t="str">
        <f>IF(AND(AP49&lt;&gt;"",AQ49&gt;1),COUNTIF(AP$9:AP49,AP49),"")</f>
        <v/>
      </c>
      <c r="AS49" s="95" t="str">
        <f t="shared" si="16"/>
        <v/>
      </c>
      <c r="AU49" s="96" t="str">
        <f t="shared" si="19"/>
        <v>BACKSIDE_RENBAN</v>
      </c>
      <c r="AV49" s="97" t="s">
        <v>388</v>
      </c>
      <c r="AW49" s="96" t="str">
        <f>IF(COUNTIF($AX$12:$AX49,$AX49)&gt;=2,"//","")</f>
        <v/>
      </c>
      <c r="AX49" s="96" t="str">
        <f t="shared" si="15"/>
        <v>public static final String BACKSIDE_RENBAN = "事業分類明細/番号";</v>
      </c>
      <c r="AY49" s="96" t="str">
        <f t="shared" si="7"/>
        <v>XmlConstantFreon1.BACKSIDE_RENBAN</v>
      </c>
    </row>
    <row r="50" spans="1:51" s="65" customFormat="1" ht="12">
      <c r="A50" s="83">
        <f t="shared" si="8"/>
        <v>41</v>
      </c>
      <c r="B50" s="84" t="str">
        <f t="shared" si="3"/>
        <v>05</v>
      </c>
      <c r="C50" s="98"/>
      <c r="D50" s="70"/>
      <c r="E50" s="70"/>
      <c r="F50" s="70"/>
      <c r="G50" s="138" t="s">
        <v>188</v>
      </c>
      <c r="H50" s="139"/>
      <c r="I50" s="139"/>
      <c r="J50" s="139"/>
      <c r="K50" s="139"/>
      <c r="L50" s="140"/>
      <c r="M50" s="91" t="s">
        <v>44</v>
      </c>
      <c r="N50" s="99" t="s">
        <v>18</v>
      </c>
      <c r="O50" s="99" t="s">
        <v>58</v>
      </c>
      <c r="P50" s="101" t="s">
        <v>40</v>
      </c>
      <c r="Q50" s="100" t="s">
        <v>141</v>
      </c>
      <c r="R50" s="138"/>
      <c r="S50" s="139"/>
      <c r="T50" s="139"/>
      <c r="U50" s="140"/>
      <c r="V50" s="90"/>
      <c r="W50" s="268" t="s">
        <v>70</v>
      </c>
      <c r="X50" s="269"/>
      <c r="Y50" s="143"/>
      <c r="Z50" s="144"/>
      <c r="AD50" s="91"/>
      <c r="AE50" s="91" t="s">
        <v>180</v>
      </c>
      <c r="AF50" s="92" t="s">
        <v>446</v>
      </c>
      <c r="AG50" s="92" t="s">
        <v>445</v>
      </c>
      <c r="AH50" s="92" t="str">
        <f t="shared" si="9"/>
        <v>○</v>
      </c>
      <c r="AI50" s="91" t="s">
        <v>343</v>
      </c>
      <c r="AJ50" s="93" t="s">
        <v>345</v>
      </c>
      <c r="AK50" s="92" t="str">
        <f t="shared" si="10"/>
        <v>○</v>
      </c>
      <c r="AL50" s="92" t="str">
        <f t="shared" si="11"/>
        <v/>
      </c>
      <c r="AM50" s="92" t="str">
        <f t="shared" si="12"/>
        <v>文字列</v>
      </c>
      <c r="AN50" s="92" t="str">
        <f t="shared" si="13"/>
        <v>50</v>
      </c>
      <c r="AO50" s="91" t="s">
        <v>339</v>
      </c>
      <c r="AP50" s="92" t="str">
        <f t="shared" si="14"/>
        <v/>
      </c>
      <c r="AQ50" s="94" t="str">
        <f t="shared" si="18"/>
        <v/>
      </c>
      <c r="AR50" s="94" t="str">
        <f>IF(AND(AP50&lt;&gt;"",AQ50&gt;1),COUNTIF(AP$9:AP50,AP50),"")</f>
        <v/>
      </c>
      <c r="AS50" s="95" t="str">
        <f t="shared" si="16"/>
        <v/>
      </c>
      <c r="AU50" s="96" t="str">
        <f t="shared" si="19"/>
        <v>BACKSIDE_NAME</v>
      </c>
      <c r="AV50" s="97" t="s">
        <v>389</v>
      </c>
      <c r="AW50" s="96" t="str">
        <f>IF(COUNTIF($AX$12:$AX50,$AX50)&gt;=2,"//","")</f>
        <v/>
      </c>
      <c r="AX50" s="96" t="str">
        <f t="shared" si="15"/>
        <v>public static final String BACKSIDE_NAME = "事業分類明細/事業の名称";</v>
      </c>
      <c r="AY50" s="96" t="str">
        <f t="shared" si="7"/>
        <v>XmlConstantFreon1.BACKSIDE_NAME</v>
      </c>
    </row>
    <row r="51" spans="1:51" s="65" customFormat="1" ht="12">
      <c r="A51" s="83">
        <f t="shared" si="8"/>
        <v>42</v>
      </c>
      <c r="B51" s="84" t="str">
        <f t="shared" si="3"/>
        <v>05</v>
      </c>
      <c r="C51" s="98"/>
      <c r="D51" s="70"/>
      <c r="E51" s="70"/>
      <c r="F51" s="70"/>
      <c r="G51" s="138" t="s">
        <v>92</v>
      </c>
      <c r="H51" s="139"/>
      <c r="I51" s="139"/>
      <c r="J51" s="139"/>
      <c r="K51" s="139"/>
      <c r="L51" s="140"/>
      <c r="M51" s="91" t="s">
        <v>44</v>
      </c>
      <c r="N51" s="99" t="s">
        <v>18</v>
      </c>
      <c r="O51" s="99" t="s">
        <v>58</v>
      </c>
      <c r="P51" s="101" t="s">
        <v>39</v>
      </c>
      <c r="Q51" s="91" t="s">
        <v>23</v>
      </c>
      <c r="R51" s="138" t="s">
        <v>43</v>
      </c>
      <c r="S51" s="139"/>
      <c r="T51" s="139"/>
      <c r="U51" s="140"/>
      <c r="V51" s="90"/>
      <c r="W51" s="268" t="s">
        <v>278</v>
      </c>
      <c r="X51" s="269"/>
      <c r="Y51" s="143"/>
      <c r="Z51" s="144"/>
      <c r="AD51" s="91"/>
      <c r="AE51" s="91" t="s">
        <v>180</v>
      </c>
      <c r="AF51" s="112" t="s">
        <v>446</v>
      </c>
      <c r="AG51" s="92" t="s">
        <v>445</v>
      </c>
      <c r="AH51" s="92" t="str">
        <f t="shared" si="9"/>
        <v>○</v>
      </c>
      <c r="AI51" s="91" t="s">
        <v>342</v>
      </c>
      <c r="AJ51" s="93" t="s">
        <v>22</v>
      </c>
      <c r="AK51" s="92" t="str">
        <f t="shared" si="10"/>
        <v>○</v>
      </c>
      <c r="AL51" s="92" t="str">
        <f t="shared" si="11"/>
        <v/>
      </c>
      <c r="AM51" s="92" t="str">
        <f t="shared" si="12"/>
        <v>整数</v>
      </c>
      <c r="AN51" s="92" t="str">
        <f t="shared" si="13"/>
        <v>4</v>
      </c>
      <c r="AO51" s="91" t="s">
        <v>339</v>
      </c>
      <c r="AP51" s="92" t="str">
        <f t="shared" si="14"/>
        <v/>
      </c>
      <c r="AQ51" s="94" t="str">
        <f t="shared" si="18"/>
        <v/>
      </c>
      <c r="AR51" s="94" t="str">
        <f>IF(AND(AP51&lt;&gt;"",AQ51&gt;1),COUNTIF(AP$9:AP51,AP51),"")</f>
        <v/>
      </c>
      <c r="AS51" s="95" t="str">
        <f t="shared" si="16"/>
        <v/>
      </c>
      <c r="AU51" s="96" t="str">
        <f t="shared" si="19"/>
        <v>BACKSIDE_JIGYOCODE</v>
      </c>
      <c r="AV51" s="97" t="s">
        <v>390</v>
      </c>
      <c r="AW51" s="96" t="str">
        <f>IF(COUNTIF($AX$12:$AX51,$AX51)&gt;=2,"//","")</f>
        <v/>
      </c>
      <c r="AX51" s="96" t="str">
        <f t="shared" si="15"/>
        <v>public static final String BACKSIDE_JIGYOCODE = "事業分類明細/事業コード";</v>
      </c>
      <c r="AY51" s="96" t="str">
        <f t="shared" si="7"/>
        <v>XmlConstantFreon1.BACKSIDE_JIGYOCODE</v>
      </c>
    </row>
    <row r="52" spans="1:51" s="65" customFormat="1" ht="12">
      <c r="A52" s="83">
        <f t="shared" si="8"/>
        <v>43</v>
      </c>
      <c r="B52" s="84" t="str">
        <f t="shared" si="3"/>
        <v>05</v>
      </c>
      <c r="C52" s="98"/>
      <c r="D52" s="70"/>
      <c r="E52" s="70"/>
      <c r="F52" s="103"/>
      <c r="G52" s="178" t="s">
        <v>189</v>
      </c>
      <c r="H52" s="179"/>
      <c r="I52" s="179"/>
      <c r="J52" s="179"/>
      <c r="K52" s="179"/>
      <c r="L52" s="180"/>
      <c r="M52" s="91" t="s">
        <v>18</v>
      </c>
      <c r="N52" s="99" t="s">
        <v>147</v>
      </c>
      <c r="O52" s="99"/>
      <c r="P52" s="101"/>
      <c r="Q52" s="91"/>
      <c r="R52" s="138"/>
      <c r="S52" s="139"/>
      <c r="T52" s="139"/>
      <c r="U52" s="140"/>
      <c r="V52" s="90"/>
      <c r="W52" s="268" t="s">
        <v>148</v>
      </c>
      <c r="X52" s="269"/>
      <c r="Y52" s="143"/>
      <c r="Z52" s="144"/>
      <c r="AD52" s="91"/>
      <c r="AE52" s="91"/>
      <c r="AF52" s="92"/>
      <c r="AG52" s="92"/>
      <c r="AH52" s="92" t="str">
        <f t="shared" si="9"/>
        <v/>
      </c>
      <c r="AI52" s="91"/>
      <c r="AJ52" s="93"/>
      <c r="AK52" s="92" t="str">
        <f t="shared" si="10"/>
        <v/>
      </c>
      <c r="AL52" s="92" t="str">
        <f t="shared" si="11"/>
        <v/>
      </c>
      <c r="AM52" s="92" t="str">
        <f t="shared" si="12"/>
        <v/>
      </c>
      <c r="AN52" s="92" t="str">
        <f t="shared" si="13"/>
        <v/>
      </c>
      <c r="AO52" s="91" t="s">
        <v>340</v>
      </c>
      <c r="AP52" s="92" t="str">
        <f t="shared" si="14"/>
        <v/>
      </c>
      <c r="AQ52" s="94" t="str">
        <f t="shared" si="18"/>
        <v/>
      </c>
      <c r="AR52" s="94" t="str">
        <f>IF(AND(AP52&lt;&gt;"",AQ52&gt;1),COUNTIF(AP$9:AP52,AP52),"")</f>
        <v/>
      </c>
      <c r="AS52" s="95" t="str">
        <f t="shared" si="16"/>
        <v/>
      </c>
      <c r="AU52" s="96" t="str">
        <f t="shared" si="19"/>
        <v>BACKSIDE_DAIJIN_ARRAY</v>
      </c>
      <c r="AV52" s="97" t="s">
        <v>391</v>
      </c>
      <c r="AW52" s="96" t="str">
        <f>IF(COUNTIF($AX$12:$AX52,$AX52)&gt;=2,"//","")</f>
        <v/>
      </c>
      <c r="AX52" s="96" t="str">
        <f t="shared" si="15"/>
        <v>public static final String BACKSIDE_DAIJIN_ARRAY = "事業分類明細/事業所管大臣Array";</v>
      </c>
      <c r="AY52" s="96" t="str">
        <f t="shared" si="7"/>
        <v>XmlConstantFreon1.BACKSIDE_DAIJIN_ARRAY</v>
      </c>
    </row>
    <row r="53" spans="1:51" s="65" customFormat="1" ht="12">
      <c r="A53" s="83">
        <f t="shared" si="8"/>
        <v>44</v>
      </c>
      <c r="B53" s="84" t="str">
        <f t="shared" si="3"/>
        <v>06</v>
      </c>
      <c r="C53" s="98"/>
      <c r="D53" s="70"/>
      <c r="E53" s="70"/>
      <c r="F53" s="70"/>
      <c r="G53" s="70"/>
      <c r="H53" s="178" t="s">
        <v>190</v>
      </c>
      <c r="I53" s="179"/>
      <c r="J53" s="179"/>
      <c r="K53" s="179"/>
      <c r="L53" s="180"/>
      <c r="M53" s="91" t="s">
        <v>18</v>
      </c>
      <c r="N53" s="99" t="s">
        <v>149</v>
      </c>
      <c r="O53" s="99"/>
      <c r="P53" s="101"/>
      <c r="Q53" s="91"/>
      <c r="R53" s="138"/>
      <c r="S53" s="139"/>
      <c r="T53" s="139"/>
      <c r="U53" s="140"/>
      <c r="V53" s="90"/>
      <c r="W53" s="268" t="s">
        <v>150</v>
      </c>
      <c r="X53" s="269"/>
      <c r="Y53" s="143"/>
      <c r="Z53" s="144"/>
      <c r="AD53" s="91"/>
      <c r="AE53" s="91"/>
      <c r="AF53" s="92"/>
      <c r="AG53" s="92"/>
      <c r="AH53" s="92" t="str">
        <f t="shared" si="9"/>
        <v/>
      </c>
      <c r="AI53" s="91"/>
      <c r="AJ53" s="93"/>
      <c r="AK53" s="92" t="str">
        <f t="shared" si="10"/>
        <v/>
      </c>
      <c r="AL53" s="92" t="str">
        <f t="shared" si="11"/>
        <v/>
      </c>
      <c r="AM53" s="92" t="str">
        <f t="shared" si="12"/>
        <v/>
      </c>
      <c r="AN53" s="92" t="str">
        <f t="shared" si="13"/>
        <v/>
      </c>
      <c r="AO53" s="91" t="s">
        <v>341</v>
      </c>
      <c r="AP53" s="92" t="str">
        <f t="shared" si="14"/>
        <v>Daijin</v>
      </c>
      <c r="AQ53" s="94">
        <f t="shared" si="18"/>
        <v>2</v>
      </c>
      <c r="AR53" s="94">
        <f>IF(AND(AP53&lt;&gt;"",AQ53&gt;1),COUNTIF(AP$9:AP53,AP53),"")</f>
        <v>2</v>
      </c>
      <c r="AS53" s="95" t="str">
        <f t="shared" si="16"/>
        <v>Daijin02</v>
      </c>
      <c r="AU53" s="96" t="str">
        <f t="shared" si="19"/>
        <v>BACKSIDE_DAIJIN</v>
      </c>
      <c r="AV53" s="97" t="s">
        <v>392</v>
      </c>
      <c r="AW53" s="96" t="str">
        <f>IF(COUNTIF($AX$12:$AX53,$AX53)&gt;=2,"//","")</f>
        <v/>
      </c>
      <c r="AX53" s="96" t="str">
        <f t="shared" si="15"/>
        <v>public static final String BACKSIDE_DAIJIN = "事業分類明細/事業所管大臣";</v>
      </c>
      <c r="AY53" s="96" t="str">
        <f t="shared" si="7"/>
        <v>XmlConstantFreon1.BACKSIDE_DAIJIN</v>
      </c>
    </row>
    <row r="54" spans="1:51" s="65" customFormat="1" ht="12">
      <c r="A54" s="83">
        <f t="shared" si="8"/>
        <v>45</v>
      </c>
      <c r="B54" s="84" t="str">
        <f t="shared" si="3"/>
        <v>07</v>
      </c>
      <c r="C54" s="98"/>
      <c r="D54" s="107"/>
      <c r="E54" s="115"/>
      <c r="F54" s="115"/>
      <c r="G54" s="115"/>
      <c r="H54" s="107"/>
      <c r="I54" s="138" t="s">
        <v>307</v>
      </c>
      <c r="J54" s="139"/>
      <c r="K54" s="139"/>
      <c r="L54" s="140"/>
      <c r="M54" s="86">
        <v>1</v>
      </c>
      <c r="N54" s="87">
        <v>1</v>
      </c>
      <c r="O54" s="88" t="s">
        <v>304</v>
      </c>
      <c r="P54" s="89" t="s">
        <v>239</v>
      </c>
      <c r="Q54" s="88" t="s">
        <v>296</v>
      </c>
      <c r="R54" s="138" t="s">
        <v>302</v>
      </c>
      <c r="S54" s="139"/>
      <c r="T54" s="139"/>
      <c r="U54" s="140"/>
      <c r="V54" s="90"/>
      <c r="W54" s="270" t="s">
        <v>305</v>
      </c>
      <c r="X54" s="271"/>
      <c r="Y54" s="143"/>
      <c r="Z54" s="144"/>
      <c r="AD54" s="91"/>
      <c r="AE54" s="91" t="s">
        <v>180</v>
      </c>
      <c r="AF54" s="112" t="s">
        <v>446</v>
      </c>
      <c r="AG54" s="92" t="s">
        <v>446</v>
      </c>
      <c r="AH54" s="92" t="str">
        <f t="shared" si="9"/>
        <v/>
      </c>
      <c r="AI54" s="91" t="s">
        <v>343</v>
      </c>
      <c r="AJ54" s="93" t="s">
        <v>8</v>
      </c>
      <c r="AK54" s="92" t="str">
        <f t="shared" si="10"/>
        <v/>
      </c>
      <c r="AL54" s="92" t="str">
        <f t="shared" si="11"/>
        <v/>
      </c>
      <c r="AM54" s="92" t="str">
        <f t="shared" si="12"/>
        <v/>
      </c>
      <c r="AN54" s="92" t="str">
        <f t="shared" si="13"/>
        <v/>
      </c>
      <c r="AO54" s="91" t="s">
        <v>339</v>
      </c>
      <c r="AP54" s="92" t="str">
        <f t="shared" si="14"/>
        <v/>
      </c>
      <c r="AQ54" s="94" t="str">
        <f t="shared" si="18"/>
        <v/>
      </c>
      <c r="AR54" s="94" t="str">
        <f>IF(AND(AP54&lt;&gt;"",AQ54&gt;1),COUNTIF(AP$9:AP54,AP54),"")</f>
        <v/>
      </c>
      <c r="AS54" s="95" t="str">
        <f t="shared" si="16"/>
        <v/>
      </c>
      <c r="AU54" s="96" t="str">
        <f>"BACKSIDE_"&amp;UPPER(W54)</f>
        <v>BACKSIDE_DAIJIN_NAME</v>
      </c>
      <c r="AV54" s="97" t="s">
        <v>393</v>
      </c>
      <c r="AW54" s="96" t="str">
        <f>IF(COUNTIF($AX$12:$AX54,$AX54)&gt;=2,"//","")</f>
        <v/>
      </c>
      <c r="AX54" s="96" t="str">
        <f t="shared" si="15"/>
        <v>public static final String BACKSIDE_DAIJIN_NAME = "事業分類明細/事業所管大臣/事業所管大臣名";</v>
      </c>
      <c r="AY54" s="96" t="str">
        <f t="shared" si="7"/>
        <v>XmlConstantFreon1.BACKSIDE_DAIJIN_NAME</v>
      </c>
    </row>
    <row r="55" spans="1:51" s="65" customFormat="1" ht="12">
      <c r="A55" s="83">
        <f t="shared" si="8"/>
        <v>46</v>
      </c>
      <c r="B55" s="84" t="str">
        <f t="shared" si="3"/>
        <v>02</v>
      </c>
      <c r="C55" s="98"/>
      <c r="D55" s="138" t="s">
        <v>289</v>
      </c>
      <c r="E55" s="139"/>
      <c r="F55" s="139"/>
      <c r="G55" s="139"/>
      <c r="H55" s="139"/>
      <c r="I55" s="139"/>
      <c r="J55" s="139"/>
      <c r="K55" s="139"/>
      <c r="L55" s="140"/>
      <c r="M55" s="86">
        <v>1</v>
      </c>
      <c r="N55" s="87">
        <v>1</v>
      </c>
      <c r="O55" s="88"/>
      <c r="P55" s="89"/>
      <c r="Q55" s="88"/>
      <c r="R55" s="172"/>
      <c r="S55" s="173"/>
      <c r="T55" s="173"/>
      <c r="U55" s="174"/>
      <c r="V55" s="102"/>
      <c r="W55" s="141" t="s">
        <v>291</v>
      </c>
      <c r="X55" s="142"/>
      <c r="Y55" s="143"/>
      <c r="Z55" s="144"/>
      <c r="AD55" s="91"/>
      <c r="AE55" s="91"/>
      <c r="AF55" s="92"/>
      <c r="AG55" s="92"/>
      <c r="AH55" s="92" t="str">
        <f t="shared" si="9"/>
        <v/>
      </c>
      <c r="AI55" s="91"/>
      <c r="AJ55" s="93"/>
      <c r="AK55" s="92" t="str">
        <f t="shared" si="10"/>
        <v/>
      </c>
      <c r="AL55" s="92" t="str">
        <f t="shared" si="11"/>
        <v/>
      </c>
      <c r="AM55" s="92" t="str">
        <f t="shared" si="12"/>
        <v/>
      </c>
      <c r="AN55" s="92" t="str">
        <f t="shared" si="13"/>
        <v/>
      </c>
      <c r="AO55" s="91" t="s">
        <v>338</v>
      </c>
      <c r="AP55" s="92" t="str">
        <f t="shared" si="14"/>
        <v>FreonHoukokusho_01</v>
      </c>
      <c r="AQ55" s="94">
        <f t="shared" si="18"/>
        <v>1</v>
      </c>
      <c r="AR55" s="94" t="str">
        <f>IF(AND(AP55&lt;&gt;"",AQ55&gt;1),COUNTIF(AP$9:AP55,AP55),"")</f>
        <v/>
      </c>
      <c r="AS55" s="95" t="str">
        <f t="shared" si="16"/>
        <v/>
      </c>
      <c r="AU55" s="96" t="str">
        <f>"TABLE01_"&amp;UPPER(W55)</f>
        <v>TABLE01_FREONHOUKOKUSHO_01</v>
      </c>
      <c r="AV55" s="97" t="s">
        <v>394</v>
      </c>
      <c r="AW55" s="96" t="str">
        <f>IF(COUNTIF($AX$12:$AX55,$AX55)&gt;=2,"//","")</f>
        <v/>
      </c>
      <c r="AX55" s="96" t="str">
        <f t="shared" si="15"/>
        <v>public static final String TABLE01_FREONHOUKOKUSHO_01 = "第１表";</v>
      </c>
      <c r="AY55" s="96" t="str">
        <f t="shared" si="7"/>
        <v>XmlConstantFreon1.TABLE01_FREONHOUKOKUSHO_01</v>
      </c>
    </row>
    <row r="56" spans="1:51" s="65" customFormat="1" ht="12">
      <c r="A56" s="83">
        <f t="shared" si="8"/>
        <v>47</v>
      </c>
      <c r="B56" s="84" t="str">
        <f t="shared" si="3"/>
        <v>03</v>
      </c>
      <c r="C56" s="98"/>
      <c r="D56" s="104"/>
      <c r="E56" s="138" t="s">
        <v>191</v>
      </c>
      <c r="F56" s="139"/>
      <c r="G56" s="139"/>
      <c r="H56" s="139"/>
      <c r="I56" s="139"/>
      <c r="J56" s="139"/>
      <c r="K56" s="139"/>
      <c r="L56" s="140"/>
      <c r="M56" s="86">
        <v>1</v>
      </c>
      <c r="N56" s="87">
        <v>1</v>
      </c>
      <c r="O56" s="88" t="s">
        <v>201</v>
      </c>
      <c r="P56" s="89" t="s">
        <v>39</v>
      </c>
      <c r="Q56" s="88" t="s">
        <v>22</v>
      </c>
      <c r="R56" s="138" t="s">
        <v>264</v>
      </c>
      <c r="S56" s="139"/>
      <c r="T56" s="139"/>
      <c r="U56" s="140"/>
      <c r="V56" s="90"/>
      <c r="W56" s="141" t="s">
        <v>276</v>
      </c>
      <c r="X56" s="142"/>
      <c r="Y56" s="143"/>
      <c r="Z56" s="144"/>
      <c r="AD56" s="91"/>
      <c r="AE56" s="91" t="s">
        <v>180</v>
      </c>
      <c r="AF56" s="92" t="s">
        <v>445</v>
      </c>
      <c r="AG56" s="92" t="s">
        <v>445</v>
      </c>
      <c r="AH56" s="92" t="str">
        <f t="shared" si="9"/>
        <v>○</v>
      </c>
      <c r="AI56" s="91" t="s">
        <v>320</v>
      </c>
      <c r="AJ56" s="93"/>
      <c r="AK56" s="92" t="str">
        <f t="shared" si="10"/>
        <v>○</v>
      </c>
      <c r="AL56" s="92" t="str">
        <f t="shared" si="11"/>
        <v>○</v>
      </c>
      <c r="AM56" s="92" t="str">
        <f t="shared" si="12"/>
        <v>年度</v>
      </c>
      <c r="AN56" s="92" t="str">
        <f t="shared" si="13"/>
        <v/>
      </c>
      <c r="AO56" s="91" t="s">
        <v>339</v>
      </c>
      <c r="AP56" s="92" t="str">
        <f t="shared" si="14"/>
        <v/>
      </c>
      <c r="AQ56" s="94" t="str">
        <f t="shared" si="18"/>
        <v/>
      </c>
      <c r="AR56" s="94" t="str">
        <f>IF(AND(AP56&lt;&gt;"",AQ56&gt;1),COUNTIF(AP$9:AP56,AP56),"")</f>
        <v/>
      </c>
      <c r="AS56" s="95" t="str">
        <f t="shared" si="16"/>
        <v/>
      </c>
      <c r="AU56" s="96" t="str">
        <f t="shared" ref="AU56:AU65" si="20">"TABLE01_"&amp;UPPER(W56)</f>
        <v>TABLE01_ROUEI_NENDO</v>
      </c>
      <c r="AV56" s="97" t="s">
        <v>395</v>
      </c>
      <c r="AW56" s="96" t="str">
        <f>IF(COUNTIF($AX$12:$AX56,$AX56)&gt;=2,"//","")</f>
        <v/>
      </c>
      <c r="AX56" s="96" t="str">
        <f t="shared" si="15"/>
        <v>public static final String TABLE01_ROUEI_NENDO = "漏えい年度";</v>
      </c>
      <c r="AY56" s="96" t="str">
        <f t="shared" si="7"/>
        <v>XmlConstantFreon1.TABLE01_ROUEI_NENDO</v>
      </c>
    </row>
    <row r="57" spans="1:51" s="65" customFormat="1" ht="12">
      <c r="A57" s="83">
        <f t="shared" si="8"/>
        <v>48</v>
      </c>
      <c r="B57" s="84" t="str">
        <f t="shared" si="3"/>
        <v>03</v>
      </c>
      <c r="C57" s="98"/>
      <c r="D57" s="70"/>
      <c r="E57" s="138" t="s">
        <v>192</v>
      </c>
      <c r="F57" s="139"/>
      <c r="G57" s="139"/>
      <c r="H57" s="139"/>
      <c r="I57" s="139"/>
      <c r="J57" s="139"/>
      <c r="K57" s="139"/>
      <c r="L57" s="140"/>
      <c r="M57" s="86">
        <v>1</v>
      </c>
      <c r="N57" s="87">
        <v>1</v>
      </c>
      <c r="O57" s="88"/>
      <c r="P57" s="89"/>
      <c r="Q57" s="88"/>
      <c r="R57" s="138"/>
      <c r="S57" s="139"/>
      <c r="T57" s="139"/>
      <c r="U57" s="140"/>
      <c r="V57" s="90"/>
      <c r="W57" s="141" t="s">
        <v>295</v>
      </c>
      <c r="X57" s="142"/>
      <c r="Y57" s="143"/>
      <c r="Z57" s="144"/>
      <c r="AD57" s="91"/>
      <c r="AE57" s="91"/>
      <c r="AF57" s="92"/>
      <c r="AG57" s="92"/>
      <c r="AH57" s="92" t="str">
        <f t="shared" si="9"/>
        <v/>
      </c>
      <c r="AI57" s="91"/>
      <c r="AJ57" s="93"/>
      <c r="AK57" s="92" t="str">
        <f t="shared" si="10"/>
        <v/>
      </c>
      <c r="AL57" s="92" t="str">
        <f t="shared" si="11"/>
        <v/>
      </c>
      <c r="AM57" s="92" t="str">
        <f t="shared" si="12"/>
        <v/>
      </c>
      <c r="AN57" s="92" t="str">
        <f t="shared" si="13"/>
        <v/>
      </c>
      <c r="AO57" s="91" t="s">
        <v>340</v>
      </c>
      <c r="AP57" s="92" t="str">
        <f t="shared" si="14"/>
        <v/>
      </c>
      <c r="AQ57" s="94" t="str">
        <f t="shared" si="18"/>
        <v/>
      </c>
      <c r="AR57" s="94" t="str">
        <f>IF(AND(AP57&lt;&gt;"",AQ57&gt;1),COUNTIF(AP$9:AP57,AP57),"")</f>
        <v/>
      </c>
      <c r="AS57" s="95" t="str">
        <f t="shared" si="16"/>
        <v/>
      </c>
      <c r="AU57" s="96" t="str">
        <f t="shared" si="20"/>
        <v>TABLE01_TOKUTEI_FREON_SANTEI_ARRAY</v>
      </c>
      <c r="AV57" s="97" t="s">
        <v>396</v>
      </c>
      <c r="AW57" s="96" t="str">
        <f>IF(COUNTIF($AX$12:$AX57,$AX57)&gt;=2,"//","")</f>
        <v/>
      </c>
      <c r="AX57" s="96" t="str">
        <f t="shared" si="15"/>
        <v>public static final String TABLE01_TOKUTEI_FREON_SANTEI_ARRAY = "特定漏えい者のフロン類算定漏えい量Array";</v>
      </c>
      <c r="AY57" s="96" t="str">
        <f t="shared" si="7"/>
        <v>XmlConstantFreon1.TABLE01_TOKUTEI_FREON_SANTEI_ARRAY</v>
      </c>
    </row>
    <row r="58" spans="1:51" s="65" customFormat="1" ht="24" customHeight="1">
      <c r="A58" s="83">
        <f t="shared" si="8"/>
        <v>49</v>
      </c>
      <c r="B58" s="84" t="str">
        <f t="shared" si="3"/>
        <v>04</v>
      </c>
      <c r="C58" s="98"/>
      <c r="D58" s="70"/>
      <c r="E58" s="85"/>
      <c r="F58" s="138" t="s">
        <v>193</v>
      </c>
      <c r="G58" s="139"/>
      <c r="H58" s="139"/>
      <c r="I58" s="139"/>
      <c r="J58" s="139"/>
      <c r="K58" s="139"/>
      <c r="L58" s="140"/>
      <c r="M58" s="86">
        <v>1</v>
      </c>
      <c r="N58" s="87">
        <v>48</v>
      </c>
      <c r="O58" s="88"/>
      <c r="P58" s="89"/>
      <c r="Q58" s="88"/>
      <c r="R58" s="138"/>
      <c r="S58" s="139"/>
      <c r="T58" s="139"/>
      <c r="U58" s="140"/>
      <c r="V58" s="90"/>
      <c r="W58" s="141" t="s">
        <v>294</v>
      </c>
      <c r="X58" s="142"/>
      <c r="Y58" s="143"/>
      <c r="Z58" s="144"/>
      <c r="AD58" s="91"/>
      <c r="AE58" s="91"/>
      <c r="AF58" s="92"/>
      <c r="AG58" s="92"/>
      <c r="AH58" s="92" t="str">
        <f t="shared" si="9"/>
        <v/>
      </c>
      <c r="AI58" s="91"/>
      <c r="AJ58" s="93"/>
      <c r="AK58" s="92" t="str">
        <f t="shared" si="10"/>
        <v/>
      </c>
      <c r="AL58" s="92" t="str">
        <f t="shared" si="11"/>
        <v/>
      </c>
      <c r="AM58" s="92" t="str">
        <f t="shared" si="12"/>
        <v/>
      </c>
      <c r="AN58" s="92" t="str">
        <f t="shared" si="13"/>
        <v/>
      </c>
      <c r="AO58" s="91" t="s">
        <v>341</v>
      </c>
      <c r="AP58" s="92" t="str">
        <f t="shared" si="14"/>
        <v>Tokutei_Freon_Santei</v>
      </c>
      <c r="AQ58" s="94">
        <f t="shared" si="18"/>
        <v>1</v>
      </c>
      <c r="AR58" s="94" t="str">
        <f>IF(AND(AP58&lt;&gt;"",AQ58&gt;1),COUNTIF(AP$9:AP58,AP58),"")</f>
        <v/>
      </c>
      <c r="AS58" s="95" t="str">
        <f t="shared" si="16"/>
        <v/>
      </c>
      <c r="AU58" s="96" t="str">
        <f t="shared" si="20"/>
        <v>TABLE01_TOKUTEI_FREON_SANTEI</v>
      </c>
      <c r="AV58" s="97" t="s">
        <v>193</v>
      </c>
      <c r="AW58" s="96" t="str">
        <f>IF(COUNTIF($AX$12:$AX58,$AX58)&gt;=2,"//","")</f>
        <v/>
      </c>
      <c r="AX58" s="96" t="str">
        <f t="shared" si="15"/>
        <v>public static final String TABLE01_TOKUTEI_FREON_SANTEI = "特定漏えい者のフロン類算定漏えい量";</v>
      </c>
      <c r="AY58" s="96" t="str">
        <f t="shared" si="7"/>
        <v>XmlConstantFreon1.TABLE01_TOKUTEI_FREON_SANTEI</v>
      </c>
    </row>
    <row r="59" spans="1:51" s="65" customFormat="1" ht="12">
      <c r="A59" s="83">
        <f t="shared" si="8"/>
        <v>50</v>
      </c>
      <c r="B59" s="84" t="str">
        <f t="shared" si="3"/>
        <v>05</v>
      </c>
      <c r="C59" s="98"/>
      <c r="D59" s="70"/>
      <c r="E59" s="116"/>
      <c r="F59" s="85"/>
      <c r="G59" s="138" t="s">
        <v>194</v>
      </c>
      <c r="H59" s="139"/>
      <c r="I59" s="139"/>
      <c r="J59" s="139"/>
      <c r="K59" s="139"/>
      <c r="L59" s="140"/>
      <c r="M59" s="91">
        <v>1</v>
      </c>
      <c r="N59" s="99">
        <v>1</v>
      </c>
      <c r="O59" s="100" t="s">
        <v>201</v>
      </c>
      <c r="P59" s="101" t="s">
        <v>39</v>
      </c>
      <c r="Q59" s="100" t="s">
        <v>212</v>
      </c>
      <c r="R59" s="138" t="s">
        <v>247</v>
      </c>
      <c r="S59" s="139"/>
      <c r="T59" s="139"/>
      <c r="U59" s="140"/>
      <c r="V59" s="90"/>
      <c r="W59" s="141" t="s">
        <v>213</v>
      </c>
      <c r="X59" s="142"/>
      <c r="Y59" s="143"/>
      <c r="Z59" s="144"/>
      <c r="AD59" s="91"/>
      <c r="AE59" s="91" t="s">
        <v>180</v>
      </c>
      <c r="AF59" s="112" t="s">
        <v>446</v>
      </c>
      <c r="AG59" s="92" t="s">
        <v>446</v>
      </c>
      <c r="AH59" s="92" t="str">
        <f t="shared" si="9"/>
        <v>○</v>
      </c>
      <c r="AI59" s="91" t="s">
        <v>342</v>
      </c>
      <c r="AJ59" s="93" t="s">
        <v>346</v>
      </c>
      <c r="AK59" s="92" t="str">
        <f t="shared" si="10"/>
        <v/>
      </c>
      <c r="AL59" s="92" t="str">
        <f t="shared" si="11"/>
        <v/>
      </c>
      <c r="AM59" s="92" t="str">
        <f t="shared" si="12"/>
        <v/>
      </c>
      <c r="AN59" s="92" t="str">
        <f t="shared" si="13"/>
        <v/>
      </c>
      <c r="AO59" s="91" t="s">
        <v>339</v>
      </c>
      <c r="AP59" s="92" t="str">
        <f t="shared" si="14"/>
        <v/>
      </c>
      <c r="AQ59" s="94" t="str">
        <f t="shared" si="18"/>
        <v/>
      </c>
      <c r="AR59" s="94" t="str">
        <f>IF(AND(AP59&lt;&gt;"",AQ59&gt;1),COUNTIF(AP$9:AP59,AP59),"")</f>
        <v/>
      </c>
      <c r="AS59" s="95" t="str">
        <f t="shared" si="16"/>
        <v/>
      </c>
      <c r="AU59" s="96" t="str">
        <f t="shared" si="20"/>
        <v>TABLE01_PREF_CD</v>
      </c>
      <c r="AV59" s="97" t="s">
        <v>397</v>
      </c>
      <c r="AW59" s="96" t="str">
        <f>IF(COUNTIF($AX$12:$AX59,$AX59)&gt;=2,"//","")</f>
        <v/>
      </c>
      <c r="AX59" s="96" t="str">
        <f t="shared" si="15"/>
        <v>public static final String TABLE01_PREF_CD = "特定漏えい者のフロン類算定漏えい量/都道府県コード";</v>
      </c>
      <c r="AY59" s="96" t="str">
        <f t="shared" si="7"/>
        <v>XmlConstantFreon1.TABLE01_PREF_CD</v>
      </c>
    </row>
    <row r="60" spans="1:51" s="65" customFormat="1" ht="12">
      <c r="A60" s="83">
        <f t="shared" si="8"/>
        <v>51</v>
      </c>
      <c r="B60" s="84" t="str">
        <f t="shared" si="3"/>
        <v>05</v>
      </c>
      <c r="C60" s="98"/>
      <c r="D60" s="70"/>
      <c r="E60" s="116"/>
      <c r="F60" s="116"/>
      <c r="G60" s="138" t="s">
        <v>195</v>
      </c>
      <c r="H60" s="139"/>
      <c r="I60" s="139"/>
      <c r="J60" s="139"/>
      <c r="K60" s="139"/>
      <c r="L60" s="140"/>
      <c r="M60" s="91">
        <v>1</v>
      </c>
      <c r="N60" s="99">
        <v>1</v>
      </c>
      <c r="O60" s="100" t="s">
        <v>201</v>
      </c>
      <c r="P60" s="101" t="s">
        <v>281</v>
      </c>
      <c r="Q60" s="100" t="s">
        <v>280</v>
      </c>
      <c r="R60" s="138"/>
      <c r="S60" s="139"/>
      <c r="T60" s="139"/>
      <c r="U60" s="140"/>
      <c r="V60" s="90"/>
      <c r="W60" s="141" t="s">
        <v>287</v>
      </c>
      <c r="X60" s="142"/>
      <c r="Y60" s="143"/>
      <c r="Z60" s="144"/>
      <c r="AD60" s="91"/>
      <c r="AE60" s="91" t="s">
        <v>180</v>
      </c>
      <c r="AF60" s="112" t="s">
        <v>446</v>
      </c>
      <c r="AG60" s="92" t="s">
        <v>445</v>
      </c>
      <c r="AH60" s="92" t="str">
        <f t="shared" si="9"/>
        <v>○</v>
      </c>
      <c r="AI60" s="91" t="s">
        <v>342</v>
      </c>
      <c r="AJ60" s="93" t="s">
        <v>6</v>
      </c>
      <c r="AK60" s="92" t="str">
        <f t="shared" si="10"/>
        <v>○</v>
      </c>
      <c r="AL60" s="92" t="str">
        <f t="shared" si="11"/>
        <v/>
      </c>
      <c r="AM60" s="92" t="str">
        <f t="shared" si="12"/>
        <v>整数</v>
      </c>
      <c r="AN60" s="92" t="str">
        <f t="shared" si="13"/>
        <v>10</v>
      </c>
      <c r="AO60" s="91" t="s">
        <v>339</v>
      </c>
      <c r="AP60" s="92" t="str">
        <f t="shared" si="14"/>
        <v/>
      </c>
      <c r="AQ60" s="94" t="str">
        <f t="shared" si="18"/>
        <v/>
      </c>
      <c r="AR60" s="94" t="str">
        <f>IF(AND(AP60&lt;&gt;"",AQ60&gt;1),COUNTIF(AP$9:AP60,AP60),"")</f>
        <v/>
      </c>
      <c r="AS60" s="95" t="str">
        <f t="shared" si="16"/>
        <v/>
      </c>
      <c r="AU60" s="96" t="str">
        <f t="shared" si="20"/>
        <v>TABLE01_SANTEI_ROEIRYO_GOUKEI</v>
      </c>
      <c r="AV60" s="97" t="s">
        <v>398</v>
      </c>
      <c r="AW60" s="96" t="str">
        <f>IF(COUNTIF($AX$12:$AX60,$AX60)&gt;=2,"//","")</f>
        <v/>
      </c>
      <c r="AX60" s="96" t="str">
        <f t="shared" si="15"/>
        <v>public static final String TABLE01_SANTEI_ROEIRYO_GOUKEI = "特定漏えい者のフロン類算定漏えい量/算定漏えい量合計";</v>
      </c>
      <c r="AY60" s="96" t="str">
        <f t="shared" si="7"/>
        <v>XmlConstantFreon1.TABLE01_SANTEI_ROEIRYO_GOUKEI</v>
      </c>
    </row>
    <row r="61" spans="1:51" s="65" customFormat="1" ht="12">
      <c r="A61" s="83">
        <f t="shared" si="8"/>
        <v>52</v>
      </c>
      <c r="B61" s="84" t="str">
        <f t="shared" si="3"/>
        <v>05</v>
      </c>
      <c r="C61" s="98"/>
      <c r="D61" s="70"/>
      <c r="E61" s="116"/>
      <c r="F61" s="116"/>
      <c r="G61" s="138" t="s">
        <v>196</v>
      </c>
      <c r="H61" s="139"/>
      <c r="I61" s="139"/>
      <c r="J61" s="139"/>
      <c r="K61" s="139"/>
      <c r="L61" s="140"/>
      <c r="M61" s="86">
        <v>1</v>
      </c>
      <c r="N61" s="87">
        <v>1</v>
      </c>
      <c r="O61" s="88"/>
      <c r="P61" s="89"/>
      <c r="Q61" s="88"/>
      <c r="R61" s="138"/>
      <c r="S61" s="139"/>
      <c r="T61" s="139"/>
      <c r="U61" s="140"/>
      <c r="V61" s="90"/>
      <c r="W61" s="141" t="s">
        <v>285</v>
      </c>
      <c r="X61" s="142"/>
      <c r="Y61" s="143"/>
      <c r="Z61" s="144"/>
      <c r="AD61" s="91"/>
      <c r="AE61" s="91"/>
      <c r="AF61" s="92"/>
      <c r="AG61" s="92"/>
      <c r="AH61" s="92" t="str">
        <f t="shared" si="9"/>
        <v/>
      </c>
      <c r="AI61" s="91"/>
      <c r="AJ61" s="93"/>
      <c r="AK61" s="92" t="str">
        <f t="shared" si="10"/>
        <v/>
      </c>
      <c r="AL61" s="92" t="str">
        <f t="shared" si="11"/>
        <v/>
      </c>
      <c r="AM61" s="92" t="str">
        <f t="shared" si="12"/>
        <v/>
      </c>
      <c r="AN61" s="92" t="str">
        <f t="shared" si="13"/>
        <v/>
      </c>
      <c r="AO61" s="91" t="s">
        <v>340</v>
      </c>
      <c r="AP61" s="92" t="str">
        <f t="shared" si="14"/>
        <v/>
      </c>
      <c r="AQ61" s="94" t="str">
        <f t="shared" si="18"/>
        <v/>
      </c>
      <c r="AR61" s="94" t="str">
        <f>IF(AND(AP61&lt;&gt;"",AQ61&gt;1),COUNTIF(AP$9:AP61,AP61),"")</f>
        <v/>
      </c>
      <c r="AS61" s="95" t="str">
        <f t="shared" si="16"/>
        <v/>
      </c>
      <c r="AU61" s="96" t="str">
        <f t="shared" si="20"/>
        <v>TABLE01_FREON_SHURUI_ARRAY</v>
      </c>
      <c r="AV61" s="97" t="s">
        <v>399</v>
      </c>
      <c r="AW61" s="96" t="str">
        <f>IF(COUNTIF($AX$12:$AX61,$AX61)&gt;=2,"//","")</f>
        <v/>
      </c>
      <c r="AX61" s="96" t="str">
        <f t="shared" si="15"/>
        <v>public static final String TABLE01_FREON_SHURUI_ARRAY = "特定漏えい者のフロン類算定漏えい量/フロン類の種類Array";</v>
      </c>
      <c r="AY61" s="96" t="str">
        <f t="shared" si="7"/>
        <v>XmlConstantFreon1.TABLE01_FREON_SHURUI_ARRAY</v>
      </c>
    </row>
    <row r="62" spans="1:51" s="65" customFormat="1" ht="12">
      <c r="A62" s="83">
        <f t="shared" si="8"/>
        <v>53</v>
      </c>
      <c r="B62" s="84" t="str">
        <f t="shared" si="3"/>
        <v>06</v>
      </c>
      <c r="C62" s="98"/>
      <c r="D62" s="70"/>
      <c r="E62" s="116"/>
      <c r="F62" s="116"/>
      <c r="G62" s="85"/>
      <c r="H62" s="138" t="s">
        <v>197</v>
      </c>
      <c r="I62" s="139"/>
      <c r="J62" s="139"/>
      <c r="K62" s="139"/>
      <c r="L62" s="140"/>
      <c r="M62" s="86">
        <v>1</v>
      </c>
      <c r="N62" s="99" t="s">
        <v>250</v>
      </c>
      <c r="O62" s="88"/>
      <c r="P62" s="89"/>
      <c r="Q62" s="88"/>
      <c r="R62" s="138" t="s">
        <v>277</v>
      </c>
      <c r="S62" s="139"/>
      <c r="T62" s="139"/>
      <c r="U62" s="140"/>
      <c r="V62" s="90"/>
      <c r="W62" s="141" t="s">
        <v>288</v>
      </c>
      <c r="X62" s="142"/>
      <c r="Y62" s="143"/>
      <c r="Z62" s="144"/>
      <c r="AD62" s="91"/>
      <c r="AE62" s="91"/>
      <c r="AF62" s="92"/>
      <c r="AG62" s="92"/>
      <c r="AH62" s="92" t="str">
        <f t="shared" si="9"/>
        <v/>
      </c>
      <c r="AI62" s="91"/>
      <c r="AJ62" s="93"/>
      <c r="AK62" s="92" t="str">
        <f t="shared" si="10"/>
        <v/>
      </c>
      <c r="AL62" s="92" t="str">
        <f t="shared" si="11"/>
        <v/>
      </c>
      <c r="AM62" s="92" t="str">
        <f t="shared" si="12"/>
        <v/>
      </c>
      <c r="AN62" s="92" t="str">
        <f t="shared" si="13"/>
        <v/>
      </c>
      <c r="AO62" s="91" t="s">
        <v>341</v>
      </c>
      <c r="AP62" s="92" t="str">
        <f t="shared" si="14"/>
        <v>Freon_Shurui</v>
      </c>
      <c r="AQ62" s="94">
        <f t="shared" si="18"/>
        <v>1</v>
      </c>
      <c r="AR62" s="94" t="str">
        <f>IF(AND(AP62&lt;&gt;"",AQ62&gt;1),COUNTIF(AP$9:AP62,AP62),"")</f>
        <v/>
      </c>
      <c r="AS62" s="95" t="str">
        <f t="shared" si="16"/>
        <v/>
      </c>
      <c r="AU62" s="96" t="str">
        <f t="shared" si="20"/>
        <v>TABLE01_FREON_SHURUI</v>
      </c>
      <c r="AV62" s="97" t="s">
        <v>400</v>
      </c>
      <c r="AW62" s="96" t="str">
        <f>IF(COUNTIF($AX$12:$AX62,$AX62)&gt;=2,"//","")</f>
        <v/>
      </c>
      <c r="AX62" s="96" t="str">
        <f t="shared" si="15"/>
        <v>public static final String TABLE01_FREON_SHURUI = "特定漏えい者のフロン類算定漏えい量/フロン類の種類";</v>
      </c>
      <c r="AY62" s="96" t="str">
        <f t="shared" si="7"/>
        <v>XmlConstantFreon1.TABLE01_FREON_SHURUI</v>
      </c>
    </row>
    <row r="63" spans="1:51" s="65" customFormat="1" ht="12">
      <c r="A63" s="83">
        <f t="shared" si="8"/>
        <v>54</v>
      </c>
      <c r="B63" s="84" t="str">
        <f t="shared" si="3"/>
        <v>07</v>
      </c>
      <c r="C63" s="98"/>
      <c r="D63" s="70"/>
      <c r="E63" s="116"/>
      <c r="F63" s="116"/>
      <c r="G63" s="116"/>
      <c r="H63" s="85"/>
      <c r="I63" s="138" t="s">
        <v>198</v>
      </c>
      <c r="J63" s="139"/>
      <c r="K63" s="139"/>
      <c r="L63" s="140"/>
      <c r="M63" s="86">
        <v>1</v>
      </c>
      <c r="N63" s="87">
        <v>1</v>
      </c>
      <c r="O63" s="88" t="s">
        <v>201</v>
      </c>
      <c r="P63" s="89" t="s">
        <v>282</v>
      </c>
      <c r="Q63" s="88" t="s">
        <v>290</v>
      </c>
      <c r="R63" s="138"/>
      <c r="S63" s="139"/>
      <c r="T63" s="139"/>
      <c r="U63" s="140"/>
      <c r="V63" s="90"/>
      <c r="W63" s="270" t="s">
        <v>283</v>
      </c>
      <c r="X63" s="271"/>
      <c r="Y63" s="143"/>
      <c r="Z63" s="144"/>
      <c r="AD63" s="91"/>
      <c r="AE63" s="91" t="s">
        <v>180</v>
      </c>
      <c r="AF63" s="112" t="s">
        <v>446</v>
      </c>
      <c r="AG63" s="92" t="s">
        <v>446</v>
      </c>
      <c r="AH63" s="92" t="str">
        <f t="shared" si="9"/>
        <v>○</v>
      </c>
      <c r="AI63" s="91" t="s">
        <v>343</v>
      </c>
      <c r="AJ63" s="93" t="s">
        <v>345</v>
      </c>
      <c r="AK63" s="92" t="str">
        <f t="shared" si="10"/>
        <v/>
      </c>
      <c r="AL63" s="92" t="str">
        <f t="shared" si="11"/>
        <v/>
      </c>
      <c r="AM63" s="92" t="str">
        <f t="shared" si="12"/>
        <v/>
      </c>
      <c r="AN63" s="92" t="str">
        <f t="shared" si="13"/>
        <v/>
      </c>
      <c r="AO63" s="91" t="s">
        <v>339</v>
      </c>
      <c r="AP63" s="92" t="str">
        <f t="shared" si="14"/>
        <v/>
      </c>
      <c r="AQ63" s="94" t="str">
        <f t="shared" si="18"/>
        <v/>
      </c>
      <c r="AR63" s="94" t="str">
        <f>IF(AND(AP63&lt;&gt;"",AQ63&gt;1),COUNTIF(AP$9:AP63,AP63),"")</f>
        <v/>
      </c>
      <c r="AS63" s="95" t="str">
        <f t="shared" si="16"/>
        <v/>
      </c>
      <c r="AU63" s="96" t="str">
        <f t="shared" si="20"/>
        <v>TABLE01_FREON_SHURUI_NAME</v>
      </c>
      <c r="AV63" s="97" t="s">
        <v>401</v>
      </c>
      <c r="AW63" s="96" t="str">
        <f>IF(COUNTIF($AX$12:$AX63,$AX63)&gt;=2,"//","")</f>
        <v/>
      </c>
      <c r="AX63" s="96" t="str">
        <f t="shared" si="15"/>
        <v>public static final String TABLE01_FREON_SHURUI_NAME = "特定漏えい者のフロン類算定漏えい量/フロン類の種類/フロン類の種類名";</v>
      </c>
      <c r="AY63" s="96" t="str">
        <f t="shared" si="7"/>
        <v>XmlConstantFreon1.TABLE01_FREON_SHURUI_NAME</v>
      </c>
    </row>
    <row r="64" spans="1:51" s="65" customFormat="1" ht="29.25" customHeight="1">
      <c r="A64" s="83">
        <f t="shared" si="8"/>
        <v>55</v>
      </c>
      <c r="B64" s="84" t="str">
        <f t="shared" si="3"/>
        <v>07</v>
      </c>
      <c r="C64" s="98"/>
      <c r="D64" s="70"/>
      <c r="E64" s="116"/>
      <c r="F64" s="116"/>
      <c r="G64" s="116"/>
      <c r="H64" s="116"/>
      <c r="I64" s="135" t="s">
        <v>199</v>
      </c>
      <c r="J64" s="136"/>
      <c r="K64" s="136"/>
      <c r="L64" s="137"/>
      <c r="M64" s="86">
        <v>1</v>
      </c>
      <c r="N64" s="87">
        <v>1</v>
      </c>
      <c r="O64" s="88" t="s">
        <v>201</v>
      </c>
      <c r="P64" s="89" t="s">
        <v>39</v>
      </c>
      <c r="Q64" s="88" t="s">
        <v>113</v>
      </c>
      <c r="R64" s="138" t="s">
        <v>452</v>
      </c>
      <c r="S64" s="139"/>
      <c r="T64" s="139"/>
      <c r="U64" s="140"/>
      <c r="V64" s="90"/>
      <c r="W64" s="270" t="s">
        <v>284</v>
      </c>
      <c r="X64" s="271"/>
      <c r="Y64" s="143"/>
      <c r="Z64" s="144"/>
      <c r="AD64" s="91"/>
      <c r="AE64" s="91" t="s">
        <v>180</v>
      </c>
      <c r="AF64" s="112" t="s">
        <v>446</v>
      </c>
      <c r="AG64" s="92" t="s">
        <v>445</v>
      </c>
      <c r="AH64" s="92" t="str">
        <f t="shared" si="9"/>
        <v>○</v>
      </c>
      <c r="AI64" s="91" t="s">
        <v>342</v>
      </c>
      <c r="AJ64" s="93" t="s">
        <v>6</v>
      </c>
      <c r="AK64" s="92" t="str">
        <f t="shared" si="10"/>
        <v>○</v>
      </c>
      <c r="AL64" s="92" t="str">
        <f t="shared" si="11"/>
        <v/>
      </c>
      <c r="AM64" s="92" t="str">
        <f t="shared" si="12"/>
        <v>整数</v>
      </c>
      <c r="AN64" s="92" t="str">
        <f t="shared" si="13"/>
        <v>10</v>
      </c>
      <c r="AO64" s="91" t="s">
        <v>339</v>
      </c>
      <c r="AP64" s="92" t="str">
        <f t="shared" si="14"/>
        <v/>
      </c>
      <c r="AQ64" s="94" t="str">
        <f t="shared" si="18"/>
        <v/>
      </c>
      <c r="AR64" s="94" t="str">
        <f>IF(AND(AP64&lt;&gt;"",AQ64&gt;1),COUNTIF(AP$9:AP64,AP64),"")</f>
        <v/>
      </c>
      <c r="AS64" s="95" t="str">
        <f t="shared" si="16"/>
        <v/>
      </c>
      <c r="AU64" s="96" t="str">
        <f t="shared" si="20"/>
        <v>TABLE01_FREON_JITSU_ROEIRYO</v>
      </c>
      <c r="AV64" s="97" t="s">
        <v>402</v>
      </c>
      <c r="AW64" s="96" t="str">
        <f>IF(COUNTIF($AX$12:$AX64,$AX64)&gt;=2,"//","")</f>
        <v/>
      </c>
      <c r="AX64" s="96" t="str">
        <f t="shared" si="15"/>
        <v>public static final String TABLE01_FREON_JITSU_ROEIRYO = "特定漏えい者のフロン類算定漏えい量/フロン類の種類/フロン類の種類ごとの実漏えい量";</v>
      </c>
      <c r="AY64" s="96" t="str">
        <f t="shared" si="7"/>
        <v>XmlConstantFreon1.TABLE01_FREON_JITSU_ROEIRYO</v>
      </c>
    </row>
    <row r="65" spans="1:51" s="65" customFormat="1" ht="30" customHeight="1">
      <c r="A65" s="83">
        <f t="shared" si="8"/>
        <v>56</v>
      </c>
      <c r="B65" s="84" t="str">
        <f t="shared" si="3"/>
        <v>07</v>
      </c>
      <c r="C65" s="98"/>
      <c r="D65" s="70"/>
      <c r="E65" s="115"/>
      <c r="F65" s="115"/>
      <c r="G65" s="115"/>
      <c r="H65" s="115"/>
      <c r="I65" s="135" t="s">
        <v>200</v>
      </c>
      <c r="J65" s="136"/>
      <c r="K65" s="136"/>
      <c r="L65" s="137"/>
      <c r="M65" s="86">
        <v>1</v>
      </c>
      <c r="N65" s="87">
        <v>1</v>
      </c>
      <c r="O65" s="88" t="s">
        <v>201</v>
      </c>
      <c r="P65" s="89" t="s">
        <v>39</v>
      </c>
      <c r="Q65" s="88" t="s">
        <v>113</v>
      </c>
      <c r="R65" s="138" t="s">
        <v>452</v>
      </c>
      <c r="S65" s="139"/>
      <c r="T65" s="139"/>
      <c r="U65" s="140"/>
      <c r="V65" s="90"/>
      <c r="W65" s="141" t="s">
        <v>286</v>
      </c>
      <c r="X65" s="142"/>
      <c r="Y65" s="143"/>
      <c r="Z65" s="144"/>
      <c r="AD65" s="91"/>
      <c r="AE65" s="91" t="s">
        <v>180</v>
      </c>
      <c r="AF65" s="112" t="s">
        <v>446</v>
      </c>
      <c r="AG65" s="92" t="s">
        <v>445</v>
      </c>
      <c r="AH65" s="92" t="str">
        <f t="shared" si="9"/>
        <v>○</v>
      </c>
      <c r="AI65" s="91" t="s">
        <v>342</v>
      </c>
      <c r="AJ65" s="93" t="s">
        <v>6</v>
      </c>
      <c r="AK65" s="92" t="str">
        <f t="shared" si="10"/>
        <v>○</v>
      </c>
      <c r="AL65" s="92" t="str">
        <f t="shared" si="11"/>
        <v/>
      </c>
      <c r="AM65" s="92" t="str">
        <f t="shared" si="12"/>
        <v>整数</v>
      </c>
      <c r="AN65" s="92" t="str">
        <f t="shared" si="13"/>
        <v>10</v>
      </c>
      <c r="AO65" s="91" t="s">
        <v>339</v>
      </c>
      <c r="AP65" s="92" t="str">
        <f t="shared" si="14"/>
        <v/>
      </c>
      <c r="AQ65" s="94" t="str">
        <f t="shared" si="18"/>
        <v/>
      </c>
      <c r="AR65" s="94" t="str">
        <f>IF(AND(AP65&lt;&gt;"",AQ65&gt;1),COUNTIF(AP$9:AP65,AP65),"")</f>
        <v/>
      </c>
      <c r="AS65" s="95" t="str">
        <f t="shared" si="16"/>
        <v/>
      </c>
      <c r="AU65" s="96" t="str">
        <f t="shared" si="20"/>
        <v>TABLE01_FREON_SANTEI_ROEIRYO</v>
      </c>
      <c r="AV65" s="97" t="s">
        <v>403</v>
      </c>
      <c r="AW65" s="96" t="str">
        <f>IF(COUNTIF($AX$12:$AX65,$AX65)&gt;=2,"//","")</f>
        <v/>
      </c>
      <c r="AX65" s="96" t="str">
        <f t="shared" si="15"/>
        <v>public static final String TABLE01_FREON_SANTEI_ROEIRYO = "特定漏えい者のフロン類算定漏えい量/フロン類の種類/フロン類の種類ごとの算定漏えい量";</v>
      </c>
      <c r="AY65" s="96" t="str">
        <f t="shared" si="7"/>
        <v>XmlConstantFreon1.TABLE01_FREON_SANTEI_ROEIRYO</v>
      </c>
    </row>
    <row r="66" spans="1:51" s="65" customFormat="1" ht="24" customHeight="1">
      <c r="A66" s="83">
        <f t="shared" si="8"/>
        <v>57</v>
      </c>
      <c r="B66" s="117" t="s">
        <v>453</v>
      </c>
      <c r="C66" s="98"/>
      <c r="D66" s="70"/>
      <c r="E66" s="116"/>
      <c r="F66" s="116"/>
      <c r="G66" s="116"/>
      <c r="H66" s="116"/>
      <c r="I66" s="135" t="s">
        <v>454</v>
      </c>
      <c r="J66" s="136"/>
      <c r="K66" s="136"/>
      <c r="L66" s="137"/>
      <c r="M66" s="86">
        <v>1</v>
      </c>
      <c r="N66" s="87">
        <v>1</v>
      </c>
      <c r="O66" s="88"/>
      <c r="P66" s="89" t="s">
        <v>39</v>
      </c>
      <c r="Q66" s="88" t="s">
        <v>455</v>
      </c>
      <c r="R66" s="138" t="s">
        <v>456</v>
      </c>
      <c r="S66" s="139"/>
      <c r="T66" s="139"/>
      <c r="U66" s="140"/>
      <c r="V66" s="90"/>
      <c r="W66" s="141" t="s">
        <v>457</v>
      </c>
      <c r="X66" s="142"/>
      <c r="Y66" s="143"/>
      <c r="Z66" s="144"/>
    </row>
    <row r="67" spans="1:51" s="65" customFormat="1" ht="24" customHeight="1">
      <c r="A67" s="83">
        <f t="shared" si="8"/>
        <v>58</v>
      </c>
      <c r="B67" s="117" t="s">
        <v>453</v>
      </c>
      <c r="C67" s="98"/>
      <c r="D67" s="70"/>
      <c r="E67" s="116"/>
      <c r="F67" s="116"/>
      <c r="G67" s="116"/>
      <c r="H67" s="116"/>
      <c r="I67" s="135" t="s">
        <v>458</v>
      </c>
      <c r="J67" s="136"/>
      <c r="K67" s="136"/>
      <c r="L67" s="137"/>
      <c r="M67" s="86">
        <v>1</v>
      </c>
      <c r="N67" s="87">
        <v>1</v>
      </c>
      <c r="O67" s="88"/>
      <c r="P67" s="89" t="s">
        <v>39</v>
      </c>
      <c r="Q67" s="88" t="s">
        <v>455</v>
      </c>
      <c r="R67" s="138" t="s">
        <v>456</v>
      </c>
      <c r="S67" s="139"/>
      <c r="T67" s="139"/>
      <c r="U67" s="140"/>
      <c r="V67" s="90"/>
      <c r="W67" s="141" t="s">
        <v>459</v>
      </c>
      <c r="X67" s="142"/>
      <c r="Y67" s="143"/>
      <c r="Z67" s="144"/>
    </row>
    <row r="68" spans="1:51" s="65" customFormat="1" ht="24" customHeight="1">
      <c r="A68" s="83">
        <f t="shared" si="8"/>
        <v>59</v>
      </c>
      <c r="B68" s="117" t="s">
        <v>453</v>
      </c>
      <c r="C68" s="98"/>
      <c r="D68" s="70"/>
      <c r="E68" s="115"/>
      <c r="F68" s="115"/>
      <c r="G68" s="115"/>
      <c r="H68" s="115"/>
      <c r="I68" s="135" t="s">
        <v>460</v>
      </c>
      <c r="J68" s="136"/>
      <c r="K68" s="136"/>
      <c r="L68" s="137"/>
      <c r="M68" s="86">
        <v>1</v>
      </c>
      <c r="N68" s="87">
        <v>1</v>
      </c>
      <c r="O68" s="88"/>
      <c r="P68" s="89" t="s">
        <v>39</v>
      </c>
      <c r="Q68" s="88" t="s">
        <v>461</v>
      </c>
      <c r="R68" s="138" t="s">
        <v>462</v>
      </c>
      <c r="S68" s="139"/>
      <c r="T68" s="139"/>
      <c r="U68" s="140"/>
      <c r="V68" s="90"/>
      <c r="W68" s="141" t="s">
        <v>463</v>
      </c>
      <c r="X68" s="142"/>
      <c r="Y68" s="143"/>
      <c r="Z68" s="144"/>
    </row>
    <row r="69" spans="1:51" s="65" customFormat="1" ht="12">
      <c r="A69" s="83">
        <f t="shared" si="8"/>
        <v>60</v>
      </c>
      <c r="B69" s="84" t="str">
        <f t="shared" si="3"/>
        <v>02</v>
      </c>
      <c r="C69" s="98"/>
      <c r="D69" s="178" t="s">
        <v>204</v>
      </c>
      <c r="E69" s="179"/>
      <c r="F69" s="179"/>
      <c r="G69" s="179"/>
      <c r="H69" s="179"/>
      <c r="I69" s="179"/>
      <c r="J69" s="179"/>
      <c r="K69" s="179"/>
      <c r="L69" s="180"/>
      <c r="M69" s="91">
        <v>1</v>
      </c>
      <c r="N69" s="99">
        <v>1</v>
      </c>
      <c r="O69" s="100"/>
      <c r="P69" s="101"/>
      <c r="Q69" s="100"/>
      <c r="R69" s="138"/>
      <c r="S69" s="139"/>
      <c r="T69" s="139"/>
      <c r="U69" s="140"/>
      <c r="V69" s="90"/>
      <c r="W69" s="141" t="s">
        <v>292</v>
      </c>
      <c r="X69" s="142"/>
      <c r="Y69" s="143"/>
      <c r="Z69" s="144"/>
      <c r="AD69" s="91"/>
      <c r="AE69" s="91"/>
      <c r="AF69" s="92"/>
      <c r="AG69" s="92"/>
      <c r="AH69" s="92" t="str">
        <f t="shared" si="9"/>
        <v/>
      </c>
      <c r="AI69" s="91"/>
      <c r="AJ69" s="93"/>
      <c r="AK69" s="92" t="str">
        <f t="shared" si="10"/>
        <v/>
      </c>
      <c r="AL69" s="92" t="str">
        <f t="shared" si="11"/>
        <v/>
      </c>
      <c r="AM69" s="92" t="str">
        <f t="shared" si="12"/>
        <v/>
      </c>
      <c r="AN69" s="92" t="str">
        <f t="shared" si="13"/>
        <v/>
      </c>
      <c r="AO69" s="91" t="s">
        <v>338</v>
      </c>
      <c r="AP69" s="92" t="str">
        <f t="shared" si="14"/>
        <v>FreonHoukokusho_02</v>
      </c>
      <c r="AQ69" s="94">
        <f t="shared" ref="AQ69:AQ77" si="21">IF(AP69&lt;&gt;"",COUNTIF(AP:AP,AP69),"")</f>
        <v>1</v>
      </c>
      <c r="AR69" s="94" t="str">
        <f>IF(AND(AP69&lt;&gt;"",AQ69&gt;1),COUNTIF(AP$9:AP69,AP69),"")</f>
        <v/>
      </c>
      <c r="AS69" s="95" t="str">
        <f t="shared" si="16"/>
        <v/>
      </c>
      <c r="AU69" s="96" t="str">
        <f>"TABLE02_"&amp;UPPER(W69)</f>
        <v>TABLE02_FREONHOUKOKUSHO_02</v>
      </c>
      <c r="AV69" s="97" t="s">
        <v>404</v>
      </c>
      <c r="AW69" s="96" t="str">
        <f>IF(COUNTIF($AX$12:$AX69,$AX69)&gt;=2,"//","")</f>
        <v/>
      </c>
      <c r="AX69" s="96" t="str">
        <f t="shared" si="15"/>
        <v>public static final String TABLE02_FREONHOUKOKUSHO_02 = "第２表";</v>
      </c>
      <c r="AY69" s="96" t="str">
        <f t="shared" si="7"/>
        <v>XmlConstantFreon1.TABLE02_FREONHOUKOKUSHO_02</v>
      </c>
    </row>
    <row r="70" spans="1:51" s="65" customFormat="1" ht="12">
      <c r="A70" s="83">
        <f t="shared" si="8"/>
        <v>61</v>
      </c>
      <c r="B70" s="84" t="str">
        <f t="shared" si="3"/>
        <v>03</v>
      </c>
      <c r="C70" s="98"/>
      <c r="D70" s="103"/>
      <c r="E70" s="178" t="s">
        <v>110</v>
      </c>
      <c r="F70" s="179"/>
      <c r="G70" s="179"/>
      <c r="H70" s="179"/>
      <c r="I70" s="179"/>
      <c r="J70" s="179"/>
      <c r="K70" s="179"/>
      <c r="L70" s="180"/>
      <c r="M70" s="86">
        <v>1</v>
      </c>
      <c r="N70" s="87">
        <v>1</v>
      </c>
      <c r="O70" s="88"/>
      <c r="P70" s="89"/>
      <c r="Q70" s="88"/>
      <c r="R70" s="138"/>
      <c r="S70" s="139"/>
      <c r="T70" s="139"/>
      <c r="U70" s="140"/>
      <c r="V70" s="90"/>
      <c r="W70" s="141" t="s">
        <v>111</v>
      </c>
      <c r="X70" s="142"/>
      <c r="Y70" s="143"/>
      <c r="Z70" s="144"/>
      <c r="AD70" s="91"/>
      <c r="AE70" s="91"/>
      <c r="AF70" s="92"/>
      <c r="AG70" s="92"/>
      <c r="AH70" s="92" t="str">
        <f t="shared" si="9"/>
        <v/>
      </c>
      <c r="AI70" s="91"/>
      <c r="AJ70" s="93"/>
      <c r="AK70" s="92" t="str">
        <f t="shared" si="10"/>
        <v/>
      </c>
      <c r="AL70" s="92" t="str">
        <f t="shared" si="11"/>
        <v/>
      </c>
      <c r="AM70" s="92" t="str">
        <f t="shared" si="12"/>
        <v/>
      </c>
      <c r="AN70" s="92" t="str">
        <f t="shared" si="13"/>
        <v/>
      </c>
      <c r="AO70" s="91" t="s">
        <v>340</v>
      </c>
      <c r="AP70" s="92" t="str">
        <f t="shared" si="14"/>
        <v/>
      </c>
      <c r="AQ70" s="94" t="str">
        <f t="shared" si="21"/>
        <v/>
      </c>
      <c r="AR70" s="94" t="str">
        <f>IF(AND(AP70&lt;&gt;"",AQ70&gt;1),COUNTIF(AP$9:AP70,AP70),"")</f>
        <v/>
      </c>
      <c r="AS70" s="95" t="str">
        <f t="shared" si="16"/>
        <v/>
      </c>
      <c r="AU70" s="96" t="str">
        <f t="shared" ref="AU70:AU77" si="22">"TABLE02_"&amp;UPPER(W70)</f>
        <v>TABLE02_JIGYOSHO_ARRAY</v>
      </c>
      <c r="AV70" s="97" t="s">
        <v>405</v>
      </c>
      <c r="AW70" s="96" t="str">
        <f>IF(COUNTIF($AX$12:$AX70,$AX70)&gt;=2,"//","")</f>
        <v/>
      </c>
      <c r="AX70" s="96" t="str">
        <f t="shared" si="15"/>
        <v>public static final String TABLE02_JIGYOSHO_ARRAY = "特定事業所Array";</v>
      </c>
      <c r="AY70" s="96" t="str">
        <f t="shared" si="7"/>
        <v>XmlConstantFreon1.TABLE02_JIGYOSHO_ARRAY</v>
      </c>
    </row>
    <row r="71" spans="1:51" s="65" customFormat="1" ht="12">
      <c r="A71" s="83">
        <f t="shared" si="8"/>
        <v>62</v>
      </c>
      <c r="B71" s="84" t="str">
        <f t="shared" si="3"/>
        <v>04</v>
      </c>
      <c r="C71" s="98"/>
      <c r="D71" s="103"/>
      <c r="E71" s="70"/>
      <c r="F71" s="138" t="s">
        <v>202</v>
      </c>
      <c r="G71" s="139"/>
      <c r="H71" s="139"/>
      <c r="I71" s="139"/>
      <c r="J71" s="139"/>
      <c r="K71" s="139"/>
      <c r="L71" s="140"/>
      <c r="M71" s="86">
        <v>1</v>
      </c>
      <c r="N71" s="87" t="s">
        <v>293</v>
      </c>
      <c r="O71" s="88"/>
      <c r="P71" s="89"/>
      <c r="Q71" s="88"/>
      <c r="R71" s="138"/>
      <c r="S71" s="139"/>
      <c r="T71" s="139"/>
      <c r="U71" s="140"/>
      <c r="V71" s="90"/>
      <c r="W71" s="141" t="s">
        <v>112</v>
      </c>
      <c r="X71" s="142"/>
      <c r="Y71" s="143"/>
      <c r="Z71" s="144"/>
      <c r="AD71" s="91"/>
      <c r="AE71" s="91"/>
      <c r="AF71" s="92"/>
      <c r="AG71" s="92"/>
      <c r="AH71" s="92" t="str">
        <f t="shared" si="9"/>
        <v/>
      </c>
      <c r="AI71" s="91"/>
      <c r="AJ71" s="93"/>
      <c r="AK71" s="92" t="str">
        <f t="shared" si="10"/>
        <v/>
      </c>
      <c r="AL71" s="92" t="str">
        <f t="shared" si="11"/>
        <v/>
      </c>
      <c r="AM71" s="92" t="str">
        <f t="shared" si="12"/>
        <v/>
      </c>
      <c r="AN71" s="92" t="str">
        <f t="shared" si="13"/>
        <v/>
      </c>
      <c r="AO71" s="91" t="s">
        <v>341</v>
      </c>
      <c r="AP71" s="92" t="str">
        <f t="shared" si="14"/>
        <v>Jigyosho</v>
      </c>
      <c r="AQ71" s="94">
        <f t="shared" si="21"/>
        <v>1</v>
      </c>
      <c r="AR71" s="94" t="str">
        <f>IF(AND(AP71&lt;&gt;"",AQ71&gt;1),COUNTIF(AP$9:AP71,AP71),"")</f>
        <v/>
      </c>
      <c r="AS71" s="95" t="str">
        <f t="shared" si="16"/>
        <v/>
      </c>
      <c r="AU71" s="96" t="str">
        <f t="shared" si="22"/>
        <v>TABLE02_JIGYOSHO</v>
      </c>
      <c r="AV71" s="97" t="s">
        <v>202</v>
      </c>
      <c r="AW71" s="96" t="str">
        <f>IF(COUNTIF($AX$12:$AX71,$AX71)&gt;=2,"//","")</f>
        <v/>
      </c>
      <c r="AX71" s="96" t="str">
        <f t="shared" si="15"/>
        <v>public static final String TABLE02_JIGYOSHO = "特定事業所";</v>
      </c>
      <c r="AY71" s="96" t="str">
        <f t="shared" si="7"/>
        <v>XmlConstantFreon1.TABLE02_JIGYOSHO</v>
      </c>
    </row>
    <row r="72" spans="1:51" s="65" customFormat="1" ht="12">
      <c r="A72" s="83">
        <f t="shared" si="8"/>
        <v>63</v>
      </c>
      <c r="B72" s="84" t="str">
        <f t="shared" si="3"/>
        <v>05</v>
      </c>
      <c r="C72" s="98"/>
      <c r="D72" s="103"/>
      <c r="E72" s="103"/>
      <c r="F72" s="104"/>
      <c r="G72" s="138" t="s">
        <v>203</v>
      </c>
      <c r="H72" s="139"/>
      <c r="I72" s="139"/>
      <c r="J72" s="139"/>
      <c r="K72" s="139"/>
      <c r="L72" s="140"/>
      <c r="M72" s="86">
        <v>1</v>
      </c>
      <c r="N72" s="87">
        <v>1</v>
      </c>
      <c r="O72" s="88" t="s">
        <v>180</v>
      </c>
      <c r="P72" s="101" t="s">
        <v>39</v>
      </c>
      <c r="Q72" s="100" t="s">
        <v>132</v>
      </c>
      <c r="R72" s="172" t="s">
        <v>97</v>
      </c>
      <c r="S72" s="173"/>
      <c r="T72" s="173"/>
      <c r="U72" s="174"/>
      <c r="V72" s="102"/>
      <c r="W72" s="141" t="s">
        <v>135</v>
      </c>
      <c r="X72" s="142"/>
      <c r="Y72" s="143"/>
      <c r="Z72" s="144"/>
      <c r="AD72" s="91"/>
      <c r="AE72" s="91" t="s">
        <v>180</v>
      </c>
      <c r="AF72" s="92" t="s">
        <v>446</v>
      </c>
      <c r="AG72" s="92" t="s">
        <v>446</v>
      </c>
      <c r="AH72" s="92" t="str">
        <f t="shared" si="9"/>
        <v>○</v>
      </c>
      <c r="AI72" s="91" t="s">
        <v>342</v>
      </c>
      <c r="AJ72" s="93" t="s">
        <v>20</v>
      </c>
      <c r="AK72" s="92" t="str">
        <f t="shared" si="10"/>
        <v/>
      </c>
      <c r="AL72" s="92" t="str">
        <f t="shared" si="11"/>
        <v/>
      </c>
      <c r="AM72" s="92" t="str">
        <f t="shared" si="12"/>
        <v/>
      </c>
      <c r="AN72" s="92" t="str">
        <f t="shared" si="13"/>
        <v/>
      </c>
      <c r="AO72" s="91" t="s">
        <v>339</v>
      </c>
      <c r="AP72" s="92" t="str">
        <f t="shared" si="14"/>
        <v/>
      </c>
      <c r="AQ72" s="94" t="str">
        <f t="shared" si="21"/>
        <v/>
      </c>
      <c r="AR72" s="94" t="str">
        <f>IF(AND(AP72&lt;&gt;"",AQ72&gt;1),COUNTIF(AP$9:AP72,AP72),"")</f>
        <v/>
      </c>
      <c r="AS72" s="95" t="str">
        <f t="shared" si="16"/>
        <v/>
      </c>
      <c r="AU72" s="96" t="str">
        <f t="shared" si="22"/>
        <v>TABLE02_JIGYOSHO_NO</v>
      </c>
      <c r="AV72" s="97" t="s">
        <v>406</v>
      </c>
      <c r="AW72" s="96" t="str">
        <f>IF(COUNTIF($AX$12:$AX72,$AX72)&gt;=2,"//","")</f>
        <v/>
      </c>
      <c r="AX72" s="96" t="str">
        <f t="shared" si="15"/>
        <v>public static final String TABLE02_JIGYOSHO_NO = "特定事業所/特定事業所番号";</v>
      </c>
      <c r="AY72" s="96" t="str">
        <f t="shared" si="7"/>
        <v>XmlConstantFreon1.TABLE02_JIGYOSHO_NO</v>
      </c>
    </row>
    <row r="73" spans="1:51" s="65" customFormat="1" ht="12">
      <c r="A73" s="83">
        <f t="shared" si="8"/>
        <v>64</v>
      </c>
      <c r="B73" s="84" t="str">
        <f t="shared" si="3"/>
        <v>05</v>
      </c>
      <c r="C73" s="98"/>
      <c r="D73" s="103"/>
      <c r="E73" s="103"/>
      <c r="F73" s="70"/>
      <c r="G73" s="138" t="s">
        <v>168</v>
      </c>
      <c r="H73" s="139"/>
      <c r="I73" s="139"/>
      <c r="J73" s="139"/>
      <c r="K73" s="139"/>
      <c r="L73" s="140"/>
      <c r="M73" s="86">
        <v>1</v>
      </c>
      <c r="N73" s="87">
        <v>1</v>
      </c>
      <c r="O73" s="88" t="s">
        <v>180</v>
      </c>
      <c r="P73" s="101" t="s">
        <v>40</v>
      </c>
      <c r="Q73" s="100" t="s">
        <v>141</v>
      </c>
      <c r="R73" s="138"/>
      <c r="S73" s="139"/>
      <c r="T73" s="139"/>
      <c r="U73" s="140"/>
      <c r="V73" s="90"/>
      <c r="W73" s="141" t="s">
        <v>133</v>
      </c>
      <c r="X73" s="142"/>
      <c r="Y73" s="143"/>
      <c r="Z73" s="144"/>
      <c r="AD73" s="91"/>
      <c r="AE73" s="91" t="s">
        <v>180</v>
      </c>
      <c r="AF73" s="92" t="s">
        <v>446</v>
      </c>
      <c r="AG73" s="92" t="s">
        <v>445</v>
      </c>
      <c r="AH73" s="92" t="str">
        <f t="shared" si="9"/>
        <v>○</v>
      </c>
      <c r="AI73" s="91" t="s">
        <v>343</v>
      </c>
      <c r="AJ73" s="93" t="s">
        <v>345</v>
      </c>
      <c r="AK73" s="92" t="str">
        <f t="shared" si="10"/>
        <v>○</v>
      </c>
      <c r="AL73" s="92" t="str">
        <f t="shared" si="11"/>
        <v/>
      </c>
      <c r="AM73" s="92" t="str">
        <f t="shared" si="12"/>
        <v>文字列</v>
      </c>
      <c r="AN73" s="92" t="str">
        <f t="shared" si="13"/>
        <v>50</v>
      </c>
      <c r="AO73" s="91" t="s">
        <v>339</v>
      </c>
      <c r="AP73" s="92" t="str">
        <f t="shared" si="14"/>
        <v/>
      </c>
      <c r="AQ73" s="94" t="str">
        <f t="shared" si="21"/>
        <v/>
      </c>
      <c r="AR73" s="94" t="str">
        <f>IF(AND(AP73&lt;&gt;"",AQ73&gt;1),COUNTIF(AP$9:AP73,AP73),"")</f>
        <v/>
      </c>
      <c r="AS73" s="95" t="str">
        <f t="shared" si="16"/>
        <v/>
      </c>
      <c r="AU73" s="96" t="str">
        <f t="shared" si="22"/>
        <v>TABLE02_NAME</v>
      </c>
      <c r="AV73" s="97" t="s">
        <v>407</v>
      </c>
      <c r="AW73" s="96" t="str">
        <f>IF(COUNTIF($AX$12:$AX73,$AX73)&gt;=2,"//","")</f>
        <v/>
      </c>
      <c r="AX73" s="96" t="str">
        <f t="shared" si="15"/>
        <v>public static final String TABLE02_NAME = "特定事業所/名称";</v>
      </c>
      <c r="AY73" s="96" t="str">
        <f t="shared" si="7"/>
        <v>XmlConstantFreon1.TABLE02_NAME</v>
      </c>
    </row>
    <row r="74" spans="1:51" s="65" customFormat="1" ht="13.15" customHeight="1">
      <c r="A74" s="83">
        <f t="shared" si="8"/>
        <v>65</v>
      </c>
      <c r="B74" s="84" t="str">
        <f t="shared" si="3"/>
        <v>05</v>
      </c>
      <c r="C74" s="98"/>
      <c r="D74" s="103"/>
      <c r="E74" s="103"/>
      <c r="F74" s="70"/>
      <c r="G74" s="138" t="s">
        <v>160</v>
      </c>
      <c r="H74" s="139"/>
      <c r="I74" s="139"/>
      <c r="J74" s="139"/>
      <c r="K74" s="139"/>
      <c r="L74" s="140"/>
      <c r="M74" s="86">
        <v>1</v>
      </c>
      <c r="N74" s="87">
        <v>1</v>
      </c>
      <c r="O74" s="88" t="s">
        <v>180</v>
      </c>
      <c r="P74" s="101" t="s">
        <v>41</v>
      </c>
      <c r="Q74" s="100" t="s">
        <v>123</v>
      </c>
      <c r="R74" s="138" t="s">
        <v>84</v>
      </c>
      <c r="S74" s="139"/>
      <c r="T74" s="139"/>
      <c r="U74" s="140"/>
      <c r="V74" s="90"/>
      <c r="W74" s="141" t="s">
        <v>72</v>
      </c>
      <c r="X74" s="142"/>
      <c r="Y74" s="143"/>
      <c r="Z74" s="144"/>
      <c r="AD74" s="91"/>
      <c r="AE74" s="91" t="s">
        <v>180</v>
      </c>
      <c r="AF74" s="92" t="s">
        <v>446</v>
      </c>
      <c r="AG74" s="92" t="s">
        <v>445</v>
      </c>
      <c r="AH74" s="92" t="str">
        <f t="shared" si="9"/>
        <v>○</v>
      </c>
      <c r="AI74" s="91" t="s">
        <v>318</v>
      </c>
      <c r="AJ74" s="93"/>
      <c r="AK74" s="92" t="str">
        <f t="shared" si="10"/>
        <v>○</v>
      </c>
      <c r="AL74" s="92" t="str">
        <f t="shared" si="11"/>
        <v/>
      </c>
      <c r="AM74" s="92" t="str">
        <f t="shared" si="12"/>
        <v>郵便番号</v>
      </c>
      <c r="AN74" s="92" t="str">
        <f t="shared" si="13"/>
        <v/>
      </c>
      <c r="AO74" s="91" t="s">
        <v>339</v>
      </c>
      <c r="AP74" s="92" t="str">
        <f t="shared" si="14"/>
        <v/>
      </c>
      <c r="AQ74" s="94" t="str">
        <f t="shared" si="21"/>
        <v/>
      </c>
      <c r="AR74" s="94" t="str">
        <f>IF(AND(AP74&lt;&gt;"",AQ74&gt;1),COUNTIF(AP$9:AP74,AP74),"")</f>
        <v/>
      </c>
      <c r="AS74" s="95" t="str">
        <f t="shared" si="16"/>
        <v/>
      </c>
      <c r="AU74" s="96" t="str">
        <f t="shared" si="22"/>
        <v>TABLE02_ZIP</v>
      </c>
      <c r="AV74" s="97" t="s">
        <v>408</v>
      </c>
      <c r="AW74" s="96" t="str">
        <f>IF(COUNTIF($AX$12:$AX74,$AX74)&gt;=2,"//","")</f>
        <v/>
      </c>
      <c r="AX74" s="96" t="str">
        <f t="shared" si="15"/>
        <v>public static final String TABLE02_ZIP = "特定事業所/郵便番号";</v>
      </c>
      <c r="AY74" s="96" t="str">
        <f t="shared" si="7"/>
        <v>XmlConstantFreon1.TABLE02_ZIP</v>
      </c>
    </row>
    <row r="75" spans="1:51" s="65" customFormat="1" ht="12">
      <c r="A75" s="83">
        <f t="shared" si="8"/>
        <v>66</v>
      </c>
      <c r="B75" s="84" t="str">
        <f t="shared" si="3"/>
        <v>05</v>
      </c>
      <c r="C75" s="98"/>
      <c r="D75" s="103"/>
      <c r="E75" s="103"/>
      <c r="F75" s="70"/>
      <c r="G75" s="138" t="s">
        <v>162</v>
      </c>
      <c r="H75" s="139"/>
      <c r="I75" s="139"/>
      <c r="J75" s="139"/>
      <c r="K75" s="139"/>
      <c r="L75" s="140"/>
      <c r="M75" s="86">
        <v>1</v>
      </c>
      <c r="N75" s="87">
        <v>1</v>
      </c>
      <c r="O75" s="88" t="s">
        <v>180</v>
      </c>
      <c r="P75" s="101" t="s">
        <v>40</v>
      </c>
      <c r="Q75" s="100" t="s">
        <v>141</v>
      </c>
      <c r="R75" s="175"/>
      <c r="S75" s="176"/>
      <c r="T75" s="176"/>
      <c r="U75" s="177"/>
      <c r="V75" s="110"/>
      <c r="W75" s="141" t="s">
        <v>69</v>
      </c>
      <c r="X75" s="142"/>
      <c r="Y75" s="143"/>
      <c r="Z75" s="144"/>
      <c r="AD75" s="91"/>
      <c r="AE75" s="91" t="s">
        <v>180</v>
      </c>
      <c r="AF75" s="92" t="s">
        <v>446</v>
      </c>
      <c r="AG75" s="92" t="s">
        <v>445</v>
      </c>
      <c r="AH75" s="92" t="str">
        <f t="shared" si="9"/>
        <v>○</v>
      </c>
      <c r="AI75" s="91" t="s">
        <v>343</v>
      </c>
      <c r="AJ75" s="93" t="s">
        <v>345</v>
      </c>
      <c r="AK75" s="92" t="str">
        <f t="shared" si="10"/>
        <v>○</v>
      </c>
      <c r="AL75" s="92" t="str">
        <f t="shared" si="11"/>
        <v/>
      </c>
      <c r="AM75" s="92" t="str">
        <f t="shared" si="12"/>
        <v>文字列</v>
      </c>
      <c r="AN75" s="92" t="str">
        <f t="shared" si="13"/>
        <v>50</v>
      </c>
      <c r="AO75" s="91" t="s">
        <v>339</v>
      </c>
      <c r="AP75" s="92" t="str">
        <f t="shared" si="14"/>
        <v/>
      </c>
      <c r="AQ75" s="94" t="str">
        <f t="shared" si="21"/>
        <v/>
      </c>
      <c r="AR75" s="94" t="str">
        <f>IF(AND(AP75&lt;&gt;"",AQ75&gt;1),COUNTIF(AP$9:AP75,AP75),"")</f>
        <v/>
      </c>
      <c r="AS75" s="95" t="str">
        <f t="shared" si="16"/>
        <v/>
      </c>
      <c r="AU75" s="96" t="str">
        <f t="shared" si="22"/>
        <v>TABLE02_ADDRESS</v>
      </c>
      <c r="AV75" s="97" t="s">
        <v>409</v>
      </c>
      <c r="AW75" s="96" t="str">
        <f>IF(COUNTIF($AX$12:$AX75,$AX75)&gt;=2,"//","")</f>
        <v/>
      </c>
      <c r="AX75" s="96" t="str">
        <f t="shared" si="15"/>
        <v>public static final String TABLE02_ADDRESS = "特定事業所/住所";</v>
      </c>
      <c r="AY75" s="96" t="str">
        <f t="shared" si="7"/>
        <v>XmlConstantFreon1.TABLE02_ADDRESS</v>
      </c>
    </row>
    <row r="76" spans="1:51" s="65" customFormat="1" ht="13.15" customHeight="1">
      <c r="A76" s="83">
        <f t="shared" si="8"/>
        <v>67</v>
      </c>
      <c r="B76" s="84" t="str">
        <f t="shared" si="3"/>
        <v>05</v>
      </c>
      <c r="C76" s="98"/>
      <c r="D76" s="103"/>
      <c r="E76" s="103"/>
      <c r="F76" s="70"/>
      <c r="G76" s="138" t="s">
        <v>92</v>
      </c>
      <c r="H76" s="139"/>
      <c r="I76" s="139"/>
      <c r="J76" s="139"/>
      <c r="K76" s="139"/>
      <c r="L76" s="140"/>
      <c r="M76" s="86">
        <v>1</v>
      </c>
      <c r="N76" s="87">
        <v>1</v>
      </c>
      <c r="O76" s="88" t="s">
        <v>180</v>
      </c>
      <c r="P76" s="101" t="s">
        <v>39</v>
      </c>
      <c r="Q76" s="100" t="s">
        <v>117</v>
      </c>
      <c r="R76" s="138" t="s">
        <v>96</v>
      </c>
      <c r="S76" s="139"/>
      <c r="T76" s="139"/>
      <c r="U76" s="140"/>
      <c r="V76" s="90"/>
      <c r="W76" s="268" t="s">
        <v>278</v>
      </c>
      <c r="X76" s="269"/>
      <c r="Y76" s="143"/>
      <c r="Z76" s="144"/>
      <c r="AD76" s="91"/>
      <c r="AE76" s="91" t="s">
        <v>180</v>
      </c>
      <c r="AF76" s="92" t="s">
        <v>446</v>
      </c>
      <c r="AG76" s="92" t="s">
        <v>445</v>
      </c>
      <c r="AH76" s="92" t="str">
        <f t="shared" si="9"/>
        <v>○</v>
      </c>
      <c r="AI76" s="91" t="s">
        <v>342</v>
      </c>
      <c r="AJ76" s="93" t="s">
        <v>22</v>
      </c>
      <c r="AK76" s="92" t="str">
        <f t="shared" si="10"/>
        <v>○</v>
      </c>
      <c r="AL76" s="92" t="str">
        <f t="shared" si="11"/>
        <v/>
      </c>
      <c r="AM76" s="92" t="str">
        <f t="shared" si="12"/>
        <v>整数</v>
      </c>
      <c r="AN76" s="92" t="str">
        <f t="shared" si="13"/>
        <v>4</v>
      </c>
      <c r="AO76" s="91" t="s">
        <v>339</v>
      </c>
      <c r="AP76" s="92" t="str">
        <f t="shared" si="14"/>
        <v/>
      </c>
      <c r="AQ76" s="94" t="str">
        <f t="shared" si="21"/>
        <v/>
      </c>
      <c r="AR76" s="94" t="str">
        <f>IF(AND(AP76&lt;&gt;"",AQ76&gt;1),COUNTIF(AP$9:AP76,AP76),"")</f>
        <v/>
      </c>
      <c r="AS76" s="95" t="str">
        <f t="shared" si="16"/>
        <v/>
      </c>
      <c r="AU76" s="96" t="str">
        <f t="shared" si="22"/>
        <v>TABLE02_JIGYOCODE</v>
      </c>
      <c r="AV76" s="97" t="s">
        <v>410</v>
      </c>
      <c r="AW76" s="96" t="str">
        <f>IF(COUNTIF($AX$12:$AX76,$AX76)&gt;=2,"//","")</f>
        <v/>
      </c>
      <c r="AX76" s="96" t="str">
        <f t="shared" si="15"/>
        <v>public static final String TABLE02_JIGYOCODE = "特定事業所/事業コード";</v>
      </c>
      <c r="AY76" s="96" t="str">
        <f t="shared" si="7"/>
        <v>XmlConstantFreon1.TABLE02_JIGYOCODE</v>
      </c>
    </row>
    <row r="77" spans="1:51" s="65" customFormat="1" ht="12">
      <c r="A77" s="83">
        <f t="shared" si="8"/>
        <v>68</v>
      </c>
      <c r="B77" s="84" t="str">
        <f t="shared" ref="B77" si="23">IF(C77&lt;&gt;"","01",IF(D77&lt;&gt;"","02",IF(E77&lt;&gt;"","03",IF(F77&lt;&gt;"","04",IF(G77&lt;&gt;"","05",IF(H77&lt;&gt;"","06",IF(I77&lt;&gt;"","07",IF(J77&lt;&gt;"","08",IF(K77&lt;&gt;"","09","10")))))))))</f>
        <v>05</v>
      </c>
      <c r="C77" s="107"/>
      <c r="D77" s="114"/>
      <c r="E77" s="114"/>
      <c r="F77" s="107"/>
      <c r="G77" s="138" t="s">
        <v>188</v>
      </c>
      <c r="H77" s="139"/>
      <c r="I77" s="139"/>
      <c r="J77" s="139"/>
      <c r="K77" s="139"/>
      <c r="L77" s="140"/>
      <c r="M77" s="86">
        <v>1</v>
      </c>
      <c r="N77" s="87">
        <v>1</v>
      </c>
      <c r="O77" s="88" t="s">
        <v>180</v>
      </c>
      <c r="P77" s="101" t="s">
        <v>40</v>
      </c>
      <c r="Q77" s="100" t="s">
        <v>141</v>
      </c>
      <c r="R77" s="138"/>
      <c r="S77" s="139"/>
      <c r="T77" s="139"/>
      <c r="U77" s="140"/>
      <c r="V77" s="90"/>
      <c r="W77" s="268" t="s">
        <v>134</v>
      </c>
      <c r="X77" s="269"/>
      <c r="Y77" s="143"/>
      <c r="Z77" s="144"/>
      <c r="AD77" s="91"/>
      <c r="AE77" s="91" t="s">
        <v>180</v>
      </c>
      <c r="AF77" s="92" t="s">
        <v>446</v>
      </c>
      <c r="AG77" s="92" t="s">
        <v>445</v>
      </c>
      <c r="AH77" s="92" t="str">
        <f t="shared" si="9"/>
        <v>○</v>
      </c>
      <c r="AI77" s="91" t="s">
        <v>343</v>
      </c>
      <c r="AJ77" s="93" t="s">
        <v>345</v>
      </c>
      <c r="AK77" s="92" t="str">
        <f t="shared" si="10"/>
        <v>○</v>
      </c>
      <c r="AL77" s="92" t="str">
        <f t="shared" si="11"/>
        <v/>
      </c>
      <c r="AM77" s="92" t="str">
        <f t="shared" si="12"/>
        <v>文字列</v>
      </c>
      <c r="AN77" s="92" t="str">
        <f t="shared" si="13"/>
        <v>50</v>
      </c>
      <c r="AO77" s="91" t="s">
        <v>339</v>
      </c>
      <c r="AP77" s="92" t="str">
        <f t="shared" si="14"/>
        <v/>
      </c>
      <c r="AQ77" s="94" t="str">
        <f t="shared" si="21"/>
        <v/>
      </c>
      <c r="AR77" s="94" t="str">
        <f>IF(AND(AP77&lt;&gt;"",AQ77&gt;1),COUNTIF(AP$9:AP77,AP77),"")</f>
        <v/>
      </c>
      <c r="AS77" s="95" t="str">
        <f t="shared" si="16"/>
        <v/>
      </c>
      <c r="AU77" s="96" t="str">
        <f t="shared" si="22"/>
        <v>TABLE02_JIGYONAME</v>
      </c>
      <c r="AV77" s="97" t="s">
        <v>411</v>
      </c>
      <c r="AW77" s="96" t="str">
        <f>IF(COUNTIF($AX$12:$AX77,$AX77)&gt;=2,"//","")</f>
        <v/>
      </c>
      <c r="AX77" s="96" t="str">
        <f t="shared" si="15"/>
        <v>public static final String TABLE02_JIGYONAME = "特定事業所/事業の名称";</v>
      </c>
      <c r="AY77" s="96" t="str">
        <f t="shared" ref="AY77" si="24">IF(AU77&lt;&gt;"","XmlConstantFreon1."&amp;AU77,"")</f>
        <v>XmlConstantFreon1.TABLE02_JIGYONAME</v>
      </c>
    </row>
    <row r="78" spans="1:51">
      <c r="AU78" s="67" t="str">
        <f t="shared" ref="AU78:AU79" si="25">UPPER(W78)</f>
        <v/>
      </c>
      <c r="AY78" s="67" t="str">
        <f t="shared" ref="AY78:AY92" si="26">IF(AU78&lt;&gt;"","XmlConstFuron01."&amp;AU78,"")</f>
        <v/>
      </c>
    </row>
    <row r="79" spans="1:51">
      <c r="AU79" s="67" t="str">
        <f t="shared" si="25"/>
        <v/>
      </c>
      <c r="AY79" s="67" t="str">
        <f t="shared" si="26"/>
        <v/>
      </c>
    </row>
    <row r="80" spans="1:51">
      <c r="AU80" s="67" t="str">
        <f t="shared" ref="AU80:AU92" si="27">UPPER(W80)</f>
        <v/>
      </c>
      <c r="AY80" s="67" t="str">
        <f t="shared" si="26"/>
        <v/>
      </c>
    </row>
    <row r="81" spans="47:51">
      <c r="AU81" s="67" t="str">
        <f t="shared" si="27"/>
        <v/>
      </c>
      <c r="AY81" s="67" t="str">
        <f t="shared" si="26"/>
        <v/>
      </c>
    </row>
    <row r="82" spans="47:51">
      <c r="AU82" s="67" t="str">
        <f t="shared" si="27"/>
        <v/>
      </c>
      <c r="AY82" s="67" t="str">
        <f t="shared" si="26"/>
        <v/>
      </c>
    </row>
    <row r="83" spans="47:51">
      <c r="AU83" s="67" t="str">
        <f t="shared" si="27"/>
        <v/>
      </c>
      <c r="AY83" s="67" t="str">
        <f t="shared" si="26"/>
        <v/>
      </c>
    </row>
    <row r="84" spans="47:51">
      <c r="AU84" s="67" t="str">
        <f t="shared" si="27"/>
        <v/>
      </c>
      <c r="AY84" s="67" t="str">
        <f t="shared" si="26"/>
        <v/>
      </c>
    </row>
    <row r="85" spans="47:51">
      <c r="AU85" s="67" t="str">
        <f t="shared" si="27"/>
        <v/>
      </c>
      <c r="AY85" s="67" t="str">
        <f t="shared" si="26"/>
        <v/>
      </c>
    </row>
    <row r="86" spans="47:51">
      <c r="AU86" s="67" t="str">
        <f t="shared" si="27"/>
        <v/>
      </c>
      <c r="AY86" s="67" t="str">
        <f t="shared" si="26"/>
        <v/>
      </c>
    </row>
    <row r="87" spans="47:51">
      <c r="AU87" s="67" t="str">
        <f t="shared" si="27"/>
        <v/>
      </c>
      <c r="AY87" s="67" t="str">
        <f t="shared" si="26"/>
        <v/>
      </c>
    </row>
    <row r="88" spans="47:51">
      <c r="AU88" s="67" t="str">
        <f t="shared" si="27"/>
        <v/>
      </c>
      <c r="AY88" s="67" t="str">
        <f t="shared" si="26"/>
        <v/>
      </c>
    </row>
    <row r="89" spans="47:51">
      <c r="AU89" s="67" t="str">
        <f t="shared" si="27"/>
        <v/>
      </c>
      <c r="AY89" s="67" t="str">
        <f t="shared" si="26"/>
        <v/>
      </c>
    </row>
    <row r="90" spans="47:51">
      <c r="AU90" s="67" t="str">
        <f t="shared" si="27"/>
        <v/>
      </c>
      <c r="AY90" s="67" t="str">
        <f t="shared" si="26"/>
        <v/>
      </c>
    </row>
    <row r="91" spans="47:51">
      <c r="AU91" s="67" t="str">
        <f t="shared" si="27"/>
        <v/>
      </c>
      <c r="AY91" s="67" t="str">
        <f t="shared" si="26"/>
        <v/>
      </c>
    </row>
    <row r="92" spans="47:51">
      <c r="AU92" s="67" t="str">
        <f t="shared" si="27"/>
        <v/>
      </c>
      <c r="AY92" s="67" t="str">
        <f t="shared" si="26"/>
        <v/>
      </c>
    </row>
    <row r="93" spans="47:51">
      <c r="AY93" s="67" t="str">
        <f t="shared" ref="AY93:AY102" si="28">IF(AE93="○","XmlConstFuron01."&amp;AU93,"")</f>
        <v/>
      </c>
    </row>
    <row r="94" spans="47:51">
      <c r="AY94" s="67" t="str">
        <f t="shared" si="28"/>
        <v/>
      </c>
    </row>
    <row r="95" spans="47:51">
      <c r="AY95" s="67" t="str">
        <f t="shared" si="28"/>
        <v/>
      </c>
    </row>
    <row r="96" spans="47:51">
      <c r="AY96" s="67" t="str">
        <f t="shared" si="28"/>
        <v/>
      </c>
    </row>
    <row r="97" spans="51:51">
      <c r="AY97" s="67" t="str">
        <f t="shared" si="28"/>
        <v/>
      </c>
    </row>
    <row r="98" spans="51:51">
      <c r="AY98" s="67" t="str">
        <f t="shared" si="28"/>
        <v/>
      </c>
    </row>
    <row r="99" spans="51:51">
      <c r="AY99" s="67" t="str">
        <f t="shared" si="28"/>
        <v/>
      </c>
    </row>
    <row r="100" spans="51:51">
      <c r="AY100" s="67" t="str">
        <f t="shared" si="28"/>
        <v/>
      </c>
    </row>
    <row r="101" spans="51:51">
      <c r="AY101" s="67" t="str">
        <f t="shared" si="28"/>
        <v/>
      </c>
    </row>
    <row r="102" spans="51:51">
      <c r="AY102" s="67" t="str">
        <f t="shared" si="28"/>
        <v/>
      </c>
    </row>
  </sheetData>
  <autoFilter ref="A6:AZ77" xr:uid="{00000000-0009-0000-0000-000003000000}">
    <filterColumn colId="17" showButton="0"/>
    <filterColumn colId="18" showButton="0"/>
    <filterColumn colId="19" showButton="0"/>
    <filterColumn colId="22" showButton="0"/>
    <filterColumn colId="24" showButton="0"/>
  </autoFilter>
  <mergeCells count="324">
    <mergeCell ref="AD4:AD5"/>
    <mergeCell ref="Y73:Z73"/>
    <mergeCell ref="Y74:Z74"/>
    <mergeCell ref="Y75:Z75"/>
    <mergeCell ref="Y76:Z76"/>
    <mergeCell ref="Y77:Z77"/>
    <mergeCell ref="Y65:Z65"/>
    <mergeCell ref="Y69:Z69"/>
    <mergeCell ref="Y70:Z70"/>
    <mergeCell ref="Y71:Z71"/>
    <mergeCell ref="Y72:Z72"/>
    <mergeCell ref="Y60:Z60"/>
    <mergeCell ref="Y61:Z61"/>
    <mergeCell ref="Y62:Z62"/>
    <mergeCell ref="Y63:Z63"/>
    <mergeCell ref="Y64:Z64"/>
    <mergeCell ref="Y55:Z55"/>
    <mergeCell ref="Y56:Z56"/>
    <mergeCell ref="Y57:Z57"/>
    <mergeCell ref="Y58:Z58"/>
    <mergeCell ref="Y59:Z59"/>
    <mergeCell ref="Y50:Z50"/>
    <mergeCell ref="Y51:Z51"/>
    <mergeCell ref="Y52:Z52"/>
    <mergeCell ref="Y39:Z39"/>
    <mergeCell ref="Y30:Z30"/>
    <mergeCell ref="Y31:Z31"/>
    <mergeCell ref="Y32:Z32"/>
    <mergeCell ref="Y33:Z33"/>
    <mergeCell ref="Y34:Z34"/>
    <mergeCell ref="Y53:Z53"/>
    <mergeCell ref="Y54:Z54"/>
    <mergeCell ref="Y45:Z45"/>
    <mergeCell ref="Y46:Z46"/>
    <mergeCell ref="Y47:Z47"/>
    <mergeCell ref="Y48:Z48"/>
    <mergeCell ref="Y49:Z49"/>
    <mergeCell ref="Y40:Z40"/>
    <mergeCell ref="Y41:Z41"/>
    <mergeCell ref="Y42:Z42"/>
    <mergeCell ref="Y43:Z43"/>
    <mergeCell ref="Y44:Z44"/>
    <mergeCell ref="Y20:Z20"/>
    <mergeCell ref="Y21:Z21"/>
    <mergeCell ref="Y22:Z22"/>
    <mergeCell ref="Y23:Z23"/>
    <mergeCell ref="Y24:Z24"/>
    <mergeCell ref="Y35:Z35"/>
    <mergeCell ref="Y36:Z36"/>
    <mergeCell ref="Y37:Z37"/>
    <mergeCell ref="Y38:Z38"/>
    <mergeCell ref="W74:X74"/>
    <mergeCell ref="W75:X75"/>
    <mergeCell ref="W76:X76"/>
    <mergeCell ref="W77:X77"/>
    <mergeCell ref="W47:X47"/>
    <mergeCell ref="W48:X48"/>
    <mergeCell ref="W49:X49"/>
    <mergeCell ref="W50:X50"/>
    <mergeCell ref="W41:X41"/>
    <mergeCell ref="W42:X42"/>
    <mergeCell ref="W43:X43"/>
    <mergeCell ref="W44:X44"/>
    <mergeCell ref="W45:X45"/>
    <mergeCell ref="W69:X69"/>
    <mergeCell ref="W70:X70"/>
    <mergeCell ref="W71:X71"/>
    <mergeCell ref="W72:X72"/>
    <mergeCell ref="W73:X73"/>
    <mergeCell ref="W61:X61"/>
    <mergeCell ref="W62:X62"/>
    <mergeCell ref="W63:X63"/>
    <mergeCell ref="W64:X64"/>
    <mergeCell ref="W65:X65"/>
    <mergeCell ref="W56:X56"/>
    <mergeCell ref="W36:X36"/>
    <mergeCell ref="W37:X37"/>
    <mergeCell ref="W38:X38"/>
    <mergeCell ref="W39:X39"/>
    <mergeCell ref="W40:X40"/>
    <mergeCell ref="W31:X31"/>
    <mergeCell ref="Y7:Z7"/>
    <mergeCell ref="Y8:Z8"/>
    <mergeCell ref="Y9:Z9"/>
    <mergeCell ref="Y11:Z11"/>
    <mergeCell ref="Y12:Z12"/>
    <mergeCell ref="Y13:Z13"/>
    <mergeCell ref="Y14:Z14"/>
    <mergeCell ref="Y15:Z15"/>
    <mergeCell ref="Y16:Z16"/>
    <mergeCell ref="Y17:Z17"/>
    <mergeCell ref="Y18:Z18"/>
    <mergeCell ref="Y19:Z19"/>
    <mergeCell ref="W26:X26"/>
    <mergeCell ref="Y25:Z25"/>
    <mergeCell ref="Y26:Z26"/>
    <mergeCell ref="Y27:Z27"/>
    <mergeCell ref="Y28:Z28"/>
    <mergeCell ref="Y29:Z29"/>
    <mergeCell ref="W57:X57"/>
    <mergeCell ref="W58:X58"/>
    <mergeCell ref="W59:X59"/>
    <mergeCell ref="W60:X60"/>
    <mergeCell ref="W51:X51"/>
    <mergeCell ref="W52:X52"/>
    <mergeCell ref="W53:X53"/>
    <mergeCell ref="W54:X54"/>
    <mergeCell ref="W55:X55"/>
    <mergeCell ref="W46:X46"/>
    <mergeCell ref="R76:U76"/>
    <mergeCell ref="R77:U77"/>
    <mergeCell ref="W7:X7"/>
    <mergeCell ref="W8:X8"/>
    <mergeCell ref="W9:X9"/>
    <mergeCell ref="W10:X10"/>
    <mergeCell ref="W11:X11"/>
    <mergeCell ref="W12:X12"/>
    <mergeCell ref="W13:X13"/>
    <mergeCell ref="W14:X14"/>
    <mergeCell ref="W15:X15"/>
    <mergeCell ref="W16:X16"/>
    <mergeCell ref="W17:X17"/>
    <mergeCell ref="W18:X18"/>
    <mergeCell ref="W19:X19"/>
    <mergeCell ref="W20:X20"/>
    <mergeCell ref="R65:U65"/>
    <mergeCell ref="R70:U70"/>
    <mergeCell ref="R71:U71"/>
    <mergeCell ref="W32:X32"/>
    <mergeCell ref="W33:X33"/>
    <mergeCell ref="W34:X34"/>
    <mergeCell ref="W35:X35"/>
    <mergeCell ref="R42:U42"/>
    <mergeCell ref="R43:U43"/>
    <mergeCell ref="R44:U44"/>
    <mergeCell ref="R45:U45"/>
    <mergeCell ref="R46:U46"/>
    <mergeCell ref="W21:X21"/>
    <mergeCell ref="W22:X22"/>
    <mergeCell ref="W23:X23"/>
    <mergeCell ref="W24:X24"/>
    <mergeCell ref="W25:X25"/>
    <mergeCell ref="W27:X27"/>
    <mergeCell ref="W28:X28"/>
    <mergeCell ref="W29:X29"/>
    <mergeCell ref="W30:X30"/>
    <mergeCell ref="R30:U30"/>
    <mergeCell ref="R33:U33"/>
    <mergeCell ref="R35:U35"/>
    <mergeCell ref="R40:U40"/>
    <mergeCell ref="R41:U41"/>
    <mergeCell ref="R22:U22"/>
    <mergeCell ref="R23:U23"/>
    <mergeCell ref="R24:U24"/>
    <mergeCell ref="R25:U25"/>
    <mergeCell ref="R29:U29"/>
    <mergeCell ref="G77:L77"/>
    <mergeCell ref="F71:L71"/>
    <mergeCell ref="E70:L70"/>
    <mergeCell ref="D69:L69"/>
    <mergeCell ref="R8:U8"/>
    <mergeCell ref="R9:U9"/>
    <mergeCell ref="R10:U10"/>
    <mergeCell ref="R11:U11"/>
    <mergeCell ref="R12:U12"/>
    <mergeCell ref="R13:U13"/>
    <mergeCell ref="R14:U14"/>
    <mergeCell ref="R15:U15"/>
    <mergeCell ref="R18:U18"/>
    <mergeCell ref="R19:U19"/>
    <mergeCell ref="R20:U20"/>
    <mergeCell ref="R21:U21"/>
    <mergeCell ref="G72:L72"/>
    <mergeCell ref="G73:L73"/>
    <mergeCell ref="G74:L74"/>
    <mergeCell ref="G75:L75"/>
    <mergeCell ref="G76:L76"/>
    <mergeCell ref="E12:L12"/>
    <mergeCell ref="E13:L13"/>
    <mergeCell ref="E14:L14"/>
    <mergeCell ref="D11:L11"/>
    <mergeCell ref="C8:L8"/>
    <mergeCell ref="C9:L9"/>
    <mergeCell ref="C10:L10"/>
    <mergeCell ref="E24:L24"/>
    <mergeCell ref="E25:L25"/>
    <mergeCell ref="F15:L15"/>
    <mergeCell ref="F16:L16"/>
    <mergeCell ref="F17:L17"/>
    <mergeCell ref="F18:L18"/>
    <mergeCell ref="F19:L19"/>
    <mergeCell ref="F20:L20"/>
    <mergeCell ref="F21:L21"/>
    <mergeCell ref="F22:L22"/>
    <mergeCell ref="F23:L23"/>
    <mergeCell ref="F26:L26"/>
    <mergeCell ref="F27:L27"/>
    <mergeCell ref="F28:L28"/>
    <mergeCell ref="E40:L40"/>
    <mergeCell ref="E39:L39"/>
    <mergeCell ref="G38:L38"/>
    <mergeCell ref="F37:L37"/>
    <mergeCell ref="E33:L33"/>
    <mergeCell ref="E34:L34"/>
    <mergeCell ref="E35:L35"/>
    <mergeCell ref="E36:L36"/>
    <mergeCell ref="E57:L57"/>
    <mergeCell ref="E56:L56"/>
    <mergeCell ref="D55:L55"/>
    <mergeCell ref="I54:L54"/>
    <mergeCell ref="H53:L53"/>
    <mergeCell ref="F30:L30"/>
    <mergeCell ref="F31:L31"/>
    <mergeCell ref="F32:L32"/>
    <mergeCell ref="E29:L29"/>
    <mergeCell ref="E47:L47"/>
    <mergeCell ref="D46:L46"/>
    <mergeCell ref="F41:L41"/>
    <mergeCell ref="F42:L42"/>
    <mergeCell ref="F43:L43"/>
    <mergeCell ref="F44:L44"/>
    <mergeCell ref="F45:L45"/>
    <mergeCell ref="G49:L49"/>
    <mergeCell ref="G50:L50"/>
    <mergeCell ref="C7:L7"/>
    <mergeCell ref="R7:U7"/>
    <mergeCell ref="C3:L5"/>
    <mergeCell ref="M3:N4"/>
    <mergeCell ref="P3:P4"/>
    <mergeCell ref="M5:N5"/>
    <mergeCell ref="P5:P6"/>
    <mergeCell ref="Q4:Q5"/>
    <mergeCell ref="O3:O4"/>
    <mergeCell ref="W3:X6"/>
    <mergeCell ref="Y3:Z6"/>
    <mergeCell ref="R3:U6"/>
    <mergeCell ref="A1:L2"/>
    <mergeCell ref="M1:N1"/>
    <mergeCell ref="P1:U1"/>
    <mergeCell ref="M2:N2"/>
    <mergeCell ref="P2:U2"/>
    <mergeCell ref="A3:A6"/>
    <mergeCell ref="B3:B6"/>
    <mergeCell ref="V4:V6"/>
    <mergeCell ref="R75:U75"/>
    <mergeCell ref="R72:U72"/>
    <mergeCell ref="R47:U47"/>
    <mergeCell ref="R48:U48"/>
    <mergeCell ref="R53:U53"/>
    <mergeCell ref="R55:U55"/>
    <mergeCell ref="R49:U49"/>
    <mergeCell ref="R50:U50"/>
    <mergeCell ref="R51:U51"/>
    <mergeCell ref="R52:U52"/>
    <mergeCell ref="R56:U56"/>
    <mergeCell ref="R69:U69"/>
    <mergeCell ref="R54:U54"/>
    <mergeCell ref="R57:U57"/>
    <mergeCell ref="R58:U58"/>
    <mergeCell ref="R59:U59"/>
    <mergeCell ref="R73:U73"/>
    <mergeCell ref="R74:U74"/>
    <mergeCell ref="R60:U60"/>
    <mergeCell ref="R61:U61"/>
    <mergeCell ref="R62:U62"/>
    <mergeCell ref="R63:U63"/>
    <mergeCell ref="R64:U64"/>
    <mergeCell ref="I65:L65"/>
    <mergeCell ref="Y10:Z10"/>
    <mergeCell ref="R38:U38"/>
    <mergeCell ref="R39:U39"/>
    <mergeCell ref="R31:U31"/>
    <mergeCell ref="R16:U16"/>
    <mergeCell ref="R17:U17"/>
    <mergeCell ref="R26:U26"/>
    <mergeCell ref="R27:U27"/>
    <mergeCell ref="R28:U28"/>
    <mergeCell ref="R32:U32"/>
    <mergeCell ref="R34:U34"/>
    <mergeCell ref="R36:U36"/>
    <mergeCell ref="R37:U37"/>
    <mergeCell ref="I64:L64"/>
    <mergeCell ref="I63:L63"/>
    <mergeCell ref="G51:L51"/>
    <mergeCell ref="G52:L52"/>
    <mergeCell ref="F48:L48"/>
    <mergeCell ref="H62:L62"/>
    <mergeCell ref="G59:L59"/>
    <mergeCell ref="G60:L60"/>
    <mergeCell ref="G61:L61"/>
    <mergeCell ref="F58:L58"/>
    <mergeCell ref="AY4:AY6"/>
    <mergeCell ref="AU4:AU5"/>
    <mergeCell ref="AV4:AV5"/>
    <mergeCell ref="AW4:AW5"/>
    <mergeCell ref="AX4:AX5"/>
    <mergeCell ref="AK4:AK6"/>
    <mergeCell ref="AL4:AL6"/>
    <mergeCell ref="AM4:AM6"/>
    <mergeCell ref="AN4:AN6"/>
    <mergeCell ref="AE2:AS2"/>
    <mergeCell ref="AE3:AJ3"/>
    <mergeCell ref="AK3:AS3"/>
    <mergeCell ref="AF4:AF6"/>
    <mergeCell ref="AG4:AG6"/>
    <mergeCell ref="AE4:AE6"/>
    <mergeCell ref="AH4:AH6"/>
    <mergeCell ref="AI4:AI6"/>
    <mergeCell ref="AJ4:AJ6"/>
    <mergeCell ref="AO4:AO6"/>
    <mergeCell ref="AP4:AR4"/>
    <mergeCell ref="AS4:AS6"/>
    <mergeCell ref="I66:L66"/>
    <mergeCell ref="R66:U66"/>
    <mergeCell ref="W66:X66"/>
    <mergeCell ref="Y66:Z66"/>
    <mergeCell ref="I67:L67"/>
    <mergeCell ref="R67:U67"/>
    <mergeCell ref="W67:X67"/>
    <mergeCell ref="Y67:Z67"/>
    <mergeCell ref="I68:L68"/>
    <mergeCell ref="R68:U68"/>
    <mergeCell ref="W68:X68"/>
    <mergeCell ref="Y68:Z68"/>
  </mergeCells>
  <phoneticPr fontId="4"/>
  <conditionalFormatting sqref="AX1:AX1048576">
    <cfRule type="expression" dxfId="2" priority="2">
      <formula>COUNTIF($AX$1:$AX1,$AX1)&gt;=2</formula>
    </cfRule>
  </conditionalFormatting>
  <dataValidations count="3">
    <dataValidation type="list" allowBlank="1" showInputMessage="1" showErrorMessage="1" sqref="AE10:AE77" xr:uid="{00000000-0002-0000-0300-000000000000}">
      <formula1>"○"</formula1>
    </dataValidation>
    <dataValidation type="list" allowBlank="1" showInputMessage="1" showErrorMessage="1" sqref="AI10:AI77" xr:uid="{00000000-0002-0000-0300-000001000000}">
      <formula1>"数値,整数,文字列,日付,郵便番号,電話番号,メールアドレス,年度"</formula1>
    </dataValidation>
    <dataValidation type="list" allowBlank="1" showInputMessage="1" showErrorMessage="1" sqref="AO10:AO77" xr:uid="{00000000-0002-0000-0300-000002000000}">
      <formula1>"Class, Array, Property, n/a"</formula1>
    </dataValidation>
  </dataValidations>
  <pageMargins left="0.70866141732283472" right="0.70866141732283472" top="0.74803149606299213" bottom="0.74803149606299213" header="0.31496062992125984" footer="0.31496062992125984"/>
  <pageSetup paperSize="9" scale="61" firstPageNumber="2" orientation="landscape" r:id="rId1"/>
  <headerFooter alignWithMargins="0">
    <oddFooter>&amp;C&amp;P</oddFooter>
  </headerFooter>
  <colBreaks count="1" manualBreakCount="1">
    <brk id="26" max="1048575" man="1"/>
  </colBreaks>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pageSetUpPr fitToPage="1"/>
  </sheetPr>
  <dimension ref="A1:AY102"/>
  <sheetViews>
    <sheetView view="pageBreakPreview" zoomScaleNormal="100" zoomScaleSheetLayoutView="100" workbookViewId="0">
      <pane xSplit="12" ySplit="6" topLeftCell="M7" activePane="bottomRight" state="frozen"/>
      <selection activeCell="M7" sqref="M7"/>
      <selection pane="topRight" activeCell="M7" sqref="M7"/>
      <selection pane="bottomLeft" activeCell="M7" sqref="M7"/>
      <selection pane="bottomRight" sqref="A1:L2"/>
    </sheetView>
  </sheetViews>
  <sheetFormatPr defaultColWidth="9" defaultRowHeight="13.5"/>
  <cols>
    <col min="1" max="1" width="4.625" style="118" customWidth="1"/>
    <col min="2" max="2" width="4.5" style="119" customWidth="1"/>
    <col min="3" max="10" width="2.875" style="118" customWidth="1"/>
    <col min="11" max="11" width="2.75" style="118" customWidth="1"/>
    <col min="12" max="12" width="16" style="118" customWidth="1"/>
    <col min="13" max="13" width="7.375" style="118" customWidth="1"/>
    <col min="14" max="14" width="7.375" style="120" customWidth="1"/>
    <col min="15" max="15" width="4" style="120" customWidth="1"/>
    <col min="16" max="16" width="13.75" style="118" customWidth="1"/>
    <col min="17" max="17" width="12.5" style="118" customWidth="1"/>
    <col min="18" max="20" width="14.75" style="120" customWidth="1"/>
    <col min="21" max="22" width="13.5" style="44" customWidth="1"/>
    <col min="23" max="23" width="18" style="118" customWidth="1"/>
    <col min="24" max="24" width="8.75" style="118" customWidth="1"/>
    <col min="25" max="25" width="12.625" style="120" customWidth="1"/>
    <col min="26" max="26" width="8.5" style="120" customWidth="1"/>
    <col min="27" max="29" width="1.125" style="118" customWidth="1"/>
    <col min="30" max="34" width="8.25" style="118" hidden="1" customWidth="1"/>
    <col min="35" max="35" width="11.875" style="118" hidden="1" customWidth="1"/>
    <col min="36" max="36" width="4" style="118" hidden="1" customWidth="1"/>
    <col min="37" max="38" width="8.25" style="118" hidden="1" customWidth="1"/>
    <col min="39" max="39" width="11.875" style="118" hidden="1" customWidth="1"/>
    <col min="40" max="40" width="4" style="118" hidden="1" customWidth="1"/>
    <col min="41" max="42" width="11.875" style="118" hidden="1" customWidth="1"/>
    <col min="43" max="44" width="4" style="118" hidden="1" customWidth="1"/>
    <col min="45" max="45" width="11.875" style="118" hidden="1" customWidth="1"/>
    <col min="46" max="46" width="1.375" style="118" hidden="1" customWidth="1"/>
    <col min="47" max="47" width="37.25" style="121" hidden="1" customWidth="1"/>
    <col min="48" max="48" width="28.75" style="121" hidden="1" customWidth="1"/>
    <col min="49" max="49" width="0" style="118" hidden="1" customWidth="1"/>
    <col min="50" max="50" width="9.25" style="121" hidden="1" customWidth="1"/>
    <col min="51" max="51" width="2.5" style="118" hidden="1" customWidth="1"/>
    <col min="52" max="16384" width="9" style="118"/>
  </cols>
  <sheetData>
    <row r="1" spans="1:51" s="34" customFormat="1" ht="23.25" customHeight="1">
      <c r="A1" s="199" t="s">
        <v>30</v>
      </c>
      <c r="B1" s="200"/>
      <c r="C1" s="200"/>
      <c r="D1" s="200"/>
      <c r="E1" s="200"/>
      <c r="F1" s="200"/>
      <c r="G1" s="200"/>
      <c r="H1" s="200"/>
      <c r="I1" s="200"/>
      <c r="J1" s="200"/>
      <c r="K1" s="200"/>
      <c r="L1" s="201"/>
      <c r="M1" s="205" t="s">
        <v>31</v>
      </c>
      <c r="N1" s="206"/>
      <c r="O1" s="28"/>
      <c r="P1" s="280" t="s">
        <v>245</v>
      </c>
      <c r="Q1" s="281"/>
      <c r="R1" s="281"/>
      <c r="S1" s="281"/>
      <c r="T1" s="281"/>
      <c r="U1" s="282"/>
      <c r="V1" s="122"/>
      <c r="W1" s="30"/>
      <c r="X1" s="31" t="s">
        <v>50</v>
      </c>
      <c r="Y1" s="32" t="s">
        <v>448</v>
      </c>
      <c r="Z1" s="33" t="s">
        <v>308</v>
      </c>
      <c r="AU1" s="35"/>
      <c r="AV1" s="35"/>
      <c r="AX1" s="35"/>
    </row>
    <row r="2" spans="1:51" s="34" customFormat="1" ht="23.25" customHeight="1">
      <c r="A2" s="202"/>
      <c r="B2" s="203"/>
      <c r="C2" s="203"/>
      <c r="D2" s="203"/>
      <c r="E2" s="203"/>
      <c r="F2" s="203"/>
      <c r="G2" s="203"/>
      <c r="H2" s="203"/>
      <c r="I2" s="203"/>
      <c r="J2" s="203"/>
      <c r="K2" s="203"/>
      <c r="L2" s="204"/>
      <c r="M2" s="210" t="s">
        <v>32</v>
      </c>
      <c r="N2" s="211"/>
      <c r="O2" s="36"/>
      <c r="P2" s="212"/>
      <c r="Q2" s="213"/>
      <c r="R2" s="213"/>
      <c r="S2" s="213"/>
      <c r="T2" s="213"/>
      <c r="U2" s="214"/>
      <c r="V2" s="37"/>
      <c r="W2" s="38"/>
      <c r="X2" s="39" t="s">
        <v>51</v>
      </c>
      <c r="Y2" s="40" t="s">
        <v>475</v>
      </c>
      <c r="Z2" s="41" t="s">
        <v>451</v>
      </c>
      <c r="AE2" s="145" t="s">
        <v>329</v>
      </c>
      <c r="AF2" s="146"/>
      <c r="AG2" s="146"/>
      <c r="AH2" s="146"/>
      <c r="AI2" s="146"/>
      <c r="AJ2" s="146"/>
      <c r="AK2" s="146"/>
      <c r="AL2" s="146"/>
      <c r="AM2" s="146"/>
      <c r="AN2" s="146"/>
      <c r="AO2" s="146"/>
      <c r="AP2" s="146"/>
      <c r="AQ2" s="146"/>
      <c r="AR2" s="146"/>
      <c r="AS2" s="146"/>
      <c r="AU2" s="35"/>
      <c r="AV2" s="35"/>
      <c r="AX2" s="35"/>
    </row>
    <row r="3" spans="1:51" s="44" customFormat="1" ht="21" customHeight="1">
      <c r="A3" s="215" t="s">
        <v>0</v>
      </c>
      <c r="B3" s="219" t="s">
        <v>1</v>
      </c>
      <c r="C3" s="193" t="s">
        <v>2</v>
      </c>
      <c r="D3" s="232"/>
      <c r="E3" s="232"/>
      <c r="F3" s="232"/>
      <c r="G3" s="232"/>
      <c r="H3" s="232"/>
      <c r="I3" s="232"/>
      <c r="J3" s="232"/>
      <c r="K3" s="232"/>
      <c r="L3" s="233"/>
      <c r="M3" s="193" t="s">
        <v>59</v>
      </c>
      <c r="N3" s="240"/>
      <c r="O3" s="251" t="s">
        <v>54</v>
      </c>
      <c r="P3" s="243" t="s">
        <v>46</v>
      </c>
      <c r="Q3" s="42"/>
      <c r="R3" s="193" t="s">
        <v>48</v>
      </c>
      <c r="S3" s="194"/>
      <c r="T3" s="194"/>
      <c r="U3" s="194"/>
      <c r="V3" s="43"/>
      <c r="W3" s="181" t="s">
        <v>52</v>
      </c>
      <c r="X3" s="182"/>
      <c r="Y3" s="187" t="s">
        <v>53</v>
      </c>
      <c r="Z3" s="188"/>
      <c r="AD3" s="45"/>
      <c r="AE3" s="147" t="s">
        <v>441</v>
      </c>
      <c r="AF3" s="148"/>
      <c r="AG3" s="148"/>
      <c r="AH3" s="148"/>
      <c r="AI3" s="148"/>
      <c r="AJ3" s="149"/>
      <c r="AK3" s="150" t="s">
        <v>442</v>
      </c>
      <c r="AL3" s="151"/>
      <c r="AM3" s="151"/>
      <c r="AN3" s="151"/>
      <c r="AO3" s="151"/>
      <c r="AP3" s="151"/>
      <c r="AQ3" s="151"/>
      <c r="AR3" s="151"/>
      <c r="AS3" s="152"/>
      <c r="AU3" s="46"/>
      <c r="AV3" s="46"/>
      <c r="AW3" s="46"/>
      <c r="AX3" s="46"/>
      <c r="AY3" s="47" t="s">
        <v>337</v>
      </c>
    </row>
    <row r="4" spans="1:51" s="44" customFormat="1" ht="27" customHeight="1">
      <c r="A4" s="216"/>
      <c r="B4" s="220"/>
      <c r="C4" s="234"/>
      <c r="D4" s="235"/>
      <c r="E4" s="235"/>
      <c r="F4" s="235"/>
      <c r="G4" s="235"/>
      <c r="H4" s="235"/>
      <c r="I4" s="235"/>
      <c r="J4" s="235"/>
      <c r="K4" s="235"/>
      <c r="L4" s="236"/>
      <c r="M4" s="241"/>
      <c r="N4" s="242"/>
      <c r="O4" s="252"/>
      <c r="P4" s="244"/>
      <c r="Q4" s="249" t="s">
        <v>49</v>
      </c>
      <c r="R4" s="195"/>
      <c r="S4" s="196"/>
      <c r="T4" s="196"/>
      <c r="U4" s="196"/>
      <c r="V4" s="223" t="s">
        <v>472</v>
      </c>
      <c r="W4" s="183"/>
      <c r="X4" s="184"/>
      <c r="Y4" s="189"/>
      <c r="Z4" s="190"/>
      <c r="AD4" s="279" t="s">
        <v>314</v>
      </c>
      <c r="AE4" s="153" t="s">
        <v>315</v>
      </c>
      <c r="AF4" s="153" t="s">
        <v>443</v>
      </c>
      <c r="AG4" s="153" t="s">
        <v>444</v>
      </c>
      <c r="AH4" s="153" t="s">
        <v>54</v>
      </c>
      <c r="AI4" s="153" t="s">
        <v>316</v>
      </c>
      <c r="AJ4" s="155" t="s">
        <v>330</v>
      </c>
      <c r="AK4" s="157" t="s">
        <v>315</v>
      </c>
      <c r="AL4" s="157" t="s">
        <v>54</v>
      </c>
      <c r="AM4" s="157" t="s">
        <v>316</v>
      </c>
      <c r="AN4" s="168" t="s">
        <v>330</v>
      </c>
      <c r="AO4" s="157" t="s">
        <v>331</v>
      </c>
      <c r="AP4" s="159" t="s">
        <v>332</v>
      </c>
      <c r="AQ4" s="160"/>
      <c r="AR4" s="161"/>
      <c r="AS4" s="162" t="s">
        <v>333</v>
      </c>
      <c r="AU4" s="166" t="s">
        <v>324</v>
      </c>
      <c r="AV4" s="166" t="s">
        <v>325</v>
      </c>
      <c r="AW4" s="166" t="s">
        <v>326</v>
      </c>
      <c r="AX4" s="166" t="s">
        <v>327</v>
      </c>
      <c r="AY4" s="164" t="s">
        <v>328</v>
      </c>
    </row>
    <row r="5" spans="1:51" s="44" customFormat="1" ht="106.5" customHeight="1">
      <c r="A5" s="217"/>
      <c r="B5" s="221"/>
      <c r="C5" s="237"/>
      <c r="D5" s="238"/>
      <c r="E5" s="238"/>
      <c r="F5" s="238"/>
      <c r="G5" s="238"/>
      <c r="H5" s="238"/>
      <c r="I5" s="238"/>
      <c r="J5" s="238"/>
      <c r="K5" s="238"/>
      <c r="L5" s="239"/>
      <c r="M5" s="245" t="s">
        <v>61</v>
      </c>
      <c r="N5" s="246"/>
      <c r="O5" s="48" t="s">
        <v>60</v>
      </c>
      <c r="P5" s="247" t="s">
        <v>47</v>
      </c>
      <c r="Q5" s="250"/>
      <c r="R5" s="195"/>
      <c r="S5" s="196"/>
      <c r="T5" s="196"/>
      <c r="U5" s="196"/>
      <c r="V5" s="224"/>
      <c r="W5" s="183"/>
      <c r="X5" s="184"/>
      <c r="Y5" s="189"/>
      <c r="Z5" s="190"/>
      <c r="AD5" s="167"/>
      <c r="AE5" s="153"/>
      <c r="AF5" s="153"/>
      <c r="AG5" s="153"/>
      <c r="AH5" s="153"/>
      <c r="AI5" s="153"/>
      <c r="AJ5" s="155"/>
      <c r="AK5" s="157"/>
      <c r="AL5" s="157"/>
      <c r="AM5" s="157"/>
      <c r="AN5" s="168"/>
      <c r="AO5" s="157"/>
      <c r="AP5" s="49" t="s">
        <v>334</v>
      </c>
      <c r="AQ5" s="49" t="s">
        <v>335</v>
      </c>
      <c r="AR5" s="49" t="s">
        <v>336</v>
      </c>
      <c r="AS5" s="162"/>
      <c r="AU5" s="167"/>
      <c r="AV5" s="167"/>
      <c r="AW5" s="166"/>
      <c r="AX5" s="166"/>
      <c r="AY5" s="164"/>
    </row>
    <row r="6" spans="1:51" s="44" customFormat="1" ht="23.25" customHeight="1" thickBot="1">
      <c r="A6" s="218"/>
      <c r="B6" s="222"/>
      <c r="C6" s="50" t="s">
        <v>18</v>
      </c>
      <c r="D6" s="51" t="s">
        <v>19</v>
      </c>
      <c r="E6" s="51" t="s">
        <v>21</v>
      </c>
      <c r="F6" s="51" t="s">
        <v>23</v>
      </c>
      <c r="G6" s="51" t="s">
        <v>24</v>
      </c>
      <c r="H6" s="51" t="s">
        <v>25</v>
      </c>
      <c r="I6" s="51" t="s">
        <v>26</v>
      </c>
      <c r="J6" s="51" t="s">
        <v>27</v>
      </c>
      <c r="K6" s="51" t="s">
        <v>28</v>
      </c>
      <c r="L6" s="52" t="s">
        <v>29</v>
      </c>
      <c r="M6" s="50" t="s">
        <v>3</v>
      </c>
      <c r="N6" s="53" t="s">
        <v>4</v>
      </c>
      <c r="O6" s="54"/>
      <c r="P6" s="248"/>
      <c r="Q6" s="55"/>
      <c r="R6" s="197"/>
      <c r="S6" s="198"/>
      <c r="T6" s="198"/>
      <c r="U6" s="198"/>
      <c r="V6" s="225"/>
      <c r="W6" s="185"/>
      <c r="X6" s="186"/>
      <c r="Y6" s="191"/>
      <c r="Z6" s="192"/>
      <c r="AD6" s="56"/>
      <c r="AE6" s="154"/>
      <c r="AF6" s="154"/>
      <c r="AG6" s="154"/>
      <c r="AH6" s="154"/>
      <c r="AI6" s="154"/>
      <c r="AJ6" s="156"/>
      <c r="AK6" s="158"/>
      <c r="AL6" s="158"/>
      <c r="AM6" s="158"/>
      <c r="AN6" s="169"/>
      <c r="AO6" s="158"/>
      <c r="AP6" s="57"/>
      <c r="AQ6" s="57"/>
      <c r="AR6" s="57"/>
      <c r="AS6" s="163"/>
      <c r="AU6" s="56"/>
      <c r="AV6" s="56"/>
      <c r="AW6" s="56"/>
      <c r="AX6" s="56"/>
      <c r="AY6" s="165"/>
    </row>
    <row r="7" spans="1:51" s="65" customFormat="1" ht="13.5" customHeight="1">
      <c r="A7" s="58"/>
      <c r="B7" s="59"/>
      <c r="C7" s="226" t="s">
        <v>33</v>
      </c>
      <c r="D7" s="227"/>
      <c r="E7" s="227"/>
      <c r="F7" s="227"/>
      <c r="G7" s="227"/>
      <c r="H7" s="227"/>
      <c r="I7" s="227"/>
      <c r="J7" s="227"/>
      <c r="K7" s="227"/>
      <c r="L7" s="228"/>
      <c r="M7" s="60"/>
      <c r="N7" s="61"/>
      <c r="O7" s="62"/>
      <c r="P7" s="63"/>
      <c r="Q7" s="61"/>
      <c r="R7" s="229"/>
      <c r="S7" s="230"/>
      <c r="T7" s="230"/>
      <c r="U7" s="231"/>
      <c r="V7" s="64"/>
      <c r="W7" s="262"/>
      <c r="X7" s="263"/>
      <c r="Y7" s="272"/>
      <c r="Z7" s="273"/>
      <c r="AD7" s="62"/>
      <c r="AE7" s="62"/>
      <c r="AF7" s="62"/>
      <c r="AG7" s="62"/>
      <c r="AH7" s="62"/>
      <c r="AI7" s="62"/>
      <c r="AJ7" s="66"/>
      <c r="AK7" s="62"/>
      <c r="AL7" s="62"/>
      <c r="AM7" s="62"/>
      <c r="AN7" s="66"/>
      <c r="AO7" s="66"/>
      <c r="AP7" s="66"/>
      <c r="AQ7" s="66"/>
      <c r="AR7" s="66"/>
      <c r="AS7" s="66"/>
      <c r="AU7" s="67"/>
      <c r="AV7" s="67"/>
      <c r="AX7" s="67"/>
    </row>
    <row r="8" spans="1:51" s="65" customFormat="1" ht="54" customHeight="1">
      <c r="A8" s="68"/>
      <c r="B8" s="69"/>
      <c r="C8" s="253" t="str">
        <f>"&lt;"&amp;W10&amp;" xmlns:xsd=""http://www.w3.org/2001/XMLSchema"" xmlns:xsi=""http://www.w3.org/2001/XMLSchema-instance""&gt;"</f>
        <v>&lt;FreonJigyosho xmlns:xsd="http://www.w3.org/2001/XMLSchema" xmlns:xsi="http://www.w3.org/2001/XMLSchema-instance"&gt;</v>
      </c>
      <c r="D8" s="254"/>
      <c r="E8" s="254"/>
      <c r="F8" s="254"/>
      <c r="G8" s="254"/>
      <c r="H8" s="254"/>
      <c r="I8" s="254"/>
      <c r="J8" s="254"/>
      <c r="K8" s="254"/>
      <c r="L8" s="255"/>
      <c r="M8" s="70"/>
      <c r="N8" s="71"/>
      <c r="O8" s="72"/>
      <c r="P8" s="73"/>
      <c r="Q8" s="71"/>
      <c r="R8" s="259"/>
      <c r="S8" s="260"/>
      <c r="T8" s="260"/>
      <c r="U8" s="261"/>
      <c r="V8" s="74"/>
      <c r="W8" s="264"/>
      <c r="X8" s="265"/>
      <c r="Y8" s="274"/>
      <c r="Z8" s="275"/>
      <c r="AD8" s="72"/>
      <c r="AE8" s="72"/>
      <c r="AF8" s="72"/>
      <c r="AG8" s="72"/>
      <c r="AH8" s="72"/>
      <c r="AI8" s="72"/>
      <c r="AJ8" s="66"/>
      <c r="AK8" s="72"/>
      <c r="AL8" s="72"/>
      <c r="AM8" s="72"/>
      <c r="AN8" s="66"/>
      <c r="AO8" s="66"/>
      <c r="AP8" s="66"/>
      <c r="AQ8" s="66"/>
      <c r="AR8" s="66"/>
      <c r="AS8" s="66"/>
      <c r="AU8" s="67"/>
      <c r="AV8" s="67"/>
      <c r="AX8" s="67"/>
    </row>
    <row r="9" spans="1:51" s="65" customFormat="1" ht="13.5" customHeight="1">
      <c r="A9" s="75"/>
      <c r="B9" s="76"/>
      <c r="C9" s="256"/>
      <c r="D9" s="257"/>
      <c r="E9" s="257"/>
      <c r="F9" s="257"/>
      <c r="G9" s="257"/>
      <c r="H9" s="257"/>
      <c r="I9" s="257"/>
      <c r="J9" s="257"/>
      <c r="K9" s="257"/>
      <c r="L9" s="258"/>
      <c r="M9" s="78"/>
      <c r="N9" s="79"/>
      <c r="O9" s="80"/>
      <c r="P9" s="81"/>
      <c r="Q9" s="80"/>
      <c r="R9" s="256"/>
      <c r="S9" s="257"/>
      <c r="T9" s="257"/>
      <c r="U9" s="258"/>
      <c r="V9" s="77"/>
      <c r="W9" s="266"/>
      <c r="X9" s="267"/>
      <c r="Y9" s="276"/>
      <c r="Z9" s="277"/>
      <c r="AD9" s="82"/>
      <c r="AE9" s="82"/>
      <c r="AF9" s="82"/>
      <c r="AG9" s="82"/>
      <c r="AH9" s="82"/>
      <c r="AI9" s="82"/>
      <c r="AJ9" s="66"/>
      <c r="AK9" s="82"/>
      <c r="AL9" s="82"/>
      <c r="AM9" s="82"/>
      <c r="AN9" s="66"/>
      <c r="AO9" s="66"/>
      <c r="AP9" s="66"/>
      <c r="AQ9" s="66"/>
      <c r="AR9" s="66"/>
      <c r="AS9" s="66"/>
      <c r="AU9" s="67" t="str">
        <f t="shared" ref="AU9" si="0">UPPER(W9)</f>
        <v/>
      </c>
      <c r="AV9" s="65" t="str">
        <f t="shared" ref="AV9" si="1">C9&amp; D9&amp; E9&amp; F9&amp; G9&amp; H9&amp; I9&amp; J9&amp; K9&amp; L9</f>
        <v/>
      </c>
      <c r="AX9" s="67"/>
      <c r="AY9" s="67" t="str">
        <f t="shared" ref="AY9" si="2">IF(AU9&lt;&gt;"","XmlConstFuron01."&amp;AU9,"")</f>
        <v/>
      </c>
    </row>
    <row r="10" spans="1:51" s="65" customFormat="1" ht="39" customHeight="1">
      <c r="A10" s="123" t="s">
        <v>44</v>
      </c>
      <c r="B10" s="84" t="str">
        <f t="shared" ref="B10:B37" si="3">IF(C10&lt;&gt;"","01",IF(D10&lt;&gt;"","02",IF(E10&lt;&gt;"","03",IF(F10&lt;&gt;"","04",IF(G10&lt;&gt;"","05",IF(H10&lt;&gt;"","06",IF(I10&lt;&gt;"","07",IF(J10&lt;&gt;"","08",IF(K10&lt;&gt;"","09","10")))))))))</f>
        <v>01</v>
      </c>
      <c r="C10" s="178" t="s">
        <v>215</v>
      </c>
      <c r="D10" s="179"/>
      <c r="E10" s="179"/>
      <c r="F10" s="179"/>
      <c r="G10" s="179"/>
      <c r="H10" s="179"/>
      <c r="I10" s="179"/>
      <c r="J10" s="179"/>
      <c r="K10" s="179"/>
      <c r="L10" s="180"/>
      <c r="M10" s="86">
        <v>1</v>
      </c>
      <c r="N10" s="87">
        <v>1</v>
      </c>
      <c r="O10" s="88"/>
      <c r="P10" s="89"/>
      <c r="Q10" s="88"/>
      <c r="R10" s="138"/>
      <c r="S10" s="139"/>
      <c r="T10" s="139"/>
      <c r="U10" s="140"/>
      <c r="V10" s="90" t="s">
        <v>473</v>
      </c>
      <c r="W10" s="141" t="s">
        <v>261</v>
      </c>
      <c r="X10" s="142"/>
      <c r="Y10" s="170" t="s">
        <v>298</v>
      </c>
      <c r="Z10" s="171"/>
      <c r="AD10" s="91"/>
      <c r="AE10" s="91"/>
      <c r="AF10" s="92"/>
      <c r="AG10" s="92"/>
      <c r="AH10" s="92" t="str">
        <f>IF(OR(O10="○",O10="〇"),"○","")</f>
        <v/>
      </c>
      <c r="AI10" s="91"/>
      <c r="AJ10" s="93"/>
      <c r="AK10" s="92" t="str">
        <f t="shared" ref="AK10:AK37" si="4">IF(AND(AF10="不要",AG10="不要"),"",IF(AE10&lt;&gt;"",AE10,""))</f>
        <v/>
      </c>
      <c r="AL10" s="92" t="str">
        <f t="shared" ref="AL10:AL37" si="5">IF(AF10="要",AH10,"")</f>
        <v/>
      </c>
      <c r="AM10" s="92" t="str">
        <f t="shared" ref="AM10:AM37" si="6">IF(AG10="要",IF(AI10&lt;&gt;"",AI10,""),"")</f>
        <v/>
      </c>
      <c r="AN10" s="92" t="str">
        <f t="shared" ref="AN10:AN37" si="7">IF(AG10="要",IF(AJ10&lt;&gt;"",AJ10,""),"")</f>
        <v/>
      </c>
      <c r="AO10" s="91" t="s">
        <v>338</v>
      </c>
      <c r="AP10" s="92" t="str">
        <f t="shared" ref="AP10:AP37" si="8">IF(OR(AO10="Class",AO10="Array"),W10,"")</f>
        <v>FreonJigyosho</v>
      </c>
      <c r="AQ10" s="94">
        <f t="shared" ref="AQ10:AQ37" si="9">IF(AP10&lt;&gt;"",COUNTIF(AP:AP,AP10),"")</f>
        <v>1</v>
      </c>
      <c r="AR10" s="94" t="str">
        <f>IF(AND(AP10&lt;&gt;"",AQ10&gt;1),COUNTIF(AP$9:AP10,AP10),"")</f>
        <v/>
      </c>
      <c r="AS10" s="95" t="str">
        <f t="shared" ref="AS10:AS11" si="10">IF(AR10&lt;&gt;"",SUBSTITUTE(AP10&amp;TEXT(AR10,"00"),"_",""),"")</f>
        <v/>
      </c>
      <c r="AU10" s="96" t="str">
        <f>UPPER(W10)</f>
        <v>FREONJIGYOSHO</v>
      </c>
      <c r="AV10" s="97" t="s">
        <v>412</v>
      </c>
      <c r="AW10" s="96" t="str">
        <f>IF(COUNTIF($AX10:$AX$12,$AX10)&gt;=2,"//","")</f>
        <v/>
      </c>
      <c r="AX10" s="96" t="str">
        <f>IF(AND(AU10&lt;&gt;"",AV10&lt;&gt;""),"public static final String "&amp;AU10 &amp; " = """ &amp; AV10&amp;""";","")</f>
        <v>public static final String FREONJIGYOSHO = "特定事業所単位の報告　様式第１別紙";</v>
      </c>
      <c r="AY10" s="96" t="str">
        <f>IF(AU10&lt;&gt;"","XmlConstantFreon1Other."&amp;AU10,"")</f>
        <v>XmlConstantFreon1Other.FREONJIGYOSHO</v>
      </c>
    </row>
    <row r="11" spans="1:51" s="65" customFormat="1" ht="12">
      <c r="A11" s="123" t="s">
        <v>119</v>
      </c>
      <c r="B11" s="84" t="str">
        <f t="shared" si="3"/>
        <v>02</v>
      </c>
      <c r="C11" s="98"/>
      <c r="D11" s="178" t="s">
        <v>99</v>
      </c>
      <c r="E11" s="179"/>
      <c r="F11" s="179"/>
      <c r="G11" s="179"/>
      <c r="H11" s="179"/>
      <c r="I11" s="179"/>
      <c r="J11" s="179"/>
      <c r="K11" s="179"/>
      <c r="L11" s="180"/>
      <c r="M11" s="86">
        <v>1</v>
      </c>
      <c r="N11" s="87">
        <v>1</v>
      </c>
      <c r="O11" s="88"/>
      <c r="P11" s="89"/>
      <c r="Q11" s="88"/>
      <c r="R11" s="138"/>
      <c r="S11" s="139"/>
      <c r="T11" s="139"/>
      <c r="U11" s="140"/>
      <c r="V11" s="90"/>
      <c r="W11" s="141" t="s">
        <v>260</v>
      </c>
      <c r="X11" s="142"/>
      <c r="Y11" s="143"/>
      <c r="Z11" s="144"/>
      <c r="AD11" s="91"/>
      <c r="AE11" s="91"/>
      <c r="AF11" s="92"/>
      <c r="AG11" s="92"/>
      <c r="AH11" s="92" t="str">
        <f t="shared" ref="AH11:AH37" si="11">IF(OR(O11="○",O11="〇"),"○","")</f>
        <v/>
      </c>
      <c r="AI11" s="91"/>
      <c r="AJ11" s="93"/>
      <c r="AK11" s="92" t="str">
        <f t="shared" si="4"/>
        <v/>
      </c>
      <c r="AL11" s="92" t="str">
        <f t="shared" si="5"/>
        <v/>
      </c>
      <c r="AM11" s="92" t="str">
        <f t="shared" si="6"/>
        <v/>
      </c>
      <c r="AN11" s="92" t="str">
        <f t="shared" si="7"/>
        <v/>
      </c>
      <c r="AO11" s="91" t="s">
        <v>338</v>
      </c>
      <c r="AP11" s="92" t="str">
        <f t="shared" si="8"/>
        <v>FreonJigyosho_00</v>
      </c>
      <c r="AQ11" s="94">
        <f t="shared" si="9"/>
        <v>1</v>
      </c>
      <c r="AR11" s="94" t="str">
        <f>IF(AND(AP11&lt;&gt;"",AQ11&gt;1),COUNTIF(AP$9:AP11,AP11),"")</f>
        <v/>
      </c>
      <c r="AS11" s="95" t="str">
        <f t="shared" si="10"/>
        <v/>
      </c>
      <c r="AU11" s="96" t="str">
        <f>"COVER_"&amp;UPPER(W11)</f>
        <v>COVER_FREONJIGYOSHO_00</v>
      </c>
      <c r="AV11" s="97" t="s">
        <v>413</v>
      </c>
      <c r="AW11" s="96" t="str">
        <f>IF(COUNTIF($AX11:$AX$12,$AX11)&gt;=2,"//","")</f>
        <v/>
      </c>
      <c r="AX11" s="96" t="str">
        <f t="shared" ref="AX11:AX37" si="12">IF(AND(AU11&lt;&gt;"",AV11&lt;&gt;""),"public static final String "&amp;AU11 &amp; " = """ &amp; AV11&amp;""";","")</f>
        <v>public static final String COVER_FREONJIGYOSHO_00 = "表紙";</v>
      </c>
      <c r="AY11" s="96" t="str">
        <f t="shared" ref="AY11:AY37" si="13">IF(AU11&lt;&gt;"","XmlConstantFreon1Other."&amp;AU11,"")</f>
        <v>XmlConstantFreon1Other.COVER_FREONJIGYOSHO_00</v>
      </c>
    </row>
    <row r="12" spans="1:51" s="65" customFormat="1" ht="12">
      <c r="A12" s="123" t="s">
        <v>20</v>
      </c>
      <c r="B12" s="84" t="str">
        <f t="shared" si="3"/>
        <v>03</v>
      </c>
      <c r="C12" s="98"/>
      <c r="D12" s="70"/>
      <c r="E12" s="138" t="s">
        <v>216</v>
      </c>
      <c r="F12" s="139"/>
      <c r="G12" s="139"/>
      <c r="H12" s="139"/>
      <c r="I12" s="139"/>
      <c r="J12" s="139"/>
      <c r="K12" s="139"/>
      <c r="L12" s="140"/>
      <c r="M12" s="86">
        <v>1</v>
      </c>
      <c r="N12" s="87">
        <v>1</v>
      </c>
      <c r="O12" s="88" t="s">
        <v>180</v>
      </c>
      <c r="P12" s="101" t="s">
        <v>62</v>
      </c>
      <c r="Q12" s="91" t="s">
        <v>117</v>
      </c>
      <c r="R12" s="138" t="s">
        <v>264</v>
      </c>
      <c r="S12" s="139"/>
      <c r="T12" s="139"/>
      <c r="U12" s="140"/>
      <c r="V12" s="90"/>
      <c r="W12" s="141" t="s">
        <v>269</v>
      </c>
      <c r="X12" s="142"/>
      <c r="Y12" s="143"/>
      <c r="Z12" s="144"/>
      <c r="AD12" s="91"/>
      <c r="AE12" s="91" t="s">
        <v>180</v>
      </c>
      <c r="AF12" s="92" t="s">
        <v>445</v>
      </c>
      <c r="AG12" s="92" t="s">
        <v>445</v>
      </c>
      <c r="AH12" s="92" t="str">
        <f t="shared" si="11"/>
        <v>○</v>
      </c>
      <c r="AI12" s="91" t="s">
        <v>320</v>
      </c>
      <c r="AJ12" s="93"/>
      <c r="AK12" s="92" t="str">
        <f t="shared" si="4"/>
        <v>○</v>
      </c>
      <c r="AL12" s="92" t="str">
        <f t="shared" si="5"/>
        <v>○</v>
      </c>
      <c r="AM12" s="92" t="str">
        <f t="shared" si="6"/>
        <v>年度</v>
      </c>
      <c r="AN12" s="92" t="str">
        <f t="shared" si="7"/>
        <v/>
      </c>
      <c r="AO12" s="91" t="s">
        <v>339</v>
      </c>
      <c r="AP12" s="92" t="str">
        <f t="shared" si="8"/>
        <v/>
      </c>
      <c r="AQ12" s="94" t="str">
        <f t="shared" si="9"/>
        <v/>
      </c>
      <c r="AR12" s="94" t="str">
        <f>IF(AND(AP12&lt;&gt;"",AQ12&gt;1),COUNTIF(AP$9:AP12,AP12),"")</f>
        <v/>
      </c>
      <c r="AS12" s="95" t="str">
        <f t="shared" ref="AS12:AS37" si="14">IF(AR12&lt;&gt;"",SUBSTITUTE(AP12&amp;TEXT(AR12,"00"),"_",""),"")</f>
        <v/>
      </c>
      <c r="AU12" s="96" t="str">
        <f t="shared" ref="AU12:AU30" si="15">"COVER_"&amp;UPPER(W12)</f>
        <v>COVER_HOUKOKU_NENDO</v>
      </c>
      <c r="AV12" s="97" t="s">
        <v>414</v>
      </c>
      <c r="AW12" s="96" t="str">
        <f>IF(COUNTIF($AX$12:$AX12,$AX12)&gt;=2,"//","")</f>
        <v/>
      </c>
      <c r="AX12" s="96" t="str">
        <f t="shared" si="12"/>
        <v>public static final String COVER_HOUKOKU_NENDO = "報告年度";</v>
      </c>
      <c r="AY12" s="96" t="str">
        <f t="shared" si="13"/>
        <v>XmlConstantFreon1Other.COVER_HOUKOKU_NENDO</v>
      </c>
    </row>
    <row r="13" spans="1:51" s="65" customFormat="1" ht="12">
      <c r="A13" s="123" t="s">
        <v>226</v>
      </c>
      <c r="B13" s="84" t="str">
        <f t="shared" si="3"/>
        <v>03</v>
      </c>
      <c r="C13" s="98"/>
      <c r="D13" s="70"/>
      <c r="E13" s="138" t="s">
        <v>203</v>
      </c>
      <c r="F13" s="139"/>
      <c r="G13" s="139"/>
      <c r="H13" s="139"/>
      <c r="I13" s="139"/>
      <c r="J13" s="139"/>
      <c r="K13" s="139"/>
      <c r="L13" s="140"/>
      <c r="M13" s="86">
        <v>1</v>
      </c>
      <c r="N13" s="87">
        <v>1</v>
      </c>
      <c r="O13" s="99" t="s">
        <v>131</v>
      </c>
      <c r="P13" s="101" t="s">
        <v>39</v>
      </c>
      <c r="Q13" s="100" t="s">
        <v>132</v>
      </c>
      <c r="R13" s="172" t="s">
        <v>97</v>
      </c>
      <c r="S13" s="173"/>
      <c r="T13" s="173"/>
      <c r="U13" s="174"/>
      <c r="V13" s="102"/>
      <c r="W13" s="141" t="s">
        <v>135</v>
      </c>
      <c r="X13" s="142"/>
      <c r="Y13" s="143"/>
      <c r="Z13" s="144"/>
      <c r="AD13" s="91"/>
      <c r="AE13" s="91" t="s">
        <v>180</v>
      </c>
      <c r="AF13" s="92" t="s">
        <v>446</v>
      </c>
      <c r="AG13" s="92" t="s">
        <v>446</v>
      </c>
      <c r="AH13" s="92" t="str">
        <f t="shared" si="11"/>
        <v>○</v>
      </c>
      <c r="AI13" s="91" t="s">
        <v>342</v>
      </c>
      <c r="AJ13" s="93" t="s">
        <v>20</v>
      </c>
      <c r="AK13" s="92" t="str">
        <f t="shared" si="4"/>
        <v/>
      </c>
      <c r="AL13" s="92" t="str">
        <f t="shared" si="5"/>
        <v/>
      </c>
      <c r="AM13" s="92" t="str">
        <f t="shared" si="6"/>
        <v/>
      </c>
      <c r="AN13" s="92" t="str">
        <f t="shared" si="7"/>
        <v/>
      </c>
      <c r="AO13" s="91" t="s">
        <v>339</v>
      </c>
      <c r="AP13" s="92" t="str">
        <f t="shared" si="8"/>
        <v/>
      </c>
      <c r="AQ13" s="94" t="str">
        <f t="shared" si="9"/>
        <v/>
      </c>
      <c r="AR13" s="94" t="str">
        <f>IF(AND(AP13&lt;&gt;"",AQ13&gt;1),COUNTIF(AP$9:AP13,AP13),"")</f>
        <v/>
      </c>
      <c r="AS13" s="95" t="str">
        <f t="shared" si="14"/>
        <v/>
      </c>
      <c r="AU13" s="96" t="str">
        <f t="shared" si="15"/>
        <v>COVER_JIGYOSHO_NO</v>
      </c>
      <c r="AV13" s="97" t="s">
        <v>415</v>
      </c>
      <c r="AW13" s="96" t="str">
        <f>IF(COUNTIF($AX$12:$AX13,$AX13)&gt;=2,"//","")</f>
        <v/>
      </c>
      <c r="AX13" s="96" t="str">
        <f t="shared" si="12"/>
        <v>public static final String COVER_JIGYOSHO_NO = "特定事業所番号";</v>
      </c>
      <c r="AY13" s="96" t="str">
        <f t="shared" si="13"/>
        <v>XmlConstantFreon1Other.COVER_JIGYOSHO_NO</v>
      </c>
    </row>
    <row r="14" spans="1:51" s="65" customFormat="1" ht="12">
      <c r="A14" s="123" t="s">
        <v>227</v>
      </c>
      <c r="B14" s="84" t="str">
        <f t="shared" si="3"/>
        <v>03</v>
      </c>
      <c r="C14" s="98"/>
      <c r="D14" s="70"/>
      <c r="E14" s="138" t="s">
        <v>217</v>
      </c>
      <c r="F14" s="139"/>
      <c r="G14" s="139"/>
      <c r="H14" s="139"/>
      <c r="I14" s="139"/>
      <c r="J14" s="139"/>
      <c r="K14" s="139"/>
      <c r="L14" s="140"/>
      <c r="M14" s="86">
        <v>1</v>
      </c>
      <c r="N14" s="87">
        <v>1</v>
      </c>
      <c r="O14" s="99" t="s">
        <v>131</v>
      </c>
      <c r="P14" s="101" t="s">
        <v>40</v>
      </c>
      <c r="Q14" s="100" t="s">
        <v>141</v>
      </c>
      <c r="R14" s="175"/>
      <c r="S14" s="176"/>
      <c r="T14" s="176"/>
      <c r="U14" s="177"/>
      <c r="V14" s="90"/>
      <c r="W14" s="141" t="s">
        <v>270</v>
      </c>
      <c r="X14" s="142"/>
      <c r="Y14" s="143"/>
      <c r="Z14" s="144"/>
      <c r="AD14" s="91"/>
      <c r="AE14" s="91" t="s">
        <v>180</v>
      </c>
      <c r="AF14" s="92" t="s">
        <v>445</v>
      </c>
      <c r="AG14" s="92" t="s">
        <v>445</v>
      </c>
      <c r="AH14" s="92" t="str">
        <f t="shared" si="11"/>
        <v>○</v>
      </c>
      <c r="AI14" s="91" t="s">
        <v>343</v>
      </c>
      <c r="AJ14" s="93" t="s">
        <v>345</v>
      </c>
      <c r="AK14" s="92" t="str">
        <f t="shared" si="4"/>
        <v>○</v>
      </c>
      <c r="AL14" s="92" t="str">
        <f t="shared" si="5"/>
        <v>○</v>
      </c>
      <c r="AM14" s="92" t="str">
        <f t="shared" si="6"/>
        <v>文字列</v>
      </c>
      <c r="AN14" s="92" t="str">
        <f t="shared" si="7"/>
        <v>50</v>
      </c>
      <c r="AO14" s="91" t="s">
        <v>339</v>
      </c>
      <c r="AP14" s="92" t="str">
        <f t="shared" si="8"/>
        <v/>
      </c>
      <c r="AQ14" s="94" t="str">
        <f t="shared" si="9"/>
        <v/>
      </c>
      <c r="AR14" s="94" t="str">
        <f>IF(AND(AP14&lt;&gt;"",AQ14&gt;1),COUNTIF(AP$9:AP14,AP14),"")</f>
        <v/>
      </c>
      <c r="AS14" s="95" t="str">
        <f t="shared" si="14"/>
        <v/>
      </c>
      <c r="AU14" s="96" t="str">
        <f t="shared" si="15"/>
        <v>COVER_JIGYOSHO_NAMEFURIGANA</v>
      </c>
      <c r="AV14" s="97" t="s">
        <v>416</v>
      </c>
      <c r="AW14" s="96" t="str">
        <f>IF(COUNTIF($AX$12:$AX14,$AX14)&gt;=2,"//","")</f>
        <v/>
      </c>
      <c r="AX14" s="96" t="str">
        <f t="shared" si="12"/>
        <v>public static final String COVER_JIGYOSHO_NAMEFURIGANA = "特定事業所の名称（ふりがな）";</v>
      </c>
      <c r="AY14" s="96" t="str">
        <f t="shared" si="13"/>
        <v>XmlConstantFreon1Other.COVER_JIGYOSHO_NAMEFURIGANA</v>
      </c>
    </row>
    <row r="15" spans="1:51" s="65" customFormat="1" ht="12">
      <c r="A15" s="123" t="s">
        <v>64</v>
      </c>
      <c r="B15" s="84" t="str">
        <f t="shared" si="3"/>
        <v>03</v>
      </c>
      <c r="C15" s="98"/>
      <c r="D15" s="70"/>
      <c r="E15" s="138" t="s">
        <v>218</v>
      </c>
      <c r="F15" s="139"/>
      <c r="G15" s="139"/>
      <c r="H15" s="139"/>
      <c r="I15" s="139"/>
      <c r="J15" s="139"/>
      <c r="K15" s="139"/>
      <c r="L15" s="140"/>
      <c r="M15" s="86">
        <v>1</v>
      </c>
      <c r="N15" s="87">
        <v>1</v>
      </c>
      <c r="O15" s="99" t="s">
        <v>131</v>
      </c>
      <c r="P15" s="101" t="s">
        <v>40</v>
      </c>
      <c r="Q15" s="100" t="s">
        <v>141</v>
      </c>
      <c r="R15" s="138"/>
      <c r="S15" s="139"/>
      <c r="T15" s="139"/>
      <c r="U15" s="140"/>
      <c r="V15" s="90"/>
      <c r="W15" s="141" t="s">
        <v>271</v>
      </c>
      <c r="X15" s="142"/>
      <c r="Y15" s="143"/>
      <c r="Z15" s="144"/>
      <c r="AD15" s="91"/>
      <c r="AE15" s="91" t="s">
        <v>180</v>
      </c>
      <c r="AF15" s="92" t="s">
        <v>445</v>
      </c>
      <c r="AG15" s="92" t="s">
        <v>445</v>
      </c>
      <c r="AH15" s="92" t="str">
        <f t="shared" si="11"/>
        <v>○</v>
      </c>
      <c r="AI15" s="91" t="s">
        <v>343</v>
      </c>
      <c r="AJ15" s="93" t="s">
        <v>345</v>
      </c>
      <c r="AK15" s="92" t="str">
        <f t="shared" si="4"/>
        <v>○</v>
      </c>
      <c r="AL15" s="92" t="str">
        <f t="shared" si="5"/>
        <v>○</v>
      </c>
      <c r="AM15" s="92" t="str">
        <f t="shared" si="6"/>
        <v>文字列</v>
      </c>
      <c r="AN15" s="92" t="str">
        <f t="shared" si="7"/>
        <v>50</v>
      </c>
      <c r="AO15" s="91" t="s">
        <v>339</v>
      </c>
      <c r="AP15" s="92" t="str">
        <f t="shared" si="8"/>
        <v/>
      </c>
      <c r="AQ15" s="94" t="str">
        <f t="shared" si="9"/>
        <v/>
      </c>
      <c r="AR15" s="94" t="str">
        <f>IF(AND(AP15&lt;&gt;"",AQ15&gt;1),COUNTIF(AP$9:AP15,AP15),"")</f>
        <v/>
      </c>
      <c r="AS15" s="95" t="str">
        <f t="shared" si="14"/>
        <v/>
      </c>
      <c r="AU15" s="96" t="str">
        <f t="shared" si="15"/>
        <v>COVER_JIGYOSHO_NAME</v>
      </c>
      <c r="AV15" s="97" t="s">
        <v>417</v>
      </c>
      <c r="AW15" s="96" t="str">
        <f>IF(COUNTIF($AX$12:$AX15,$AX15)&gt;=2,"//","")</f>
        <v/>
      </c>
      <c r="AX15" s="96" t="str">
        <f t="shared" si="12"/>
        <v>public static final String COVER_JIGYOSHO_NAME = "特定事業所の名称";</v>
      </c>
      <c r="AY15" s="96" t="str">
        <f t="shared" si="13"/>
        <v>XmlConstantFreon1Other.COVER_JIGYOSHO_NAME</v>
      </c>
    </row>
    <row r="16" spans="1:51" s="65" customFormat="1" ht="12" customHeight="1">
      <c r="A16" s="123" t="s">
        <v>65</v>
      </c>
      <c r="B16" s="84" t="str">
        <f t="shared" si="3"/>
        <v>03</v>
      </c>
      <c r="C16" s="98"/>
      <c r="D16" s="70"/>
      <c r="E16" s="138" t="s">
        <v>91</v>
      </c>
      <c r="F16" s="139"/>
      <c r="G16" s="139"/>
      <c r="H16" s="139"/>
      <c r="I16" s="139"/>
      <c r="J16" s="139"/>
      <c r="K16" s="139"/>
      <c r="L16" s="140"/>
      <c r="M16" s="86">
        <v>1</v>
      </c>
      <c r="N16" s="87">
        <v>1</v>
      </c>
      <c r="O16" s="100" t="s">
        <v>118</v>
      </c>
      <c r="P16" s="101" t="s">
        <v>40</v>
      </c>
      <c r="Q16" s="100" t="s">
        <v>141</v>
      </c>
      <c r="R16" s="175" t="s">
        <v>225</v>
      </c>
      <c r="S16" s="176"/>
      <c r="T16" s="176"/>
      <c r="U16" s="177"/>
      <c r="V16" s="90"/>
      <c r="W16" s="141" t="s">
        <v>272</v>
      </c>
      <c r="X16" s="142"/>
      <c r="Y16" s="143"/>
      <c r="Z16" s="144"/>
      <c r="AD16" s="91"/>
      <c r="AE16" s="91" t="s">
        <v>180</v>
      </c>
      <c r="AF16" s="92" t="s">
        <v>446</v>
      </c>
      <c r="AG16" s="92" t="s">
        <v>445</v>
      </c>
      <c r="AH16" s="92" t="str">
        <f t="shared" si="11"/>
        <v/>
      </c>
      <c r="AI16" s="91" t="s">
        <v>343</v>
      </c>
      <c r="AJ16" s="93" t="s">
        <v>345</v>
      </c>
      <c r="AK16" s="92" t="str">
        <f t="shared" si="4"/>
        <v>○</v>
      </c>
      <c r="AL16" s="92" t="str">
        <f t="shared" si="5"/>
        <v/>
      </c>
      <c r="AM16" s="92" t="str">
        <f t="shared" si="6"/>
        <v>文字列</v>
      </c>
      <c r="AN16" s="92" t="str">
        <f t="shared" si="7"/>
        <v>50</v>
      </c>
      <c r="AO16" s="91" t="s">
        <v>339</v>
      </c>
      <c r="AP16" s="92" t="str">
        <f t="shared" si="8"/>
        <v/>
      </c>
      <c r="AQ16" s="94" t="str">
        <f t="shared" si="9"/>
        <v/>
      </c>
      <c r="AR16" s="94" t="str">
        <f>IF(AND(AP16&lt;&gt;"",AQ16&gt;1),COUNTIF(AP$9:AP16,AP16),"")</f>
        <v/>
      </c>
      <c r="AS16" s="95" t="str">
        <f t="shared" si="14"/>
        <v/>
      </c>
      <c r="AU16" s="96" t="str">
        <f t="shared" si="15"/>
        <v>COVER_JIGYOSHO_NAME_BF</v>
      </c>
      <c r="AV16" s="97" t="s">
        <v>418</v>
      </c>
      <c r="AW16" s="96" t="str">
        <f>IF(COUNTIF($AX$12:$AX16,$AX16)&gt;=2,"//","")</f>
        <v/>
      </c>
      <c r="AX16" s="96" t="str">
        <f t="shared" si="12"/>
        <v>public static final String COVER_JIGYOSHO_NAME_BF = "前回の報告における名称";</v>
      </c>
      <c r="AY16" s="96" t="str">
        <f t="shared" si="13"/>
        <v>XmlConstantFreon1Other.COVER_JIGYOSHO_NAME_BF</v>
      </c>
    </row>
    <row r="17" spans="1:51" s="65" customFormat="1" ht="12">
      <c r="A17" s="123" t="s">
        <v>66</v>
      </c>
      <c r="B17" s="84" t="str">
        <f t="shared" si="3"/>
        <v>03</v>
      </c>
      <c r="C17" s="98"/>
      <c r="D17" s="70"/>
      <c r="E17" s="138" t="s">
        <v>219</v>
      </c>
      <c r="F17" s="139"/>
      <c r="G17" s="139"/>
      <c r="H17" s="139"/>
      <c r="I17" s="139"/>
      <c r="J17" s="139"/>
      <c r="K17" s="139"/>
      <c r="L17" s="140"/>
      <c r="M17" s="86">
        <v>1</v>
      </c>
      <c r="N17" s="87">
        <v>1</v>
      </c>
      <c r="O17" s="88" t="s">
        <v>180</v>
      </c>
      <c r="P17" s="101" t="s">
        <v>41</v>
      </c>
      <c r="Q17" s="100" t="s">
        <v>116</v>
      </c>
      <c r="R17" s="138" t="s">
        <v>84</v>
      </c>
      <c r="S17" s="139"/>
      <c r="T17" s="139"/>
      <c r="U17" s="140"/>
      <c r="V17" s="90"/>
      <c r="W17" s="141" t="s">
        <v>273</v>
      </c>
      <c r="X17" s="142"/>
      <c r="Y17" s="143"/>
      <c r="Z17" s="144"/>
      <c r="AD17" s="91"/>
      <c r="AE17" s="91" t="s">
        <v>180</v>
      </c>
      <c r="AF17" s="92" t="s">
        <v>445</v>
      </c>
      <c r="AG17" s="92" t="s">
        <v>445</v>
      </c>
      <c r="AH17" s="92" t="str">
        <f t="shared" si="11"/>
        <v>○</v>
      </c>
      <c r="AI17" s="91" t="s">
        <v>318</v>
      </c>
      <c r="AJ17" s="93"/>
      <c r="AK17" s="92" t="str">
        <f t="shared" si="4"/>
        <v>○</v>
      </c>
      <c r="AL17" s="92" t="str">
        <f t="shared" si="5"/>
        <v>○</v>
      </c>
      <c r="AM17" s="92" t="str">
        <f t="shared" si="6"/>
        <v>郵便番号</v>
      </c>
      <c r="AN17" s="92" t="str">
        <f t="shared" si="7"/>
        <v/>
      </c>
      <c r="AO17" s="91" t="s">
        <v>339</v>
      </c>
      <c r="AP17" s="92" t="str">
        <f t="shared" si="8"/>
        <v/>
      </c>
      <c r="AQ17" s="94" t="str">
        <f t="shared" si="9"/>
        <v/>
      </c>
      <c r="AR17" s="94" t="str">
        <f>IF(AND(AP17&lt;&gt;"",AQ17&gt;1),COUNTIF(AP$9:AP17,AP17),"")</f>
        <v/>
      </c>
      <c r="AS17" s="95" t="str">
        <f t="shared" si="14"/>
        <v/>
      </c>
      <c r="AU17" s="96" t="str">
        <f t="shared" si="15"/>
        <v>COVER_JIGYOSHO_ZIP</v>
      </c>
      <c r="AV17" s="97" t="s">
        <v>419</v>
      </c>
      <c r="AW17" s="96" t="str">
        <f>IF(COUNTIF($AX$12:$AX17,$AX17)&gt;=2,"//","")</f>
        <v/>
      </c>
      <c r="AX17" s="96" t="str">
        <f t="shared" si="12"/>
        <v>public static final String COVER_JIGYOSHO_ZIP = "所在地　郵便番号";</v>
      </c>
      <c r="AY17" s="96" t="str">
        <f t="shared" si="13"/>
        <v>XmlConstantFreon1Other.COVER_JIGYOSHO_ZIP</v>
      </c>
    </row>
    <row r="18" spans="1:51" s="65" customFormat="1" ht="12">
      <c r="A18" s="123" t="s">
        <v>5</v>
      </c>
      <c r="B18" s="84" t="str">
        <f t="shared" si="3"/>
        <v>03</v>
      </c>
      <c r="C18" s="98"/>
      <c r="D18" s="70"/>
      <c r="E18" s="138" t="s">
        <v>220</v>
      </c>
      <c r="F18" s="139"/>
      <c r="G18" s="139"/>
      <c r="H18" s="139"/>
      <c r="I18" s="139"/>
      <c r="J18" s="139"/>
      <c r="K18" s="139"/>
      <c r="L18" s="140"/>
      <c r="M18" s="86">
        <v>1</v>
      </c>
      <c r="N18" s="87">
        <v>1</v>
      </c>
      <c r="O18" s="88" t="s">
        <v>180</v>
      </c>
      <c r="P18" s="101" t="s">
        <v>137</v>
      </c>
      <c r="Q18" s="100" t="s">
        <v>141</v>
      </c>
      <c r="R18" s="175"/>
      <c r="S18" s="176"/>
      <c r="T18" s="176"/>
      <c r="U18" s="177"/>
      <c r="V18" s="90"/>
      <c r="W18" s="141" t="s">
        <v>274</v>
      </c>
      <c r="X18" s="142"/>
      <c r="Y18" s="143"/>
      <c r="Z18" s="144"/>
      <c r="AD18" s="91"/>
      <c r="AE18" s="91" t="s">
        <v>180</v>
      </c>
      <c r="AF18" s="92" t="s">
        <v>445</v>
      </c>
      <c r="AG18" s="92" t="s">
        <v>445</v>
      </c>
      <c r="AH18" s="92" t="str">
        <f t="shared" si="11"/>
        <v>○</v>
      </c>
      <c r="AI18" s="91" t="s">
        <v>343</v>
      </c>
      <c r="AJ18" s="93" t="s">
        <v>345</v>
      </c>
      <c r="AK18" s="92" t="str">
        <f t="shared" si="4"/>
        <v>○</v>
      </c>
      <c r="AL18" s="92" t="str">
        <f t="shared" si="5"/>
        <v>○</v>
      </c>
      <c r="AM18" s="92" t="str">
        <f t="shared" si="6"/>
        <v>文字列</v>
      </c>
      <c r="AN18" s="92" t="str">
        <f t="shared" si="7"/>
        <v>50</v>
      </c>
      <c r="AO18" s="91" t="s">
        <v>339</v>
      </c>
      <c r="AP18" s="92" t="str">
        <f t="shared" si="8"/>
        <v/>
      </c>
      <c r="AQ18" s="94" t="str">
        <f t="shared" si="9"/>
        <v/>
      </c>
      <c r="AR18" s="94" t="str">
        <f>IF(AND(AP18&lt;&gt;"",AQ18&gt;1),COUNTIF(AP$9:AP18,AP18),"")</f>
        <v/>
      </c>
      <c r="AS18" s="95" t="str">
        <f t="shared" si="14"/>
        <v/>
      </c>
      <c r="AU18" s="96" t="str">
        <f t="shared" si="15"/>
        <v>COVER_JIGYOSHO_ADDRESS_FURIGANA</v>
      </c>
      <c r="AV18" s="97" t="s">
        <v>420</v>
      </c>
      <c r="AW18" s="96" t="str">
        <f>IF(COUNTIF($AX$12:$AX18,$AX18)&gt;=2,"//","")</f>
        <v/>
      </c>
      <c r="AX18" s="96" t="str">
        <f t="shared" si="12"/>
        <v>public static final String COVER_JIGYOSHO_ADDRESS_FURIGANA = "所在地　住所（ふりがな）";</v>
      </c>
      <c r="AY18" s="96" t="str">
        <f t="shared" si="13"/>
        <v>XmlConstantFreon1Other.COVER_JIGYOSHO_ADDRESS_FURIGANA</v>
      </c>
    </row>
    <row r="19" spans="1:51" s="65" customFormat="1" ht="12">
      <c r="A19" s="123" t="s">
        <v>6</v>
      </c>
      <c r="B19" s="84" t="str">
        <f t="shared" si="3"/>
        <v>03</v>
      </c>
      <c r="C19" s="98"/>
      <c r="D19" s="70"/>
      <c r="E19" s="138" t="s">
        <v>221</v>
      </c>
      <c r="F19" s="139"/>
      <c r="G19" s="139"/>
      <c r="H19" s="139"/>
      <c r="I19" s="139"/>
      <c r="J19" s="139"/>
      <c r="K19" s="139"/>
      <c r="L19" s="140"/>
      <c r="M19" s="86">
        <v>1</v>
      </c>
      <c r="N19" s="87">
        <v>1</v>
      </c>
      <c r="O19" s="88" t="s">
        <v>180</v>
      </c>
      <c r="P19" s="101" t="s">
        <v>40</v>
      </c>
      <c r="Q19" s="100" t="s">
        <v>141</v>
      </c>
      <c r="R19" s="175"/>
      <c r="S19" s="176"/>
      <c r="T19" s="176"/>
      <c r="U19" s="177"/>
      <c r="V19" s="105"/>
      <c r="W19" s="141" t="s">
        <v>275</v>
      </c>
      <c r="X19" s="142"/>
      <c r="Y19" s="143"/>
      <c r="Z19" s="144"/>
      <c r="AD19" s="91"/>
      <c r="AE19" s="91" t="s">
        <v>180</v>
      </c>
      <c r="AF19" s="92" t="s">
        <v>445</v>
      </c>
      <c r="AG19" s="92" t="s">
        <v>445</v>
      </c>
      <c r="AH19" s="92" t="str">
        <f t="shared" si="11"/>
        <v>○</v>
      </c>
      <c r="AI19" s="91" t="s">
        <v>343</v>
      </c>
      <c r="AJ19" s="93" t="s">
        <v>345</v>
      </c>
      <c r="AK19" s="92" t="str">
        <f t="shared" si="4"/>
        <v>○</v>
      </c>
      <c r="AL19" s="92" t="str">
        <f t="shared" si="5"/>
        <v>○</v>
      </c>
      <c r="AM19" s="92" t="str">
        <f t="shared" si="6"/>
        <v>文字列</v>
      </c>
      <c r="AN19" s="92" t="str">
        <f t="shared" si="7"/>
        <v>50</v>
      </c>
      <c r="AO19" s="91" t="s">
        <v>339</v>
      </c>
      <c r="AP19" s="92" t="str">
        <f t="shared" si="8"/>
        <v/>
      </c>
      <c r="AQ19" s="94" t="str">
        <f t="shared" si="9"/>
        <v/>
      </c>
      <c r="AR19" s="94" t="str">
        <f>IF(AND(AP19&lt;&gt;"",AQ19&gt;1),COUNTIF(AP$9:AP19,AP19),"")</f>
        <v/>
      </c>
      <c r="AS19" s="95" t="str">
        <f t="shared" si="14"/>
        <v/>
      </c>
      <c r="AU19" s="96" t="str">
        <f t="shared" si="15"/>
        <v>COVER_JIGYOSHO_ADDRESS</v>
      </c>
      <c r="AV19" s="97" t="s">
        <v>421</v>
      </c>
      <c r="AW19" s="96" t="str">
        <f>IF(COUNTIF($AX$12:$AX19,$AX19)&gt;=2,"//","")</f>
        <v/>
      </c>
      <c r="AX19" s="96" t="str">
        <f t="shared" si="12"/>
        <v>public static final String COVER_JIGYOSHO_ADDRESS = "所在地　住所";</v>
      </c>
      <c r="AY19" s="96" t="str">
        <f t="shared" si="13"/>
        <v>XmlConstantFreon1Other.COVER_JIGYOSHO_ADDRESS</v>
      </c>
    </row>
    <row r="20" spans="1:51" s="65" customFormat="1" ht="12">
      <c r="A20" s="123" t="s">
        <v>7</v>
      </c>
      <c r="B20" s="84" t="str">
        <f t="shared" si="3"/>
        <v>03</v>
      </c>
      <c r="C20" s="98"/>
      <c r="D20" s="70"/>
      <c r="E20" s="138" t="s">
        <v>222</v>
      </c>
      <c r="F20" s="139"/>
      <c r="G20" s="139"/>
      <c r="H20" s="139"/>
      <c r="I20" s="139"/>
      <c r="J20" s="139"/>
      <c r="K20" s="139"/>
      <c r="L20" s="140"/>
      <c r="M20" s="86">
        <v>1</v>
      </c>
      <c r="N20" s="87">
        <v>1</v>
      </c>
      <c r="O20" s="99" t="s">
        <v>131</v>
      </c>
      <c r="P20" s="101" t="s">
        <v>40</v>
      </c>
      <c r="Q20" s="100" t="s">
        <v>141</v>
      </c>
      <c r="R20" s="138"/>
      <c r="S20" s="139"/>
      <c r="T20" s="139"/>
      <c r="U20" s="140"/>
      <c r="V20" s="106"/>
      <c r="W20" s="268" t="s">
        <v>134</v>
      </c>
      <c r="X20" s="269"/>
      <c r="Y20" s="143"/>
      <c r="Z20" s="144"/>
      <c r="AD20" s="91"/>
      <c r="AE20" s="91" t="s">
        <v>180</v>
      </c>
      <c r="AF20" s="92" t="s">
        <v>445</v>
      </c>
      <c r="AG20" s="92" t="s">
        <v>445</v>
      </c>
      <c r="AH20" s="92" t="str">
        <f t="shared" si="11"/>
        <v>○</v>
      </c>
      <c r="AI20" s="91" t="s">
        <v>343</v>
      </c>
      <c r="AJ20" s="93" t="s">
        <v>345</v>
      </c>
      <c r="AK20" s="92" t="str">
        <f t="shared" si="4"/>
        <v>○</v>
      </c>
      <c r="AL20" s="92" t="str">
        <f t="shared" si="5"/>
        <v>○</v>
      </c>
      <c r="AM20" s="92" t="str">
        <f t="shared" si="6"/>
        <v>文字列</v>
      </c>
      <c r="AN20" s="92" t="str">
        <f t="shared" si="7"/>
        <v>50</v>
      </c>
      <c r="AO20" s="91" t="s">
        <v>339</v>
      </c>
      <c r="AP20" s="92" t="str">
        <f t="shared" si="8"/>
        <v/>
      </c>
      <c r="AQ20" s="94" t="str">
        <f t="shared" si="9"/>
        <v/>
      </c>
      <c r="AR20" s="94" t="str">
        <f>IF(AND(AP20&lt;&gt;"",AQ20&gt;1),COUNTIF(AP$9:AP20,AP20),"")</f>
        <v/>
      </c>
      <c r="AS20" s="95" t="str">
        <f t="shared" si="14"/>
        <v/>
      </c>
      <c r="AU20" s="96" t="str">
        <f t="shared" si="15"/>
        <v>COVER_JIGYONAME</v>
      </c>
      <c r="AV20" s="97" t="s">
        <v>422</v>
      </c>
      <c r="AW20" s="96" t="str">
        <f>IF(COUNTIF($AX$12:$AX20,$AX20)&gt;=2,"//","")</f>
        <v/>
      </c>
      <c r="AX20" s="96" t="str">
        <f t="shared" si="12"/>
        <v>public static final String COVER_JIGYONAME = "特定事業所において行われる事業";</v>
      </c>
      <c r="AY20" s="96" t="str">
        <f t="shared" si="13"/>
        <v>XmlConstantFreon1Other.COVER_JIGYONAME</v>
      </c>
    </row>
    <row r="21" spans="1:51" s="65" customFormat="1" ht="12">
      <c r="A21" s="123" t="s">
        <v>8</v>
      </c>
      <c r="B21" s="84" t="str">
        <f t="shared" si="3"/>
        <v>03</v>
      </c>
      <c r="C21" s="98"/>
      <c r="D21" s="70"/>
      <c r="E21" s="138" t="s">
        <v>165</v>
      </c>
      <c r="F21" s="139"/>
      <c r="G21" s="139"/>
      <c r="H21" s="139"/>
      <c r="I21" s="139"/>
      <c r="J21" s="139"/>
      <c r="K21" s="139"/>
      <c r="L21" s="140"/>
      <c r="M21" s="86">
        <v>1</v>
      </c>
      <c r="N21" s="87">
        <v>1</v>
      </c>
      <c r="O21" s="88" t="s">
        <v>180</v>
      </c>
      <c r="P21" s="101" t="s">
        <v>39</v>
      </c>
      <c r="Q21" s="100" t="s">
        <v>115</v>
      </c>
      <c r="R21" s="138" t="s">
        <v>38</v>
      </c>
      <c r="S21" s="139"/>
      <c r="T21" s="139"/>
      <c r="U21" s="140"/>
      <c r="V21" s="106"/>
      <c r="W21" s="141" t="s">
        <v>254</v>
      </c>
      <c r="X21" s="142"/>
      <c r="Y21" s="143"/>
      <c r="Z21" s="144"/>
      <c r="AD21" s="91"/>
      <c r="AE21" s="91" t="s">
        <v>180</v>
      </c>
      <c r="AF21" s="92" t="s">
        <v>445</v>
      </c>
      <c r="AG21" s="92" t="s">
        <v>445</v>
      </c>
      <c r="AH21" s="92" t="str">
        <f t="shared" si="11"/>
        <v>○</v>
      </c>
      <c r="AI21" s="91" t="s">
        <v>342</v>
      </c>
      <c r="AJ21" s="93" t="s">
        <v>5</v>
      </c>
      <c r="AK21" s="92" t="str">
        <f t="shared" si="4"/>
        <v>○</v>
      </c>
      <c r="AL21" s="92" t="str">
        <f t="shared" si="5"/>
        <v>○</v>
      </c>
      <c r="AM21" s="92" t="str">
        <f t="shared" si="6"/>
        <v>整数</v>
      </c>
      <c r="AN21" s="92" t="str">
        <f t="shared" si="7"/>
        <v>9</v>
      </c>
      <c r="AO21" s="91" t="s">
        <v>339</v>
      </c>
      <c r="AP21" s="92" t="str">
        <f t="shared" si="8"/>
        <v/>
      </c>
      <c r="AQ21" s="94" t="str">
        <f t="shared" si="9"/>
        <v/>
      </c>
      <c r="AR21" s="94" t="str">
        <f>IF(AND(AP21&lt;&gt;"",AQ21&gt;1),COUNTIF(AP$9:AP21,AP21),"")</f>
        <v/>
      </c>
      <c r="AS21" s="95" t="str">
        <f t="shared" si="14"/>
        <v/>
      </c>
      <c r="AU21" s="96" t="str">
        <f t="shared" si="15"/>
        <v>COVER_ROUEISHA_NO</v>
      </c>
      <c r="AV21" s="97" t="s">
        <v>363</v>
      </c>
      <c r="AW21" s="96" t="str">
        <f>IF(COUNTIF($AX$12:$AX21,$AX21)&gt;=2,"//","")</f>
        <v/>
      </c>
      <c r="AX21" s="96" t="str">
        <f t="shared" si="12"/>
        <v>public static final String COVER_ROUEISHA_NO = "特定漏えい者コード";</v>
      </c>
      <c r="AY21" s="96" t="str">
        <f t="shared" si="13"/>
        <v>XmlConstantFreon1Other.COVER_ROUEISHA_NO</v>
      </c>
    </row>
    <row r="22" spans="1:51" s="65" customFormat="1" ht="12">
      <c r="A22" s="123" t="s">
        <v>9</v>
      </c>
      <c r="B22" s="84" t="str">
        <f t="shared" si="3"/>
        <v>03</v>
      </c>
      <c r="C22" s="98"/>
      <c r="D22" s="70"/>
      <c r="E22" s="138" t="s">
        <v>194</v>
      </c>
      <c r="F22" s="139"/>
      <c r="G22" s="139"/>
      <c r="H22" s="139"/>
      <c r="I22" s="139"/>
      <c r="J22" s="139"/>
      <c r="K22" s="139"/>
      <c r="L22" s="140"/>
      <c r="M22" s="86">
        <v>1</v>
      </c>
      <c r="N22" s="87">
        <v>1</v>
      </c>
      <c r="O22" s="88" t="s">
        <v>180</v>
      </c>
      <c r="P22" s="101" t="s">
        <v>39</v>
      </c>
      <c r="Q22" s="100" t="s">
        <v>119</v>
      </c>
      <c r="R22" s="138" t="s">
        <v>98</v>
      </c>
      <c r="S22" s="139"/>
      <c r="T22" s="139"/>
      <c r="U22" s="140"/>
      <c r="V22" s="106"/>
      <c r="W22" s="141" t="s">
        <v>142</v>
      </c>
      <c r="X22" s="142"/>
      <c r="Y22" s="143"/>
      <c r="Z22" s="144"/>
      <c r="AD22" s="91"/>
      <c r="AE22" s="91" t="s">
        <v>180</v>
      </c>
      <c r="AF22" s="92" t="s">
        <v>445</v>
      </c>
      <c r="AG22" s="92" t="s">
        <v>446</v>
      </c>
      <c r="AH22" s="92" t="str">
        <f t="shared" si="11"/>
        <v>○</v>
      </c>
      <c r="AI22" s="91" t="s">
        <v>342</v>
      </c>
      <c r="AJ22" s="93" t="s">
        <v>346</v>
      </c>
      <c r="AK22" s="92" t="str">
        <f t="shared" si="4"/>
        <v>○</v>
      </c>
      <c r="AL22" s="92" t="str">
        <f t="shared" si="5"/>
        <v>○</v>
      </c>
      <c r="AM22" s="92" t="str">
        <f t="shared" si="6"/>
        <v/>
      </c>
      <c r="AN22" s="92" t="str">
        <f t="shared" si="7"/>
        <v/>
      </c>
      <c r="AO22" s="91" t="s">
        <v>339</v>
      </c>
      <c r="AP22" s="92" t="str">
        <f t="shared" si="8"/>
        <v/>
      </c>
      <c r="AQ22" s="94" t="str">
        <f t="shared" si="9"/>
        <v/>
      </c>
      <c r="AR22" s="94" t="str">
        <f>IF(AND(AP22&lt;&gt;"",AQ22&gt;1),COUNTIF(AP$9:AP22,AP22),"")</f>
        <v/>
      </c>
      <c r="AS22" s="95" t="str">
        <f t="shared" si="14"/>
        <v/>
      </c>
      <c r="AU22" s="96" t="str">
        <f t="shared" si="15"/>
        <v>COVER_PREF_CD</v>
      </c>
      <c r="AV22" s="97" t="s">
        <v>423</v>
      </c>
      <c r="AW22" s="96" t="str">
        <f>IF(COUNTIF($AX$12:$AX22,$AX22)&gt;=2,"//","")</f>
        <v/>
      </c>
      <c r="AX22" s="96" t="str">
        <f t="shared" si="12"/>
        <v>public static final String COVER_PREF_CD = "都道府県コード";</v>
      </c>
      <c r="AY22" s="96" t="str">
        <f t="shared" si="13"/>
        <v>XmlConstantFreon1Other.COVER_PREF_CD</v>
      </c>
    </row>
    <row r="23" spans="1:51" s="65" customFormat="1" ht="12">
      <c r="A23" s="123" t="s">
        <v>10</v>
      </c>
      <c r="B23" s="84" t="str">
        <f t="shared" si="3"/>
        <v>03</v>
      </c>
      <c r="C23" s="98"/>
      <c r="D23" s="70"/>
      <c r="E23" s="138" t="s">
        <v>92</v>
      </c>
      <c r="F23" s="139"/>
      <c r="G23" s="139"/>
      <c r="H23" s="139"/>
      <c r="I23" s="139"/>
      <c r="J23" s="139"/>
      <c r="K23" s="139"/>
      <c r="L23" s="140"/>
      <c r="M23" s="86">
        <v>1</v>
      </c>
      <c r="N23" s="87">
        <v>1</v>
      </c>
      <c r="O23" s="99" t="s">
        <v>131</v>
      </c>
      <c r="P23" s="101" t="s">
        <v>39</v>
      </c>
      <c r="Q23" s="100" t="s">
        <v>117</v>
      </c>
      <c r="R23" s="138" t="s">
        <v>43</v>
      </c>
      <c r="S23" s="139"/>
      <c r="T23" s="139"/>
      <c r="U23" s="140"/>
      <c r="V23" s="106"/>
      <c r="W23" s="268" t="s">
        <v>278</v>
      </c>
      <c r="X23" s="269"/>
      <c r="Y23" s="143"/>
      <c r="Z23" s="144"/>
      <c r="AD23" s="91"/>
      <c r="AE23" s="91" t="s">
        <v>180</v>
      </c>
      <c r="AF23" s="92" t="s">
        <v>445</v>
      </c>
      <c r="AG23" s="92" t="s">
        <v>445</v>
      </c>
      <c r="AH23" s="92" t="str">
        <f t="shared" si="11"/>
        <v>○</v>
      </c>
      <c r="AI23" s="91" t="s">
        <v>342</v>
      </c>
      <c r="AJ23" s="93" t="s">
        <v>22</v>
      </c>
      <c r="AK23" s="92" t="str">
        <f t="shared" si="4"/>
        <v>○</v>
      </c>
      <c r="AL23" s="92" t="str">
        <f t="shared" si="5"/>
        <v>○</v>
      </c>
      <c r="AM23" s="92" t="str">
        <f t="shared" si="6"/>
        <v>整数</v>
      </c>
      <c r="AN23" s="92" t="str">
        <f t="shared" si="7"/>
        <v>4</v>
      </c>
      <c r="AO23" s="91" t="s">
        <v>339</v>
      </c>
      <c r="AP23" s="92" t="str">
        <f t="shared" si="8"/>
        <v/>
      </c>
      <c r="AQ23" s="94" t="str">
        <f t="shared" si="9"/>
        <v/>
      </c>
      <c r="AR23" s="94" t="str">
        <f>IF(AND(AP23&lt;&gt;"",AQ23&gt;1),COUNTIF(AP$9:AP23,AP23),"")</f>
        <v/>
      </c>
      <c r="AS23" s="95" t="str">
        <f t="shared" si="14"/>
        <v/>
      </c>
      <c r="AU23" s="96" t="str">
        <f t="shared" si="15"/>
        <v>COVER_JIGYOCODE</v>
      </c>
      <c r="AV23" s="97" t="s">
        <v>374</v>
      </c>
      <c r="AW23" s="96" t="str">
        <f>IF(COUNTIF($AX$12:$AX23,$AX23)&gt;=2,"//","")</f>
        <v/>
      </c>
      <c r="AX23" s="96" t="str">
        <f t="shared" si="12"/>
        <v>public static final String COVER_JIGYOCODE = "事業コード";</v>
      </c>
      <c r="AY23" s="96" t="str">
        <f t="shared" si="13"/>
        <v>XmlConstantFreon1Other.COVER_JIGYOCODE</v>
      </c>
    </row>
    <row r="24" spans="1:51" s="65" customFormat="1" ht="12" customHeight="1">
      <c r="A24" s="123" t="s">
        <v>11</v>
      </c>
      <c r="B24" s="84" t="str">
        <f t="shared" si="3"/>
        <v>03</v>
      </c>
      <c r="C24" s="98"/>
      <c r="D24" s="70"/>
      <c r="E24" s="138" t="s">
        <v>174</v>
      </c>
      <c r="F24" s="139"/>
      <c r="G24" s="139"/>
      <c r="H24" s="139"/>
      <c r="I24" s="139"/>
      <c r="J24" s="139"/>
      <c r="K24" s="139"/>
      <c r="L24" s="140"/>
      <c r="M24" s="86">
        <v>1</v>
      </c>
      <c r="N24" s="87">
        <v>1</v>
      </c>
      <c r="O24" s="99" t="s">
        <v>131</v>
      </c>
      <c r="P24" s="101" t="s">
        <v>39</v>
      </c>
      <c r="Q24" s="100" t="s">
        <v>44</v>
      </c>
      <c r="R24" s="172" t="s">
        <v>94</v>
      </c>
      <c r="S24" s="173"/>
      <c r="T24" s="173"/>
      <c r="U24" s="174"/>
      <c r="V24" s="105"/>
      <c r="W24" s="268" t="s">
        <v>129</v>
      </c>
      <c r="X24" s="269"/>
      <c r="Y24" s="143"/>
      <c r="Z24" s="144"/>
      <c r="AD24" s="91"/>
      <c r="AE24" s="91" t="s">
        <v>180</v>
      </c>
      <c r="AF24" s="92" t="s">
        <v>445</v>
      </c>
      <c r="AG24" s="92" t="s">
        <v>446</v>
      </c>
      <c r="AH24" s="92" t="str">
        <f t="shared" si="11"/>
        <v>○</v>
      </c>
      <c r="AI24" s="91" t="s">
        <v>342</v>
      </c>
      <c r="AJ24" s="93" t="s">
        <v>42</v>
      </c>
      <c r="AK24" s="92" t="str">
        <f t="shared" si="4"/>
        <v>○</v>
      </c>
      <c r="AL24" s="92" t="str">
        <f t="shared" si="5"/>
        <v>○</v>
      </c>
      <c r="AM24" s="92" t="str">
        <f t="shared" si="6"/>
        <v/>
      </c>
      <c r="AN24" s="92" t="str">
        <f t="shared" si="7"/>
        <v/>
      </c>
      <c r="AO24" s="91" t="s">
        <v>339</v>
      </c>
      <c r="AP24" s="92" t="str">
        <f t="shared" si="8"/>
        <v/>
      </c>
      <c r="AQ24" s="94" t="str">
        <f t="shared" si="9"/>
        <v/>
      </c>
      <c r="AR24" s="94" t="str">
        <f>IF(AND(AP24&lt;&gt;"",AQ24&gt;1),COUNTIF(AP$9:AP24,AP24),"")</f>
        <v/>
      </c>
      <c r="AS24" s="95" t="str">
        <f t="shared" si="14"/>
        <v/>
      </c>
      <c r="AU24" s="96" t="str">
        <f t="shared" si="15"/>
        <v>COVER_TEIKYOKBN</v>
      </c>
      <c r="AV24" s="97" t="s">
        <v>378</v>
      </c>
      <c r="AW24" s="96" t="str">
        <f>IF(COUNTIF($AX$12:$AX24,$AX24)&gt;=2,"//","")</f>
        <v/>
      </c>
      <c r="AX24" s="96" t="str">
        <f t="shared" si="12"/>
        <v>public static final String COVER_TEIKYOKBN = "関連情報の提供の有無";</v>
      </c>
      <c r="AY24" s="96" t="str">
        <f t="shared" si="13"/>
        <v>XmlConstantFreon1Other.COVER_TEIKYOKBN</v>
      </c>
    </row>
    <row r="25" spans="1:51" s="65" customFormat="1" ht="12">
      <c r="A25" s="123" t="s">
        <v>12</v>
      </c>
      <c r="B25" s="84" t="str">
        <f t="shared" si="3"/>
        <v>03</v>
      </c>
      <c r="C25" s="98"/>
      <c r="D25" s="70"/>
      <c r="E25" s="138" t="s">
        <v>93</v>
      </c>
      <c r="F25" s="139"/>
      <c r="G25" s="139"/>
      <c r="H25" s="139"/>
      <c r="I25" s="139"/>
      <c r="J25" s="139"/>
      <c r="K25" s="139"/>
      <c r="L25" s="140"/>
      <c r="M25" s="86">
        <v>1</v>
      </c>
      <c r="N25" s="87">
        <v>1</v>
      </c>
      <c r="O25" s="88"/>
      <c r="P25" s="89"/>
      <c r="Q25" s="88"/>
      <c r="R25" s="138"/>
      <c r="S25" s="139"/>
      <c r="T25" s="139"/>
      <c r="U25" s="140"/>
      <c r="V25" s="90"/>
      <c r="W25" s="268" t="s">
        <v>107</v>
      </c>
      <c r="X25" s="269"/>
      <c r="Y25" s="143"/>
      <c r="Z25" s="144"/>
      <c r="AD25" s="91"/>
      <c r="AE25" s="91"/>
      <c r="AF25" s="92"/>
      <c r="AG25" s="92"/>
      <c r="AH25" s="92" t="str">
        <f t="shared" si="11"/>
        <v/>
      </c>
      <c r="AI25" s="91"/>
      <c r="AJ25" s="93"/>
      <c r="AK25" s="92" t="str">
        <f t="shared" si="4"/>
        <v/>
      </c>
      <c r="AL25" s="92" t="str">
        <f t="shared" si="5"/>
        <v/>
      </c>
      <c r="AM25" s="92" t="str">
        <f t="shared" si="6"/>
        <v/>
      </c>
      <c r="AN25" s="92" t="str">
        <f t="shared" si="7"/>
        <v/>
      </c>
      <c r="AO25" s="91" t="s">
        <v>338</v>
      </c>
      <c r="AP25" s="92" t="str">
        <f t="shared" si="8"/>
        <v>Tantosha</v>
      </c>
      <c r="AQ25" s="94">
        <f t="shared" si="9"/>
        <v>1</v>
      </c>
      <c r="AR25" s="94" t="str">
        <f>IF(AND(AP25&lt;&gt;"",AQ25&gt;1),COUNTIF(AP$9:AP25,AP25),"")</f>
        <v/>
      </c>
      <c r="AS25" s="95" t="str">
        <f t="shared" si="14"/>
        <v/>
      </c>
      <c r="AU25" s="96" t="str">
        <f t="shared" si="15"/>
        <v>COVER_TANTOSHA</v>
      </c>
      <c r="AV25" s="97" t="s">
        <v>379</v>
      </c>
      <c r="AW25" s="96" t="str">
        <f>IF(COUNTIF($AX$12:$AX25,$AX25)&gt;=2,"//","")</f>
        <v/>
      </c>
      <c r="AX25" s="96" t="str">
        <f t="shared" si="12"/>
        <v>public static final String COVER_TANTOSHA = "担当者";</v>
      </c>
      <c r="AY25" s="96" t="str">
        <f t="shared" si="13"/>
        <v>XmlConstantFreon1Other.COVER_TANTOSHA</v>
      </c>
    </row>
    <row r="26" spans="1:51" s="65" customFormat="1" ht="12">
      <c r="A26" s="123" t="s">
        <v>13</v>
      </c>
      <c r="B26" s="84" t="str">
        <f t="shared" si="3"/>
        <v>04</v>
      </c>
      <c r="C26" s="98"/>
      <c r="D26" s="70"/>
      <c r="E26" s="104"/>
      <c r="F26" s="138" t="s">
        <v>95</v>
      </c>
      <c r="G26" s="139"/>
      <c r="H26" s="139"/>
      <c r="I26" s="139"/>
      <c r="J26" s="139"/>
      <c r="K26" s="139"/>
      <c r="L26" s="140"/>
      <c r="M26" s="86">
        <v>1</v>
      </c>
      <c r="N26" s="87">
        <v>1</v>
      </c>
      <c r="O26" s="88" t="s">
        <v>180</v>
      </c>
      <c r="P26" s="101" t="s">
        <v>40</v>
      </c>
      <c r="Q26" s="100" t="s">
        <v>474</v>
      </c>
      <c r="R26" s="138"/>
      <c r="S26" s="139"/>
      <c r="T26" s="139"/>
      <c r="U26" s="140"/>
      <c r="V26" s="90"/>
      <c r="W26" s="141" t="s">
        <v>108</v>
      </c>
      <c r="X26" s="142"/>
      <c r="Y26" s="143"/>
      <c r="Z26" s="144"/>
      <c r="AA26" s="113"/>
      <c r="AD26" s="91"/>
      <c r="AE26" s="91" t="s">
        <v>180</v>
      </c>
      <c r="AF26" s="92" t="s">
        <v>445</v>
      </c>
      <c r="AG26" s="92" t="s">
        <v>445</v>
      </c>
      <c r="AH26" s="92" t="str">
        <f t="shared" si="11"/>
        <v>○</v>
      </c>
      <c r="AI26" s="91" t="s">
        <v>343</v>
      </c>
      <c r="AJ26" s="93" t="s">
        <v>16</v>
      </c>
      <c r="AK26" s="92" t="str">
        <f t="shared" si="4"/>
        <v>○</v>
      </c>
      <c r="AL26" s="92" t="str">
        <f t="shared" si="5"/>
        <v>○</v>
      </c>
      <c r="AM26" s="92" t="str">
        <f t="shared" si="6"/>
        <v>文字列</v>
      </c>
      <c r="AN26" s="92" t="str">
        <f t="shared" si="7"/>
        <v>20</v>
      </c>
      <c r="AO26" s="91" t="s">
        <v>339</v>
      </c>
      <c r="AP26" s="92" t="str">
        <f t="shared" si="8"/>
        <v/>
      </c>
      <c r="AQ26" s="94" t="str">
        <f t="shared" si="9"/>
        <v/>
      </c>
      <c r="AR26" s="94" t="str">
        <f>IF(AND(AP26&lt;&gt;"",AQ26&gt;1),COUNTIF(AP$9:AP26,AP26),"")</f>
        <v/>
      </c>
      <c r="AS26" s="95" t="str">
        <f t="shared" si="14"/>
        <v/>
      </c>
      <c r="AU26" s="96" t="str">
        <f t="shared" si="15"/>
        <v>COVER_BUSHO</v>
      </c>
      <c r="AV26" s="97" t="s">
        <v>380</v>
      </c>
      <c r="AW26" s="96" t="str">
        <f>IF(COUNTIF($AX$12:$AX26,$AX26)&gt;=2,"//","")</f>
        <v/>
      </c>
      <c r="AX26" s="96" t="str">
        <f t="shared" si="12"/>
        <v>public static final String COVER_BUSHO = "担当者/部署";</v>
      </c>
      <c r="AY26" s="96" t="str">
        <f t="shared" si="13"/>
        <v>XmlConstantFreon1Other.COVER_BUSHO</v>
      </c>
    </row>
    <row r="27" spans="1:51" s="65" customFormat="1" ht="12">
      <c r="A27" s="123" t="s">
        <v>14</v>
      </c>
      <c r="B27" s="84" t="str">
        <f t="shared" si="3"/>
        <v>04</v>
      </c>
      <c r="C27" s="98"/>
      <c r="D27" s="70"/>
      <c r="E27" s="70"/>
      <c r="F27" s="138" t="s">
        <v>175</v>
      </c>
      <c r="G27" s="139"/>
      <c r="H27" s="139"/>
      <c r="I27" s="139"/>
      <c r="J27" s="139"/>
      <c r="K27" s="139"/>
      <c r="L27" s="140"/>
      <c r="M27" s="86">
        <v>1</v>
      </c>
      <c r="N27" s="87">
        <v>1</v>
      </c>
      <c r="O27" s="88" t="s">
        <v>180</v>
      </c>
      <c r="P27" s="101" t="s">
        <v>137</v>
      </c>
      <c r="Q27" s="100" t="s">
        <v>152</v>
      </c>
      <c r="R27" s="138"/>
      <c r="S27" s="139"/>
      <c r="T27" s="139"/>
      <c r="U27" s="140"/>
      <c r="V27" s="90"/>
      <c r="W27" s="141" t="s">
        <v>143</v>
      </c>
      <c r="X27" s="142"/>
      <c r="Y27" s="143"/>
      <c r="Z27" s="144"/>
      <c r="AD27" s="91"/>
      <c r="AE27" s="91" t="s">
        <v>180</v>
      </c>
      <c r="AF27" s="92" t="s">
        <v>445</v>
      </c>
      <c r="AG27" s="92" t="s">
        <v>445</v>
      </c>
      <c r="AH27" s="92" t="str">
        <f t="shared" si="11"/>
        <v>○</v>
      </c>
      <c r="AI27" s="91" t="s">
        <v>343</v>
      </c>
      <c r="AJ27" s="93" t="s">
        <v>11</v>
      </c>
      <c r="AK27" s="92" t="str">
        <f t="shared" si="4"/>
        <v>○</v>
      </c>
      <c r="AL27" s="92" t="str">
        <f t="shared" si="5"/>
        <v>○</v>
      </c>
      <c r="AM27" s="92" t="str">
        <f t="shared" si="6"/>
        <v>文字列</v>
      </c>
      <c r="AN27" s="92" t="str">
        <f t="shared" si="7"/>
        <v>15</v>
      </c>
      <c r="AO27" s="91" t="s">
        <v>339</v>
      </c>
      <c r="AP27" s="92" t="str">
        <f t="shared" si="8"/>
        <v/>
      </c>
      <c r="AQ27" s="94" t="str">
        <f t="shared" si="9"/>
        <v/>
      </c>
      <c r="AR27" s="94" t="str">
        <f>IF(AND(AP27&lt;&gt;"",AQ27&gt;1),COUNTIF(AP$9:AP27,AP27),"")</f>
        <v/>
      </c>
      <c r="AS27" s="95" t="str">
        <f t="shared" si="14"/>
        <v/>
      </c>
      <c r="AU27" s="96" t="str">
        <f t="shared" si="15"/>
        <v>COVER_NAME_FURIGANA</v>
      </c>
      <c r="AV27" s="97" t="s">
        <v>381</v>
      </c>
      <c r="AW27" s="96" t="str">
        <f>IF(COUNTIF($AX$12:$AX27,$AX27)&gt;=2,"//","")</f>
        <v/>
      </c>
      <c r="AX27" s="96" t="str">
        <f t="shared" si="12"/>
        <v>public static final String COVER_NAME_FURIGANA = "担当者/氏名（ふりがな）";</v>
      </c>
      <c r="AY27" s="96" t="str">
        <f t="shared" si="13"/>
        <v>XmlConstantFreon1Other.COVER_NAME_FURIGANA</v>
      </c>
    </row>
    <row r="28" spans="1:51" s="65" customFormat="1" ht="12">
      <c r="A28" s="123" t="s">
        <v>15</v>
      </c>
      <c r="B28" s="84" t="str">
        <f t="shared" si="3"/>
        <v>04</v>
      </c>
      <c r="C28" s="98"/>
      <c r="D28" s="70"/>
      <c r="E28" s="70"/>
      <c r="F28" s="138" t="s">
        <v>67</v>
      </c>
      <c r="G28" s="139"/>
      <c r="H28" s="139"/>
      <c r="I28" s="139"/>
      <c r="J28" s="139"/>
      <c r="K28" s="139"/>
      <c r="L28" s="140"/>
      <c r="M28" s="86">
        <v>1</v>
      </c>
      <c r="N28" s="87">
        <v>1</v>
      </c>
      <c r="O28" s="88" t="s">
        <v>180</v>
      </c>
      <c r="P28" s="101" t="s">
        <v>40</v>
      </c>
      <c r="Q28" s="100" t="s">
        <v>152</v>
      </c>
      <c r="R28" s="138"/>
      <c r="S28" s="139"/>
      <c r="T28" s="139"/>
      <c r="U28" s="140"/>
      <c r="V28" s="90"/>
      <c r="W28" s="141" t="s">
        <v>70</v>
      </c>
      <c r="X28" s="142"/>
      <c r="Y28" s="143"/>
      <c r="Z28" s="144"/>
      <c r="AD28" s="91"/>
      <c r="AE28" s="91" t="s">
        <v>180</v>
      </c>
      <c r="AF28" s="92" t="s">
        <v>445</v>
      </c>
      <c r="AG28" s="92" t="s">
        <v>445</v>
      </c>
      <c r="AH28" s="92" t="str">
        <f t="shared" si="11"/>
        <v>○</v>
      </c>
      <c r="AI28" s="91" t="s">
        <v>343</v>
      </c>
      <c r="AJ28" s="93" t="s">
        <v>11</v>
      </c>
      <c r="AK28" s="92" t="str">
        <f t="shared" si="4"/>
        <v>○</v>
      </c>
      <c r="AL28" s="92" t="str">
        <f t="shared" si="5"/>
        <v>○</v>
      </c>
      <c r="AM28" s="92" t="str">
        <f t="shared" si="6"/>
        <v>文字列</v>
      </c>
      <c r="AN28" s="92" t="str">
        <f t="shared" si="7"/>
        <v>15</v>
      </c>
      <c r="AO28" s="91" t="s">
        <v>339</v>
      </c>
      <c r="AP28" s="92" t="str">
        <f t="shared" si="8"/>
        <v/>
      </c>
      <c r="AQ28" s="94" t="str">
        <f t="shared" si="9"/>
        <v/>
      </c>
      <c r="AR28" s="94" t="str">
        <f>IF(AND(AP28&lt;&gt;"",AQ28&gt;1),COUNTIF(AP$9:AP28,AP28),"")</f>
        <v/>
      </c>
      <c r="AS28" s="95" t="str">
        <f t="shared" si="14"/>
        <v/>
      </c>
      <c r="AU28" s="96" t="str">
        <f t="shared" si="15"/>
        <v>COVER_NAME</v>
      </c>
      <c r="AV28" s="97" t="s">
        <v>382</v>
      </c>
      <c r="AW28" s="96" t="str">
        <f>IF(COUNTIF($AX$12:$AX28,$AX28)&gt;=2,"//","")</f>
        <v/>
      </c>
      <c r="AX28" s="96" t="str">
        <f t="shared" si="12"/>
        <v>public static final String COVER_NAME = "担当者/氏名";</v>
      </c>
      <c r="AY28" s="96" t="str">
        <f t="shared" si="13"/>
        <v>XmlConstantFreon1Other.COVER_NAME</v>
      </c>
    </row>
    <row r="29" spans="1:51" s="65" customFormat="1">
      <c r="A29" s="123" t="s">
        <v>16</v>
      </c>
      <c r="B29" s="84" t="str">
        <f t="shared" si="3"/>
        <v>04</v>
      </c>
      <c r="C29" s="98"/>
      <c r="D29" s="70"/>
      <c r="E29" s="70"/>
      <c r="F29" s="138" t="s">
        <v>68</v>
      </c>
      <c r="G29" s="139"/>
      <c r="H29" s="139"/>
      <c r="I29" s="139"/>
      <c r="J29" s="139"/>
      <c r="K29" s="139"/>
      <c r="L29" s="140"/>
      <c r="M29" s="86">
        <v>1</v>
      </c>
      <c r="N29" s="87">
        <v>1</v>
      </c>
      <c r="O29" s="88" t="s">
        <v>180</v>
      </c>
      <c r="P29" s="101" t="s">
        <v>40</v>
      </c>
      <c r="Q29" s="100" t="s">
        <v>113</v>
      </c>
      <c r="R29" s="138" t="s">
        <v>154</v>
      </c>
      <c r="S29" s="139"/>
      <c r="T29" s="139"/>
      <c r="U29" s="140"/>
      <c r="V29" s="109"/>
      <c r="W29" s="141" t="s">
        <v>73</v>
      </c>
      <c r="X29" s="142"/>
      <c r="Y29" s="143"/>
      <c r="Z29" s="144"/>
      <c r="AD29" s="91"/>
      <c r="AE29" s="91" t="s">
        <v>180</v>
      </c>
      <c r="AF29" s="92" t="s">
        <v>445</v>
      </c>
      <c r="AG29" s="92" t="s">
        <v>445</v>
      </c>
      <c r="AH29" s="92" t="str">
        <f t="shared" si="11"/>
        <v>○</v>
      </c>
      <c r="AI29" s="91" t="s">
        <v>319</v>
      </c>
      <c r="AJ29" s="93"/>
      <c r="AK29" s="92" t="str">
        <f t="shared" si="4"/>
        <v>○</v>
      </c>
      <c r="AL29" s="92" t="str">
        <f t="shared" si="5"/>
        <v>○</v>
      </c>
      <c r="AM29" s="92" t="str">
        <f t="shared" si="6"/>
        <v>電話番号</v>
      </c>
      <c r="AN29" s="92" t="str">
        <f t="shared" si="7"/>
        <v/>
      </c>
      <c r="AO29" s="91" t="s">
        <v>339</v>
      </c>
      <c r="AP29" s="92" t="str">
        <f t="shared" si="8"/>
        <v/>
      </c>
      <c r="AQ29" s="94" t="str">
        <f t="shared" si="9"/>
        <v/>
      </c>
      <c r="AR29" s="94" t="str">
        <f>IF(AND(AP29&lt;&gt;"",AQ29&gt;1),COUNTIF(AP$9:AP29,AP29),"")</f>
        <v/>
      </c>
      <c r="AS29" s="95" t="str">
        <f t="shared" si="14"/>
        <v/>
      </c>
      <c r="AU29" s="96" t="str">
        <f t="shared" si="15"/>
        <v>COVER_TEL</v>
      </c>
      <c r="AV29" s="97" t="s">
        <v>383</v>
      </c>
      <c r="AW29" s="96" t="str">
        <f>IF(COUNTIF($AX$12:$AX29,$AX29)&gt;=2,"//","")</f>
        <v/>
      </c>
      <c r="AX29" s="96" t="str">
        <f t="shared" si="12"/>
        <v>public static final String COVER_TEL = "担当者/電話番号";</v>
      </c>
      <c r="AY29" s="96" t="str">
        <f t="shared" si="13"/>
        <v>XmlConstantFreon1Other.COVER_TEL</v>
      </c>
    </row>
    <row r="30" spans="1:51" s="65" customFormat="1">
      <c r="A30" s="123" t="s">
        <v>17</v>
      </c>
      <c r="B30" s="84" t="str">
        <f t="shared" si="3"/>
        <v>04</v>
      </c>
      <c r="C30" s="98"/>
      <c r="D30" s="107"/>
      <c r="E30" s="107"/>
      <c r="F30" s="138" t="s">
        <v>176</v>
      </c>
      <c r="G30" s="139"/>
      <c r="H30" s="139"/>
      <c r="I30" s="139"/>
      <c r="J30" s="139"/>
      <c r="K30" s="139"/>
      <c r="L30" s="140"/>
      <c r="M30" s="86">
        <v>1</v>
      </c>
      <c r="N30" s="87">
        <v>1</v>
      </c>
      <c r="O30" s="88" t="s">
        <v>180</v>
      </c>
      <c r="P30" s="89" t="s">
        <v>41</v>
      </c>
      <c r="Q30" s="88" t="s">
        <v>251</v>
      </c>
      <c r="R30" s="138"/>
      <c r="S30" s="139"/>
      <c r="T30" s="139"/>
      <c r="U30" s="140"/>
      <c r="V30" s="109"/>
      <c r="W30" s="141" t="s">
        <v>211</v>
      </c>
      <c r="X30" s="142"/>
      <c r="Y30" s="143"/>
      <c r="Z30" s="144"/>
      <c r="AD30" s="91"/>
      <c r="AE30" s="91" t="s">
        <v>180</v>
      </c>
      <c r="AF30" s="92" t="s">
        <v>445</v>
      </c>
      <c r="AG30" s="92" t="s">
        <v>445</v>
      </c>
      <c r="AH30" s="92" t="str">
        <f t="shared" si="11"/>
        <v>○</v>
      </c>
      <c r="AI30" s="91" t="s">
        <v>176</v>
      </c>
      <c r="AJ30" s="93"/>
      <c r="AK30" s="92" t="str">
        <f t="shared" si="4"/>
        <v>○</v>
      </c>
      <c r="AL30" s="92" t="str">
        <f t="shared" si="5"/>
        <v>○</v>
      </c>
      <c r="AM30" s="92" t="str">
        <f t="shared" si="6"/>
        <v>メールアドレス</v>
      </c>
      <c r="AN30" s="92" t="str">
        <f t="shared" si="7"/>
        <v/>
      </c>
      <c r="AO30" s="91" t="s">
        <v>339</v>
      </c>
      <c r="AP30" s="92" t="str">
        <f t="shared" si="8"/>
        <v/>
      </c>
      <c r="AQ30" s="94" t="str">
        <f t="shared" si="9"/>
        <v/>
      </c>
      <c r="AR30" s="94" t="str">
        <f>IF(AND(AP30&lt;&gt;"",AQ30&gt;1),COUNTIF(AP$9:AP30,AP30),"")</f>
        <v/>
      </c>
      <c r="AS30" s="95" t="str">
        <f t="shared" si="14"/>
        <v/>
      </c>
      <c r="AU30" s="96" t="str">
        <f t="shared" si="15"/>
        <v>COVER_MAIL_ADDRESS</v>
      </c>
      <c r="AV30" s="97" t="s">
        <v>384</v>
      </c>
      <c r="AW30" s="96" t="str">
        <f>IF(COUNTIF($AX$12:$AX30,$AX30)&gt;=2,"//","")</f>
        <v/>
      </c>
      <c r="AX30" s="96" t="str">
        <f t="shared" si="12"/>
        <v>public static final String COVER_MAIL_ADDRESS = "担当者/メールアドレス";</v>
      </c>
      <c r="AY30" s="96" t="str">
        <f t="shared" si="13"/>
        <v>XmlConstantFreon1Other.COVER_MAIL_ADDRESS</v>
      </c>
    </row>
    <row r="31" spans="1:51" s="65" customFormat="1">
      <c r="A31" s="123" t="s">
        <v>55</v>
      </c>
      <c r="B31" s="84" t="str">
        <f t="shared" si="3"/>
        <v>02</v>
      </c>
      <c r="C31" s="98"/>
      <c r="D31" s="138" t="s">
        <v>100</v>
      </c>
      <c r="E31" s="139"/>
      <c r="F31" s="139"/>
      <c r="G31" s="139"/>
      <c r="H31" s="139"/>
      <c r="I31" s="139"/>
      <c r="J31" s="139"/>
      <c r="K31" s="139"/>
      <c r="L31" s="140"/>
      <c r="M31" s="86">
        <v>1</v>
      </c>
      <c r="N31" s="87">
        <v>1</v>
      </c>
      <c r="O31" s="88"/>
      <c r="P31" s="89"/>
      <c r="Q31" s="88"/>
      <c r="R31" s="138"/>
      <c r="S31" s="139"/>
      <c r="T31" s="139"/>
      <c r="U31" s="140"/>
      <c r="V31" s="109"/>
      <c r="W31" s="141" t="s">
        <v>262</v>
      </c>
      <c r="X31" s="142"/>
      <c r="Y31" s="143"/>
      <c r="Z31" s="144"/>
      <c r="AD31" s="91"/>
      <c r="AE31" s="91"/>
      <c r="AF31" s="92"/>
      <c r="AG31" s="92"/>
      <c r="AH31" s="92" t="str">
        <f t="shared" si="11"/>
        <v/>
      </c>
      <c r="AI31" s="91"/>
      <c r="AJ31" s="93"/>
      <c r="AK31" s="92" t="str">
        <f t="shared" si="4"/>
        <v/>
      </c>
      <c r="AL31" s="92" t="str">
        <f t="shared" si="5"/>
        <v/>
      </c>
      <c r="AM31" s="92" t="str">
        <f t="shared" si="6"/>
        <v/>
      </c>
      <c r="AN31" s="92" t="str">
        <f t="shared" si="7"/>
        <v/>
      </c>
      <c r="AO31" s="91" t="s">
        <v>338</v>
      </c>
      <c r="AP31" s="92" t="str">
        <f t="shared" si="8"/>
        <v>FreonJigyosho_01</v>
      </c>
      <c r="AQ31" s="94">
        <f t="shared" si="9"/>
        <v>1</v>
      </c>
      <c r="AR31" s="94" t="str">
        <f>IF(AND(AP31&lt;&gt;"",AQ31&gt;1),COUNTIF(AP$9:AP31,AP31),"")</f>
        <v/>
      </c>
      <c r="AS31" s="95" t="str">
        <f t="shared" si="14"/>
        <v/>
      </c>
      <c r="AU31" s="96" t="str">
        <f>"TABLE01_"&amp;UPPER(W31)</f>
        <v>TABLE01_FREONJIGYOSHO_01</v>
      </c>
      <c r="AV31" s="97" t="s">
        <v>424</v>
      </c>
      <c r="AW31" s="96" t="str">
        <f>IF(COUNTIF($AX$12:$AX31,$AX31)&gt;=2,"//","")</f>
        <v/>
      </c>
      <c r="AX31" s="96" t="str">
        <f t="shared" si="12"/>
        <v>public static final String TABLE01_FREONJIGYOSHO_01 = "別紙第１表";</v>
      </c>
      <c r="AY31" s="96" t="str">
        <f t="shared" si="13"/>
        <v>XmlConstantFreon1Other.TABLE01_FREONJIGYOSHO_01</v>
      </c>
    </row>
    <row r="32" spans="1:51" s="130" customFormat="1">
      <c r="A32" s="124" t="s">
        <v>56</v>
      </c>
      <c r="B32" s="84" t="str">
        <f t="shared" si="3"/>
        <v>03</v>
      </c>
      <c r="C32" s="125"/>
      <c r="D32" s="126"/>
      <c r="E32" s="283" t="s">
        <v>223</v>
      </c>
      <c r="F32" s="284"/>
      <c r="G32" s="284"/>
      <c r="H32" s="284"/>
      <c r="I32" s="284"/>
      <c r="J32" s="284"/>
      <c r="K32" s="284"/>
      <c r="L32" s="285"/>
      <c r="M32" s="127">
        <v>1</v>
      </c>
      <c r="N32" s="128" t="s">
        <v>322</v>
      </c>
      <c r="O32" s="129" t="s">
        <v>180</v>
      </c>
      <c r="P32" s="101" t="s">
        <v>39</v>
      </c>
      <c r="Q32" s="129" t="s">
        <v>323</v>
      </c>
      <c r="R32" s="283"/>
      <c r="S32" s="284"/>
      <c r="T32" s="284"/>
      <c r="U32" s="285"/>
      <c r="V32" s="109"/>
      <c r="W32" s="286" t="s">
        <v>287</v>
      </c>
      <c r="X32" s="287"/>
      <c r="Y32" s="288"/>
      <c r="Z32" s="289"/>
      <c r="AD32" s="131"/>
      <c r="AE32" s="131" t="s">
        <v>180</v>
      </c>
      <c r="AF32" s="92" t="s">
        <v>445</v>
      </c>
      <c r="AG32" s="92" t="s">
        <v>445</v>
      </c>
      <c r="AH32" s="92" t="str">
        <f t="shared" si="11"/>
        <v>○</v>
      </c>
      <c r="AI32" s="91" t="s">
        <v>342</v>
      </c>
      <c r="AJ32" s="93" t="s">
        <v>6</v>
      </c>
      <c r="AK32" s="92" t="str">
        <f t="shared" si="4"/>
        <v>○</v>
      </c>
      <c r="AL32" s="92" t="str">
        <f t="shared" si="5"/>
        <v>○</v>
      </c>
      <c r="AM32" s="92" t="str">
        <f t="shared" si="6"/>
        <v>整数</v>
      </c>
      <c r="AN32" s="92" t="str">
        <f t="shared" si="7"/>
        <v>10</v>
      </c>
      <c r="AO32" s="91" t="s">
        <v>339</v>
      </c>
      <c r="AP32" s="92" t="str">
        <f t="shared" si="8"/>
        <v/>
      </c>
      <c r="AQ32" s="94" t="str">
        <f t="shared" si="9"/>
        <v/>
      </c>
      <c r="AR32" s="94" t="str">
        <f>IF(AND(AP32&lt;&gt;"",AQ32&gt;1),COUNTIF(AP$9:AP32,AP32),"")</f>
        <v/>
      </c>
      <c r="AS32" s="95" t="str">
        <f t="shared" si="14"/>
        <v/>
      </c>
      <c r="AU32" s="96" t="str">
        <f t="shared" ref="AU32:AU37" si="16">"TABLE01_"&amp;UPPER(W32)</f>
        <v>TABLE01_SANTEI_ROEIRYO_GOUKEI</v>
      </c>
      <c r="AV32" s="97" t="s">
        <v>425</v>
      </c>
      <c r="AW32" s="96" t="str">
        <f>IF(COUNTIF($AX$12:$AX32,$AX32)&gt;=2,"//","")</f>
        <v/>
      </c>
      <c r="AX32" s="96" t="str">
        <f t="shared" si="12"/>
        <v>public static final String TABLE01_SANTEI_ROEIRYO_GOUKEI = "特定事業所の算定漏えい量合計";</v>
      </c>
      <c r="AY32" s="96" t="str">
        <f t="shared" si="13"/>
        <v>XmlConstantFreon1Other.TABLE01_SANTEI_ROEIRYO_GOUKEI</v>
      </c>
    </row>
    <row r="33" spans="1:51" s="65" customFormat="1">
      <c r="A33" s="123" t="s">
        <v>57</v>
      </c>
      <c r="B33" s="84" t="str">
        <f t="shared" si="3"/>
        <v>03</v>
      </c>
      <c r="C33" s="98"/>
      <c r="D33" s="70"/>
      <c r="E33" s="138" t="s">
        <v>196</v>
      </c>
      <c r="F33" s="139"/>
      <c r="G33" s="139"/>
      <c r="H33" s="139"/>
      <c r="I33" s="139"/>
      <c r="J33" s="139"/>
      <c r="K33" s="139"/>
      <c r="L33" s="140"/>
      <c r="M33" s="86">
        <v>1</v>
      </c>
      <c r="N33" s="87">
        <v>1</v>
      </c>
      <c r="O33" s="88"/>
      <c r="P33" s="89"/>
      <c r="Q33" s="88"/>
      <c r="R33" s="138"/>
      <c r="S33" s="139"/>
      <c r="T33" s="139"/>
      <c r="U33" s="140"/>
      <c r="V33" s="109"/>
      <c r="W33" s="141" t="s">
        <v>285</v>
      </c>
      <c r="X33" s="142"/>
      <c r="Y33" s="143"/>
      <c r="Z33" s="144"/>
      <c r="AD33" s="91"/>
      <c r="AE33" s="91"/>
      <c r="AF33" s="92"/>
      <c r="AG33" s="92"/>
      <c r="AH33" s="92" t="str">
        <f t="shared" si="11"/>
        <v/>
      </c>
      <c r="AI33" s="91"/>
      <c r="AJ33" s="93"/>
      <c r="AK33" s="92" t="str">
        <f t="shared" si="4"/>
        <v/>
      </c>
      <c r="AL33" s="92" t="str">
        <f t="shared" si="5"/>
        <v/>
      </c>
      <c r="AM33" s="92" t="str">
        <f t="shared" si="6"/>
        <v/>
      </c>
      <c r="AN33" s="92" t="str">
        <f t="shared" si="7"/>
        <v/>
      </c>
      <c r="AO33" s="91" t="s">
        <v>340</v>
      </c>
      <c r="AP33" s="92" t="str">
        <f t="shared" si="8"/>
        <v/>
      </c>
      <c r="AQ33" s="94" t="str">
        <f t="shared" si="9"/>
        <v/>
      </c>
      <c r="AR33" s="94" t="str">
        <f>IF(AND(AP33&lt;&gt;"",AQ33&gt;1),COUNTIF(AP$9:AP33,AP33),"")</f>
        <v/>
      </c>
      <c r="AS33" s="95" t="str">
        <f t="shared" si="14"/>
        <v/>
      </c>
      <c r="AU33" s="96" t="str">
        <f t="shared" si="16"/>
        <v>TABLE01_FREON_SHURUI_ARRAY</v>
      </c>
      <c r="AV33" s="97" t="s">
        <v>426</v>
      </c>
      <c r="AW33" s="96" t="str">
        <f>IF(COUNTIF($AX$12:$AX33,$AX33)&gt;=2,"//","")</f>
        <v/>
      </c>
      <c r="AX33" s="96" t="str">
        <f t="shared" si="12"/>
        <v>public static final String TABLE01_FREON_SHURUI_ARRAY = "フロン類の種類Array";</v>
      </c>
      <c r="AY33" s="96" t="str">
        <f t="shared" si="13"/>
        <v>XmlConstantFreon1Other.TABLE01_FREON_SHURUI_ARRAY</v>
      </c>
    </row>
    <row r="34" spans="1:51" s="65" customFormat="1">
      <c r="A34" s="123" t="s">
        <v>34</v>
      </c>
      <c r="B34" s="84" t="str">
        <f t="shared" si="3"/>
        <v>04</v>
      </c>
      <c r="C34" s="98"/>
      <c r="D34" s="70"/>
      <c r="E34" s="104"/>
      <c r="F34" s="138" t="s">
        <v>197</v>
      </c>
      <c r="G34" s="139"/>
      <c r="H34" s="139"/>
      <c r="I34" s="139"/>
      <c r="J34" s="139"/>
      <c r="K34" s="139"/>
      <c r="L34" s="140"/>
      <c r="M34" s="86">
        <v>1</v>
      </c>
      <c r="N34" s="87" t="s">
        <v>248</v>
      </c>
      <c r="O34" s="88"/>
      <c r="P34" s="89"/>
      <c r="Q34" s="88"/>
      <c r="R34" s="138" t="s">
        <v>249</v>
      </c>
      <c r="S34" s="139"/>
      <c r="T34" s="139"/>
      <c r="U34" s="140"/>
      <c r="V34" s="109"/>
      <c r="W34" s="141" t="s">
        <v>288</v>
      </c>
      <c r="X34" s="142"/>
      <c r="Y34" s="143"/>
      <c r="Z34" s="144"/>
      <c r="AD34" s="91"/>
      <c r="AE34" s="91"/>
      <c r="AF34" s="92"/>
      <c r="AG34" s="92"/>
      <c r="AH34" s="92" t="str">
        <f t="shared" si="11"/>
        <v/>
      </c>
      <c r="AI34" s="91"/>
      <c r="AJ34" s="93"/>
      <c r="AK34" s="92" t="str">
        <f t="shared" si="4"/>
        <v/>
      </c>
      <c r="AL34" s="92" t="str">
        <f t="shared" si="5"/>
        <v/>
      </c>
      <c r="AM34" s="92" t="str">
        <f t="shared" si="6"/>
        <v/>
      </c>
      <c r="AN34" s="92" t="str">
        <f t="shared" si="7"/>
        <v/>
      </c>
      <c r="AO34" s="91" t="s">
        <v>341</v>
      </c>
      <c r="AP34" s="92" t="str">
        <f t="shared" si="8"/>
        <v>Freon_Shurui</v>
      </c>
      <c r="AQ34" s="94">
        <f t="shared" si="9"/>
        <v>1</v>
      </c>
      <c r="AR34" s="94" t="str">
        <f>IF(AND(AP34&lt;&gt;"",AQ34&gt;1),COUNTIF(AP$9:AP34,AP34),"")</f>
        <v/>
      </c>
      <c r="AS34" s="95" t="str">
        <f t="shared" si="14"/>
        <v/>
      </c>
      <c r="AU34" s="96" t="str">
        <f t="shared" si="16"/>
        <v>TABLE01_FREON_SHURUI</v>
      </c>
      <c r="AV34" s="97" t="s">
        <v>427</v>
      </c>
      <c r="AW34" s="96" t="str">
        <f>IF(COUNTIF($AX$12:$AX34,$AX34)&gt;=2,"//","")</f>
        <v/>
      </c>
      <c r="AX34" s="96" t="str">
        <f t="shared" si="12"/>
        <v>public static final String TABLE01_FREON_SHURUI = "フロン類の種類";</v>
      </c>
      <c r="AY34" s="96" t="str">
        <f t="shared" si="13"/>
        <v>XmlConstantFreon1Other.TABLE01_FREON_SHURUI</v>
      </c>
    </row>
    <row r="35" spans="1:51" s="65" customFormat="1">
      <c r="A35" s="123" t="s">
        <v>35</v>
      </c>
      <c r="B35" s="84" t="str">
        <f t="shared" si="3"/>
        <v>05</v>
      </c>
      <c r="C35" s="98"/>
      <c r="D35" s="70"/>
      <c r="E35" s="70"/>
      <c r="F35" s="104"/>
      <c r="G35" s="138" t="s">
        <v>198</v>
      </c>
      <c r="H35" s="139"/>
      <c r="I35" s="139"/>
      <c r="J35" s="139"/>
      <c r="K35" s="139"/>
      <c r="L35" s="140"/>
      <c r="M35" s="86">
        <v>1</v>
      </c>
      <c r="N35" s="87">
        <v>1</v>
      </c>
      <c r="O35" s="88" t="s">
        <v>180</v>
      </c>
      <c r="P35" s="101" t="s">
        <v>40</v>
      </c>
      <c r="Q35" s="88" t="s">
        <v>290</v>
      </c>
      <c r="R35" s="138"/>
      <c r="S35" s="139"/>
      <c r="T35" s="139"/>
      <c r="U35" s="140"/>
      <c r="V35" s="109"/>
      <c r="W35" s="270" t="s">
        <v>283</v>
      </c>
      <c r="X35" s="271"/>
      <c r="Y35" s="143"/>
      <c r="Z35" s="144"/>
      <c r="AD35" s="91"/>
      <c r="AE35" s="91" t="s">
        <v>180</v>
      </c>
      <c r="AF35" s="92" t="s">
        <v>445</v>
      </c>
      <c r="AG35" s="92" t="s">
        <v>446</v>
      </c>
      <c r="AH35" s="92" t="str">
        <f t="shared" si="11"/>
        <v>○</v>
      </c>
      <c r="AI35" s="91" t="s">
        <v>343</v>
      </c>
      <c r="AJ35" s="93" t="s">
        <v>345</v>
      </c>
      <c r="AK35" s="92" t="str">
        <f t="shared" si="4"/>
        <v>○</v>
      </c>
      <c r="AL35" s="92" t="str">
        <f t="shared" si="5"/>
        <v>○</v>
      </c>
      <c r="AM35" s="92" t="str">
        <f t="shared" si="6"/>
        <v/>
      </c>
      <c r="AN35" s="92" t="str">
        <f t="shared" si="7"/>
        <v/>
      </c>
      <c r="AO35" s="91" t="s">
        <v>339</v>
      </c>
      <c r="AP35" s="92" t="str">
        <f t="shared" si="8"/>
        <v/>
      </c>
      <c r="AQ35" s="94" t="str">
        <f t="shared" si="9"/>
        <v/>
      </c>
      <c r="AR35" s="94" t="str">
        <f>IF(AND(AP35&lt;&gt;"",AQ35&gt;1),COUNTIF(AP$9:AP35,AP35),"")</f>
        <v/>
      </c>
      <c r="AS35" s="95" t="str">
        <f t="shared" si="14"/>
        <v/>
      </c>
      <c r="AU35" s="96" t="str">
        <f t="shared" si="16"/>
        <v>TABLE01_FREON_SHURUI_NAME</v>
      </c>
      <c r="AV35" s="97" t="s">
        <v>428</v>
      </c>
      <c r="AW35" s="96" t="str">
        <f>IF(COUNTIF($AX$12:$AX35,$AX35)&gt;=2,"//","")</f>
        <v/>
      </c>
      <c r="AX35" s="96" t="str">
        <f t="shared" si="12"/>
        <v>public static final String TABLE01_FREON_SHURUI_NAME = "フロン類の種類/フロン類の種類名";</v>
      </c>
      <c r="AY35" s="96" t="str">
        <f t="shared" si="13"/>
        <v>XmlConstantFreon1Other.TABLE01_FREON_SHURUI_NAME</v>
      </c>
    </row>
    <row r="36" spans="1:51" s="65" customFormat="1">
      <c r="A36" s="123" t="s">
        <v>36</v>
      </c>
      <c r="B36" s="84" t="str">
        <f t="shared" si="3"/>
        <v>05</v>
      </c>
      <c r="C36" s="98"/>
      <c r="D36" s="70"/>
      <c r="E36" s="70"/>
      <c r="F36" s="70"/>
      <c r="G36" s="138" t="s">
        <v>199</v>
      </c>
      <c r="H36" s="139"/>
      <c r="I36" s="139"/>
      <c r="J36" s="139"/>
      <c r="K36" s="139"/>
      <c r="L36" s="140"/>
      <c r="M36" s="86">
        <v>1</v>
      </c>
      <c r="N36" s="87">
        <v>1</v>
      </c>
      <c r="O36" s="88" t="s">
        <v>180</v>
      </c>
      <c r="P36" s="101" t="s">
        <v>39</v>
      </c>
      <c r="Q36" s="88" t="s">
        <v>113</v>
      </c>
      <c r="R36" s="138" t="s">
        <v>464</v>
      </c>
      <c r="S36" s="139"/>
      <c r="T36" s="139"/>
      <c r="U36" s="140"/>
      <c r="V36" s="109"/>
      <c r="W36" s="270" t="s">
        <v>284</v>
      </c>
      <c r="X36" s="271"/>
      <c r="Y36" s="143"/>
      <c r="Z36" s="144"/>
      <c r="AD36" s="91"/>
      <c r="AE36" s="91" t="s">
        <v>180</v>
      </c>
      <c r="AF36" s="92" t="s">
        <v>445</v>
      </c>
      <c r="AG36" s="92" t="s">
        <v>445</v>
      </c>
      <c r="AH36" s="92" t="str">
        <f t="shared" si="11"/>
        <v>○</v>
      </c>
      <c r="AI36" s="91" t="s">
        <v>342</v>
      </c>
      <c r="AJ36" s="93" t="s">
        <v>6</v>
      </c>
      <c r="AK36" s="92" t="str">
        <f t="shared" si="4"/>
        <v>○</v>
      </c>
      <c r="AL36" s="92" t="str">
        <f t="shared" si="5"/>
        <v>○</v>
      </c>
      <c r="AM36" s="92" t="str">
        <f t="shared" si="6"/>
        <v>整数</v>
      </c>
      <c r="AN36" s="92" t="str">
        <f t="shared" si="7"/>
        <v>10</v>
      </c>
      <c r="AO36" s="91" t="s">
        <v>339</v>
      </c>
      <c r="AP36" s="92" t="str">
        <f t="shared" si="8"/>
        <v/>
      </c>
      <c r="AQ36" s="94" t="str">
        <f t="shared" si="9"/>
        <v/>
      </c>
      <c r="AR36" s="94" t="str">
        <f>IF(AND(AP36&lt;&gt;"",AQ36&gt;1),COUNTIF(AP$9:AP36,AP36),"")</f>
        <v/>
      </c>
      <c r="AS36" s="95" t="str">
        <f t="shared" si="14"/>
        <v/>
      </c>
      <c r="AU36" s="96" t="str">
        <f t="shared" si="16"/>
        <v>TABLE01_FREON_JITSU_ROEIRYO</v>
      </c>
      <c r="AV36" s="97" t="s">
        <v>429</v>
      </c>
      <c r="AW36" s="96" t="str">
        <f>IF(COUNTIF($AX$12:$AX36,$AX36)&gt;=2,"//","")</f>
        <v/>
      </c>
      <c r="AX36" s="96" t="str">
        <f t="shared" si="12"/>
        <v>public static final String TABLE01_FREON_JITSU_ROEIRYO = "フロン類の種類/フロン類の種類ごとの実漏えい量";</v>
      </c>
      <c r="AY36" s="96" t="str">
        <f t="shared" si="13"/>
        <v>XmlConstantFreon1Other.TABLE01_FREON_JITSU_ROEIRYO</v>
      </c>
    </row>
    <row r="37" spans="1:51" s="65" customFormat="1">
      <c r="A37" s="123" t="s">
        <v>37</v>
      </c>
      <c r="B37" s="84" t="str">
        <f t="shared" si="3"/>
        <v>05</v>
      </c>
      <c r="C37" s="107"/>
      <c r="D37" s="107"/>
      <c r="E37" s="107"/>
      <c r="F37" s="107"/>
      <c r="G37" s="138" t="s">
        <v>224</v>
      </c>
      <c r="H37" s="139"/>
      <c r="I37" s="139"/>
      <c r="J37" s="139"/>
      <c r="K37" s="139"/>
      <c r="L37" s="140"/>
      <c r="M37" s="86">
        <v>1</v>
      </c>
      <c r="N37" s="87">
        <v>1</v>
      </c>
      <c r="O37" s="88" t="s">
        <v>180</v>
      </c>
      <c r="P37" s="101" t="s">
        <v>39</v>
      </c>
      <c r="Q37" s="88" t="s">
        <v>113</v>
      </c>
      <c r="R37" s="138" t="s">
        <v>465</v>
      </c>
      <c r="S37" s="139"/>
      <c r="T37" s="139"/>
      <c r="U37" s="140"/>
      <c r="V37" s="109"/>
      <c r="W37" s="141" t="s">
        <v>286</v>
      </c>
      <c r="X37" s="142"/>
      <c r="Y37" s="143"/>
      <c r="Z37" s="144"/>
      <c r="AD37" s="91"/>
      <c r="AE37" s="91" t="s">
        <v>180</v>
      </c>
      <c r="AF37" s="92" t="s">
        <v>445</v>
      </c>
      <c r="AG37" s="92" t="s">
        <v>445</v>
      </c>
      <c r="AH37" s="92" t="str">
        <f t="shared" si="11"/>
        <v>○</v>
      </c>
      <c r="AI37" s="91" t="s">
        <v>342</v>
      </c>
      <c r="AJ37" s="93" t="s">
        <v>6</v>
      </c>
      <c r="AK37" s="92" t="str">
        <f t="shared" si="4"/>
        <v>○</v>
      </c>
      <c r="AL37" s="92" t="str">
        <f t="shared" si="5"/>
        <v>○</v>
      </c>
      <c r="AM37" s="92" t="str">
        <f t="shared" si="6"/>
        <v>整数</v>
      </c>
      <c r="AN37" s="92" t="str">
        <f t="shared" si="7"/>
        <v>10</v>
      </c>
      <c r="AO37" s="91" t="s">
        <v>339</v>
      </c>
      <c r="AP37" s="92" t="str">
        <f t="shared" si="8"/>
        <v/>
      </c>
      <c r="AQ37" s="94" t="str">
        <f t="shared" si="9"/>
        <v/>
      </c>
      <c r="AR37" s="94" t="str">
        <f>IF(AND(AP37&lt;&gt;"",AQ37&gt;1),COUNTIF(AP$9:AP37,AP37),"")</f>
        <v/>
      </c>
      <c r="AS37" s="95" t="str">
        <f t="shared" si="14"/>
        <v/>
      </c>
      <c r="AU37" s="96" t="str">
        <f t="shared" si="16"/>
        <v>TABLE01_FREON_SANTEI_ROEIRYO</v>
      </c>
      <c r="AV37" s="97" t="s">
        <v>430</v>
      </c>
      <c r="AW37" s="96" t="str">
        <f>IF(COUNTIF($AX$12:$AX37,$AX37)&gt;=2,"//","")</f>
        <v/>
      </c>
      <c r="AX37" s="96" t="str">
        <f t="shared" si="12"/>
        <v>public static final String TABLE01_FREON_SANTEI_ROEIRYO = "フロン類の種類/フロン類の種類ごと算定漏えい量";</v>
      </c>
      <c r="AY37" s="96" t="str">
        <f t="shared" si="13"/>
        <v>XmlConstantFreon1Other.TABLE01_FREON_SANTEI_ROEIRYO</v>
      </c>
    </row>
    <row r="38" spans="1:51" s="65" customFormat="1" ht="27.6" customHeight="1">
      <c r="A38" s="123" t="s">
        <v>466</v>
      </c>
      <c r="B38" s="117" t="s">
        <v>467</v>
      </c>
      <c r="C38" s="98"/>
      <c r="D38" s="70"/>
      <c r="E38" s="70"/>
      <c r="F38" s="70"/>
      <c r="G38" s="172" t="s">
        <v>454</v>
      </c>
      <c r="H38" s="173"/>
      <c r="I38" s="173"/>
      <c r="J38" s="173"/>
      <c r="K38" s="173"/>
      <c r="L38" s="174"/>
      <c r="M38" s="86">
        <v>1</v>
      </c>
      <c r="N38" s="87">
        <v>1</v>
      </c>
      <c r="O38" s="88"/>
      <c r="P38" s="89" t="s">
        <v>45</v>
      </c>
      <c r="Q38" s="88" t="s">
        <v>455</v>
      </c>
      <c r="R38" s="138" t="s">
        <v>468</v>
      </c>
      <c r="S38" s="139"/>
      <c r="T38" s="139"/>
      <c r="U38" s="140"/>
      <c r="V38" s="109"/>
      <c r="W38" s="141" t="s">
        <v>457</v>
      </c>
      <c r="X38" s="142"/>
      <c r="Y38" s="143"/>
      <c r="Z38" s="144"/>
    </row>
    <row r="39" spans="1:51" s="65" customFormat="1" ht="27.6" customHeight="1">
      <c r="A39" s="123" t="s">
        <v>469</v>
      </c>
      <c r="B39" s="117" t="s">
        <v>467</v>
      </c>
      <c r="C39" s="98"/>
      <c r="D39" s="70"/>
      <c r="E39" s="70"/>
      <c r="F39" s="70"/>
      <c r="G39" s="172" t="s">
        <v>470</v>
      </c>
      <c r="H39" s="173"/>
      <c r="I39" s="173"/>
      <c r="J39" s="173"/>
      <c r="K39" s="173"/>
      <c r="L39" s="174"/>
      <c r="M39" s="86">
        <v>1</v>
      </c>
      <c r="N39" s="87">
        <v>1</v>
      </c>
      <c r="O39" s="88"/>
      <c r="P39" s="89" t="s">
        <v>45</v>
      </c>
      <c r="Q39" s="88" t="s">
        <v>455</v>
      </c>
      <c r="R39" s="138" t="s">
        <v>468</v>
      </c>
      <c r="S39" s="139"/>
      <c r="T39" s="139"/>
      <c r="U39" s="140"/>
      <c r="V39" s="109"/>
      <c r="W39" s="141" t="s">
        <v>459</v>
      </c>
      <c r="X39" s="142"/>
      <c r="Y39" s="143"/>
      <c r="Z39" s="144"/>
    </row>
    <row r="40" spans="1:51" s="65" customFormat="1" ht="27.6" customHeight="1">
      <c r="A40" s="123" t="s">
        <v>471</v>
      </c>
      <c r="B40" s="117" t="s">
        <v>467</v>
      </c>
      <c r="C40" s="107"/>
      <c r="D40" s="107"/>
      <c r="E40" s="107"/>
      <c r="F40" s="107"/>
      <c r="G40" s="138" t="s">
        <v>460</v>
      </c>
      <c r="H40" s="139"/>
      <c r="I40" s="139"/>
      <c r="J40" s="139"/>
      <c r="K40" s="139"/>
      <c r="L40" s="140"/>
      <c r="M40" s="86">
        <v>1</v>
      </c>
      <c r="N40" s="87">
        <v>1</v>
      </c>
      <c r="O40" s="88"/>
      <c r="P40" s="89" t="s">
        <v>45</v>
      </c>
      <c r="Q40" s="88" t="s">
        <v>461</v>
      </c>
      <c r="R40" s="138" t="s">
        <v>462</v>
      </c>
      <c r="S40" s="139"/>
      <c r="T40" s="139"/>
      <c r="U40" s="140"/>
      <c r="V40" s="109"/>
      <c r="W40" s="141" t="s">
        <v>463</v>
      </c>
      <c r="X40" s="142"/>
      <c r="Y40" s="143"/>
      <c r="Z40" s="144"/>
    </row>
    <row r="41" spans="1:51">
      <c r="AU41" s="67"/>
      <c r="AV41" s="65"/>
      <c r="AW41" s="67"/>
      <c r="AX41" s="67"/>
      <c r="AY41" s="67"/>
    </row>
    <row r="42" spans="1:51">
      <c r="AU42" s="67"/>
      <c r="AV42" s="65"/>
      <c r="AW42" s="67"/>
      <c r="AX42" s="67"/>
      <c r="AY42" s="67"/>
    </row>
    <row r="43" spans="1:51">
      <c r="AU43" s="67"/>
      <c r="AV43" s="65"/>
      <c r="AW43" s="67"/>
      <c r="AX43" s="67"/>
      <c r="AY43" s="67"/>
    </row>
    <row r="44" spans="1:51">
      <c r="AU44" s="67"/>
      <c r="AV44" s="65"/>
      <c r="AW44" s="67"/>
      <c r="AX44" s="67"/>
      <c r="AY44" s="67"/>
    </row>
    <row r="45" spans="1:51">
      <c r="AU45" s="67"/>
      <c r="AV45" s="65"/>
      <c r="AW45" s="67"/>
      <c r="AX45" s="67"/>
      <c r="AY45" s="67"/>
    </row>
    <row r="46" spans="1:51">
      <c r="AU46" s="67"/>
      <c r="AV46" s="65"/>
      <c r="AW46" s="67"/>
      <c r="AX46" s="67"/>
      <c r="AY46" s="67"/>
    </row>
    <row r="47" spans="1:51">
      <c r="AU47" s="67"/>
      <c r="AV47" s="65"/>
      <c r="AW47" s="67"/>
      <c r="AX47" s="67"/>
      <c r="AY47" s="67"/>
    </row>
    <row r="48" spans="1:51">
      <c r="AU48" s="67"/>
      <c r="AV48" s="65"/>
      <c r="AW48" s="67"/>
      <c r="AX48" s="67"/>
      <c r="AY48" s="67"/>
    </row>
    <row r="49" spans="47:51">
      <c r="AU49" s="67"/>
      <c r="AV49" s="65"/>
      <c r="AW49" s="67"/>
      <c r="AX49" s="67"/>
      <c r="AY49" s="67"/>
    </row>
    <row r="50" spans="47:51">
      <c r="AU50" s="67"/>
      <c r="AV50" s="65"/>
      <c r="AW50" s="67"/>
      <c r="AX50" s="67"/>
      <c r="AY50" s="67"/>
    </row>
    <row r="51" spans="47:51">
      <c r="AU51" s="67"/>
      <c r="AV51" s="65"/>
      <c r="AW51" s="67"/>
      <c r="AX51" s="67"/>
      <c r="AY51" s="67"/>
    </row>
    <row r="52" spans="47:51">
      <c r="AU52" s="67"/>
      <c r="AV52" s="65"/>
      <c r="AW52" s="67"/>
      <c r="AX52" s="67"/>
      <c r="AY52" s="67"/>
    </row>
    <row r="53" spans="47:51">
      <c r="AU53" s="67"/>
      <c r="AV53" s="65"/>
      <c r="AW53" s="67"/>
      <c r="AX53" s="67"/>
      <c r="AY53" s="67"/>
    </row>
    <row r="54" spans="47:51">
      <c r="AU54" s="67"/>
      <c r="AV54" s="65"/>
      <c r="AW54" s="67"/>
      <c r="AX54" s="67"/>
      <c r="AY54" s="67"/>
    </row>
    <row r="55" spans="47:51">
      <c r="AU55" s="67"/>
      <c r="AV55" s="65"/>
      <c r="AW55" s="67"/>
      <c r="AX55" s="67"/>
      <c r="AY55" s="67"/>
    </row>
    <row r="56" spans="47:51">
      <c r="AU56" s="67"/>
      <c r="AV56" s="65"/>
      <c r="AW56" s="67"/>
      <c r="AX56" s="67"/>
      <c r="AY56" s="67"/>
    </row>
    <row r="57" spans="47:51">
      <c r="AU57" s="67"/>
      <c r="AV57" s="65"/>
      <c r="AW57" s="67"/>
      <c r="AX57" s="67"/>
      <c r="AY57" s="67"/>
    </row>
    <row r="58" spans="47:51">
      <c r="AU58" s="67"/>
      <c r="AV58" s="65"/>
      <c r="AW58" s="67"/>
      <c r="AX58" s="67"/>
      <c r="AY58" s="67"/>
    </row>
    <row r="59" spans="47:51">
      <c r="AU59" s="67"/>
      <c r="AV59" s="65"/>
      <c r="AW59" s="67"/>
      <c r="AX59" s="67"/>
      <c r="AY59" s="67"/>
    </row>
    <row r="60" spans="47:51">
      <c r="AU60" s="67"/>
      <c r="AV60" s="65"/>
      <c r="AW60" s="67"/>
      <c r="AX60" s="67"/>
      <c r="AY60" s="67"/>
    </row>
    <row r="61" spans="47:51">
      <c r="AU61" s="67"/>
      <c r="AV61" s="65"/>
      <c r="AW61" s="67"/>
      <c r="AX61" s="67"/>
      <c r="AY61" s="67"/>
    </row>
    <row r="62" spans="47:51">
      <c r="AU62" s="67"/>
      <c r="AV62" s="65"/>
      <c r="AW62" s="67"/>
      <c r="AX62" s="67"/>
      <c r="AY62" s="67"/>
    </row>
    <row r="63" spans="47:51">
      <c r="AU63" s="67"/>
      <c r="AV63" s="65"/>
      <c r="AW63" s="67"/>
      <c r="AX63" s="67"/>
      <c r="AY63" s="67"/>
    </row>
    <row r="64" spans="47:51">
      <c r="AU64" s="67"/>
      <c r="AV64" s="65"/>
      <c r="AW64" s="67"/>
      <c r="AX64" s="67"/>
      <c r="AY64" s="67"/>
    </row>
    <row r="65" spans="47:51">
      <c r="AU65" s="67"/>
      <c r="AV65" s="65"/>
      <c r="AW65" s="67"/>
      <c r="AX65" s="67"/>
      <c r="AY65" s="67"/>
    </row>
    <row r="66" spans="47:51">
      <c r="AU66" s="67"/>
      <c r="AV66" s="65"/>
      <c r="AW66" s="67"/>
      <c r="AX66" s="67"/>
      <c r="AY66" s="67"/>
    </row>
    <row r="67" spans="47:51">
      <c r="AU67" s="67"/>
      <c r="AV67" s="65"/>
      <c r="AW67" s="67"/>
      <c r="AX67" s="67"/>
      <c r="AY67" s="67"/>
    </row>
    <row r="68" spans="47:51">
      <c r="AU68" s="67"/>
      <c r="AV68" s="65"/>
      <c r="AW68" s="67"/>
      <c r="AX68" s="67"/>
      <c r="AY68" s="67"/>
    </row>
    <row r="69" spans="47:51">
      <c r="AU69" s="67"/>
      <c r="AV69" s="65"/>
      <c r="AW69" s="67"/>
      <c r="AX69" s="67"/>
      <c r="AY69" s="67"/>
    </row>
    <row r="70" spans="47:51">
      <c r="AU70" s="67"/>
      <c r="AV70" s="65"/>
      <c r="AW70" s="67"/>
      <c r="AX70" s="67"/>
      <c r="AY70" s="67"/>
    </row>
    <row r="71" spans="47:51">
      <c r="AU71" s="67"/>
      <c r="AV71" s="65"/>
      <c r="AW71" s="67"/>
      <c r="AX71" s="67"/>
      <c r="AY71" s="67"/>
    </row>
    <row r="72" spans="47:51">
      <c r="AU72" s="67"/>
      <c r="AV72" s="65"/>
      <c r="AW72" s="67"/>
      <c r="AX72" s="67"/>
      <c r="AY72" s="67"/>
    </row>
    <row r="73" spans="47:51">
      <c r="AU73" s="67"/>
      <c r="AV73" s="65"/>
      <c r="AW73" s="67"/>
      <c r="AX73" s="67"/>
      <c r="AY73" s="67"/>
    </row>
    <row r="74" spans="47:51">
      <c r="AU74" s="67"/>
      <c r="AV74" s="65"/>
      <c r="AW74" s="67"/>
      <c r="AX74" s="67"/>
      <c r="AY74" s="67"/>
    </row>
    <row r="75" spans="47:51">
      <c r="AU75" s="67"/>
      <c r="AV75" s="65"/>
      <c r="AW75" s="67"/>
      <c r="AX75" s="67"/>
      <c r="AY75" s="67"/>
    </row>
    <row r="76" spans="47:51">
      <c r="AU76" s="67"/>
      <c r="AV76" s="65"/>
      <c r="AW76" s="67"/>
      <c r="AX76" s="67"/>
      <c r="AY76" s="67"/>
    </row>
    <row r="77" spans="47:51">
      <c r="AU77" s="67"/>
      <c r="AV77" s="65"/>
      <c r="AW77" s="67"/>
      <c r="AX77" s="67"/>
      <c r="AY77" s="67"/>
    </row>
    <row r="78" spans="47:51">
      <c r="AU78" s="67"/>
      <c r="AY78" s="67"/>
    </row>
    <row r="79" spans="47:51">
      <c r="AU79" s="67"/>
      <c r="AY79" s="67"/>
    </row>
    <row r="80" spans="47:51">
      <c r="AU80" s="67"/>
      <c r="AY80" s="67"/>
    </row>
    <row r="81" spans="47:51">
      <c r="AU81" s="67"/>
      <c r="AY81" s="67"/>
    </row>
    <row r="82" spans="47:51">
      <c r="AU82" s="67"/>
      <c r="AY82" s="67"/>
    </row>
    <row r="83" spans="47:51">
      <c r="AU83" s="67"/>
      <c r="AY83" s="67"/>
    </row>
    <row r="84" spans="47:51">
      <c r="AU84" s="67"/>
      <c r="AY84" s="67"/>
    </row>
    <row r="85" spans="47:51">
      <c r="AU85" s="67"/>
      <c r="AY85" s="67"/>
    </row>
    <row r="86" spans="47:51">
      <c r="AU86" s="67"/>
      <c r="AY86" s="67"/>
    </row>
    <row r="87" spans="47:51">
      <c r="AU87" s="67"/>
      <c r="AY87" s="67"/>
    </row>
    <row r="88" spans="47:51">
      <c r="AU88" s="67"/>
      <c r="AY88" s="67"/>
    </row>
    <row r="89" spans="47:51">
      <c r="AU89" s="67"/>
      <c r="AY89" s="67"/>
    </row>
    <row r="90" spans="47:51">
      <c r="AU90" s="67"/>
      <c r="AY90" s="67"/>
    </row>
    <row r="91" spans="47:51">
      <c r="AU91" s="67"/>
      <c r="AY91" s="67"/>
    </row>
    <row r="92" spans="47:51">
      <c r="AU92" s="67"/>
      <c r="AY92" s="67"/>
    </row>
    <row r="93" spans="47:51">
      <c r="AY93" s="67" t="str">
        <f t="shared" ref="AY93:AY102" si="17">IF(AE93="○","XmlConstFuron01."&amp;AU93,"")</f>
        <v/>
      </c>
    </row>
    <row r="94" spans="47:51">
      <c r="AY94" s="67" t="str">
        <f t="shared" si="17"/>
        <v/>
      </c>
    </row>
    <row r="95" spans="47:51">
      <c r="AY95" s="67" t="str">
        <f t="shared" si="17"/>
        <v/>
      </c>
    </row>
    <row r="96" spans="47:51">
      <c r="AY96" s="67" t="str">
        <f t="shared" si="17"/>
        <v/>
      </c>
    </row>
    <row r="97" spans="51:51">
      <c r="AY97" s="67" t="str">
        <f t="shared" si="17"/>
        <v/>
      </c>
    </row>
    <row r="98" spans="51:51">
      <c r="AY98" s="67" t="str">
        <f t="shared" si="17"/>
        <v/>
      </c>
    </row>
    <row r="99" spans="51:51">
      <c r="AY99" s="67" t="str">
        <f t="shared" si="17"/>
        <v/>
      </c>
    </row>
    <row r="100" spans="51:51">
      <c r="AY100" s="67" t="str">
        <f t="shared" si="17"/>
        <v/>
      </c>
    </row>
    <row r="101" spans="51:51">
      <c r="AY101" s="67" t="str">
        <f t="shared" si="17"/>
        <v/>
      </c>
    </row>
    <row r="102" spans="51:51">
      <c r="AY102" s="67" t="str">
        <f t="shared" si="17"/>
        <v/>
      </c>
    </row>
  </sheetData>
  <autoFilter ref="A6:AZ37" xr:uid="{00000000-0009-0000-0000-000004000000}">
    <filterColumn colId="17" showButton="0"/>
    <filterColumn colId="18" showButton="0"/>
    <filterColumn colId="19" showButton="0"/>
    <filterColumn colId="22" showButton="0"/>
    <filterColumn colId="24" showButton="0"/>
  </autoFilter>
  <mergeCells count="176">
    <mergeCell ref="AD4:AD5"/>
    <mergeCell ref="W36:X36"/>
    <mergeCell ref="W29:X29"/>
    <mergeCell ref="Y32:Z32"/>
    <mergeCell ref="Y33:Z33"/>
    <mergeCell ref="W33:X33"/>
    <mergeCell ref="W34:X34"/>
    <mergeCell ref="Y34:Z34"/>
    <mergeCell ref="Y35:Z35"/>
    <mergeCell ref="Y26:Z26"/>
    <mergeCell ref="Y27:Z27"/>
    <mergeCell ref="Y28:Z28"/>
    <mergeCell ref="Y29:Z29"/>
    <mergeCell ref="Y30:Z30"/>
    <mergeCell ref="W35:X35"/>
    <mergeCell ref="W21:X21"/>
    <mergeCell ref="W22:X22"/>
    <mergeCell ref="W23:X23"/>
    <mergeCell ref="W24:X24"/>
    <mergeCell ref="W37:X37"/>
    <mergeCell ref="Y7:Z7"/>
    <mergeCell ref="Y8:Z8"/>
    <mergeCell ref="Y9:Z9"/>
    <mergeCell ref="Y11:Z11"/>
    <mergeCell ref="Y12:Z12"/>
    <mergeCell ref="Y13:Z13"/>
    <mergeCell ref="Y14:Z14"/>
    <mergeCell ref="Y15:Z15"/>
    <mergeCell ref="Y16:Z16"/>
    <mergeCell ref="Y17:Z17"/>
    <mergeCell ref="Y18:Z18"/>
    <mergeCell ref="Y19:Z19"/>
    <mergeCell ref="Y20:Z20"/>
    <mergeCell ref="W30:X30"/>
    <mergeCell ref="W31:X31"/>
    <mergeCell ref="W32:X32"/>
    <mergeCell ref="Y36:Z36"/>
    <mergeCell ref="Y37:Z37"/>
    <mergeCell ref="Y31:Z31"/>
    <mergeCell ref="R35:U35"/>
    <mergeCell ref="R36:U36"/>
    <mergeCell ref="R37:U37"/>
    <mergeCell ref="W7:X7"/>
    <mergeCell ref="W8:X8"/>
    <mergeCell ref="W9:X9"/>
    <mergeCell ref="W10:X10"/>
    <mergeCell ref="W11:X11"/>
    <mergeCell ref="W12:X12"/>
    <mergeCell ref="W13:X13"/>
    <mergeCell ref="W14:X14"/>
    <mergeCell ref="W15:X15"/>
    <mergeCell ref="W16:X16"/>
    <mergeCell ref="W17:X17"/>
    <mergeCell ref="W18:X18"/>
    <mergeCell ref="W19:X19"/>
    <mergeCell ref="R30:U30"/>
    <mergeCell ref="R31:U31"/>
    <mergeCell ref="R32:U32"/>
    <mergeCell ref="R33:U33"/>
    <mergeCell ref="R34:U34"/>
    <mergeCell ref="R29:U29"/>
    <mergeCell ref="R20:U20"/>
    <mergeCell ref="R21:U21"/>
    <mergeCell ref="E24:L24"/>
    <mergeCell ref="E25:L25"/>
    <mergeCell ref="D11:L11"/>
    <mergeCell ref="C8:L8"/>
    <mergeCell ref="C9:L9"/>
    <mergeCell ref="C10:L10"/>
    <mergeCell ref="E19:L19"/>
    <mergeCell ref="E20:L20"/>
    <mergeCell ref="E21:L21"/>
    <mergeCell ref="E22:L22"/>
    <mergeCell ref="E23:L23"/>
    <mergeCell ref="E14:L14"/>
    <mergeCell ref="E15:L15"/>
    <mergeCell ref="E16:L16"/>
    <mergeCell ref="E17:L17"/>
    <mergeCell ref="E18:L18"/>
    <mergeCell ref="D31:L31"/>
    <mergeCell ref="F26:L26"/>
    <mergeCell ref="F27:L27"/>
    <mergeCell ref="F28:L28"/>
    <mergeCell ref="F29:L29"/>
    <mergeCell ref="F30:L30"/>
    <mergeCell ref="G35:L35"/>
    <mergeCell ref="G36:L36"/>
    <mergeCell ref="G37:L37"/>
    <mergeCell ref="F34:L34"/>
    <mergeCell ref="E32:L32"/>
    <mergeCell ref="E33:L33"/>
    <mergeCell ref="A1:L2"/>
    <mergeCell ref="M1:N1"/>
    <mergeCell ref="P1:U1"/>
    <mergeCell ref="M2:N2"/>
    <mergeCell ref="P2:U2"/>
    <mergeCell ref="W3:X6"/>
    <mergeCell ref="Y3:Z6"/>
    <mergeCell ref="P3:P4"/>
    <mergeCell ref="A3:A6"/>
    <mergeCell ref="B3:B6"/>
    <mergeCell ref="C3:L5"/>
    <mergeCell ref="M3:N4"/>
    <mergeCell ref="O3:O4"/>
    <mergeCell ref="Q4:Q5"/>
    <mergeCell ref="M5:N5"/>
    <mergeCell ref="P5:P6"/>
    <mergeCell ref="R3:U6"/>
    <mergeCell ref="V4:V6"/>
    <mergeCell ref="C7:L7"/>
    <mergeCell ref="R7:U7"/>
    <mergeCell ref="R8:U8"/>
    <mergeCell ref="R9:U9"/>
    <mergeCell ref="R13:U13"/>
    <mergeCell ref="R12:U12"/>
    <mergeCell ref="E12:L12"/>
    <mergeCell ref="E13:L13"/>
    <mergeCell ref="R10:U10"/>
    <mergeCell ref="R11:U11"/>
    <mergeCell ref="R22:U22"/>
    <mergeCell ref="R23:U23"/>
    <mergeCell ref="R24:U24"/>
    <mergeCell ref="R26:U26"/>
    <mergeCell ref="R27:U27"/>
    <mergeCell ref="R28:U28"/>
    <mergeCell ref="R25:U25"/>
    <mergeCell ref="Y10:Z10"/>
    <mergeCell ref="R19:U19"/>
    <mergeCell ref="R14:U14"/>
    <mergeCell ref="R15:U15"/>
    <mergeCell ref="R16:U16"/>
    <mergeCell ref="R17:U17"/>
    <mergeCell ref="R18:U18"/>
    <mergeCell ref="Y21:Z21"/>
    <mergeCell ref="Y22:Z22"/>
    <mergeCell ref="Y23:Z23"/>
    <mergeCell ref="Y24:Z24"/>
    <mergeCell ref="Y25:Z25"/>
    <mergeCell ref="W25:X25"/>
    <mergeCell ref="W26:X26"/>
    <mergeCell ref="W27:X27"/>
    <mergeCell ref="W28:X28"/>
    <mergeCell ref="W20:X20"/>
    <mergeCell ref="AY4:AY6"/>
    <mergeCell ref="AU4:AU5"/>
    <mergeCell ref="AV4:AV5"/>
    <mergeCell ref="AW4:AW5"/>
    <mergeCell ref="AX4:AX5"/>
    <mergeCell ref="AK4:AK6"/>
    <mergeCell ref="AL4:AL6"/>
    <mergeCell ref="AM4:AM6"/>
    <mergeCell ref="AN4:AN6"/>
    <mergeCell ref="AE2:AS2"/>
    <mergeCell ref="AE3:AJ3"/>
    <mergeCell ref="AK3:AS3"/>
    <mergeCell ref="AF4:AF6"/>
    <mergeCell ref="AG4:AG6"/>
    <mergeCell ref="AE4:AE6"/>
    <mergeCell ref="AH4:AH6"/>
    <mergeCell ref="AI4:AI6"/>
    <mergeCell ref="AJ4:AJ6"/>
    <mergeCell ref="AO4:AO6"/>
    <mergeCell ref="AP4:AR4"/>
    <mergeCell ref="AS4:AS6"/>
    <mergeCell ref="G38:L38"/>
    <mergeCell ref="R38:U38"/>
    <mergeCell ref="W38:X38"/>
    <mergeCell ref="Y38:Z38"/>
    <mergeCell ref="G39:L39"/>
    <mergeCell ref="R39:U39"/>
    <mergeCell ref="W39:X39"/>
    <mergeCell ref="Y39:Z39"/>
    <mergeCell ref="G40:L40"/>
    <mergeCell ref="R40:U40"/>
    <mergeCell ref="W40:X40"/>
    <mergeCell ref="Y40:Z40"/>
  </mergeCells>
  <phoneticPr fontId="4"/>
  <conditionalFormatting sqref="AX1:AX1048576">
    <cfRule type="expression" dxfId="1" priority="2">
      <formula>COUNTIF($AX$1:$AX1,$AX1)&gt;=2</formula>
    </cfRule>
  </conditionalFormatting>
  <dataValidations count="3">
    <dataValidation type="list" allowBlank="1" showInputMessage="1" showErrorMessage="1" sqref="AE10:AE40" xr:uid="{00000000-0002-0000-0400-000000000000}">
      <formula1>"○"</formula1>
    </dataValidation>
    <dataValidation type="list" allowBlank="1" showInputMessage="1" showErrorMessage="1" sqref="AO10:AO40" xr:uid="{00000000-0002-0000-0400-000001000000}">
      <formula1>"Class, Array, Property, n/a"</formula1>
    </dataValidation>
    <dataValidation type="list" allowBlank="1" showInputMessage="1" showErrorMessage="1" sqref="AI10:AI40" xr:uid="{00000000-0002-0000-0400-000002000000}">
      <formula1>"数値,整数,文字列,日付,郵便番号,電話番号,メールアドレス,年度"</formula1>
    </dataValidation>
  </dataValidations>
  <pageMargins left="0.70866141732283472" right="0.70866141732283472" top="0.74803149606299213" bottom="0.74803149606299213" header="0.31496062992125984" footer="0.31496062992125984"/>
  <pageSetup paperSize="9" scale="62" firstPageNumber="2" orientation="landscape" r:id="rId1"/>
  <headerFooter alignWithMargins="0">
    <oddFooter>&amp;C&amp;P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pageSetUpPr fitToPage="1"/>
  </sheetPr>
  <dimension ref="A1:AY99"/>
  <sheetViews>
    <sheetView tabSelected="1" view="pageBreakPreview" zoomScaleNormal="100" zoomScaleSheetLayoutView="100" workbookViewId="0">
      <pane xSplit="12" ySplit="6" topLeftCell="M7" activePane="bottomRight" state="frozen"/>
      <selection activeCell="M7" sqref="M7"/>
      <selection pane="topRight" activeCell="M7" sqref="M7"/>
      <selection pane="bottomLeft" activeCell="M7" sqref="M7"/>
      <selection pane="bottomRight" sqref="A1:L2"/>
    </sheetView>
  </sheetViews>
  <sheetFormatPr defaultColWidth="9" defaultRowHeight="13.5"/>
  <cols>
    <col min="1" max="1" width="4.625" style="118" customWidth="1"/>
    <col min="2" max="2" width="4.5" style="119" customWidth="1"/>
    <col min="3" max="10" width="2.875" style="118" customWidth="1"/>
    <col min="11" max="11" width="2.75" style="118" customWidth="1"/>
    <col min="12" max="12" width="16" style="118" customWidth="1"/>
    <col min="13" max="13" width="7.375" style="118" customWidth="1"/>
    <col min="14" max="14" width="7.375" style="120" customWidth="1"/>
    <col min="15" max="15" width="4.625" style="120" customWidth="1"/>
    <col min="16" max="16" width="13.75" style="118" customWidth="1"/>
    <col min="17" max="17" width="4.5" style="118" bestFit="1" customWidth="1"/>
    <col min="18" max="20" width="14.75" style="120" customWidth="1"/>
    <col min="21" max="22" width="13.5" style="44" customWidth="1"/>
    <col min="23" max="23" width="18" style="118" customWidth="1"/>
    <col min="24" max="24" width="8.75" style="118" customWidth="1"/>
    <col min="25" max="25" width="12.625" style="120" customWidth="1"/>
    <col min="26" max="26" width="12" style="120" customWidth="1"/>
    <col min="27" max="29" width="1.25" style="118" customWidth="1"/>
    <col min="30" max="34" width="8.25" style="118" hidden="1" customWidth="1"/>
    <col min="35" max="35" width="11.875" style="118" hidden="1" customWidth="1"/>
    <col min="36" max="36" width="4" style="118" hidden="1" customWidth="1"/>
    <col min="37" max="38" width="8.25" style="118" hidden="1" customWidth="1"/>
    <col min="39" max="39" width="11.875" style="118" hidden="1" customWidth="1"/>
    <col min="40" max="40" width="4" style="118" hidden="1" customWidth="1"/>
    <col min="41" max="42" width="11.875" style="118" hidden="1" customWidth="1"/>
    <col min="43" max="44" width="4" style="118" hidden="1" customWidth="1"/>
    <col min="45" max="45" width="11.875" style="118" hidden="1" customWidth="1"/>
    <col min="46" max="46" width="1.625" style="118" hidden="1" customWidth="1"/>
    <col min="47" max="47" width="37.25" style="121" hidden="1" customWidth="1"/>
    <col min="48" max="48" width="28.75" style="121" hidden="1" customWidth="1"/>
    <col min="49" max="49" width="0" style="118" hidden="1" customWidth="1"/>
    <col min="50" max="50" width="9.25" style="121" hidden="1" customWidth="1"/>
    <col min="51" max="51" width="22.125" style="118" hidden="1" customWidth="1"/>
    <col min="52" max="16384" width="9" style="118"/>
  </cols>
  <sheetData>
    <row r="1" spans="1:51" s="34" customFormat="1" ht="23.25" customHeight="1">
      <c r="A1" s="199" t="s">
        <v>30</v>
      </c>
      <c r="B1" s="200"/>
      <c r="C1" s="200"/>
      <c r="D1" s="200"/>
      <c r="E1" s="200"/>
      <c r="F1" s="200"/>
      <c r="G1" s="200"/>
      <c r="H1" s="200"/>
      <c r="I1" s="200"/>
      <c r="J1" s="200"/>
      <c r="K1" s="200"/>
      <c r="L1" s="201"/>
      <c r="M1" s="205" t="s">
        <v>31</v>
      </c>
      <c r="N1" s="206"/>
      <c r="O1" s="28"/>
      <c r="P1" s="292" t="s">
        <v>244</v>
      </c>
      <c r="Q1" s="293"/>
      <c r="R1" s="293"/>
      <c r="S1" s="293"/>
      <c r="T1" s="293"/>
      <c r="U1" s="294"/>
      <c r="V1" s="122"/>
      <c r="W1" s="30"/>
      <c r="X1" s="31" t="s">
        <v>50</v>
      </c>
      <c r="Y1" s="32" t="s">
        <v>449</v>
      </c>
      <c r="Z1" s="33" t="s">
        <v>309</v>
      </c>
      <c r="AU1" s="35"/>
      <c r="AV1" s="35"/>
      <c r="AX1" s="35"/>
    </row>
    <row r="2" spans="1:51" s="34" customFormat="1" ht="23.25" customHeight="1">
      <c r="A2" s="202"/>
      <c r="B2" s="203"/>
      <c r="C2" s="203"/>
      <c r="D2" s="203"/>
      <c r="E2" s="203"/>
      <c r="F2" s="203"/>
      <c r="G2" s="203"/>
      <c r="H2" s="203"/>
      <c r="I2" s="203"/>
      <c r="J2" s="203"/>
      <c r="K2" s="203"/>
      <c r="L2" s="204"/>
      <c r="M2" s="210" t="s">
        <v>32</v>
      </c>
      <c r="N2" s="211"/>
      <c r="O2" s="36"/>
      <c r="P2" s="212"/>
      <c r="Q2" s="213"/>
      <c r="R2" s="213"/>
      <c r="S2" s="213"/>
      <c r="T2" s="213"/>
      <c r="U2" s="214"/>
      <c r="V2" s="37"/>
      <c r="W2" s="38"/>
      <c r="X2" s="39" t="s">
        <v>51</v>
      </c>
      <c r="Y2" s="40" t="s">
        <v>475</v>
      </c>
      <c r="Z2" s="41" t="s">
        <v>450</v>
      </c>
      <c r="AE2" s="145" t="s">
        <v>329</v>
      </c>
      <c r="AF2" s="146"/>
      <c r="AG2" s="146"/>
      <c r="AH2" s="146"/>
      <c r="AI2" s="146"/>
      <c r="AJ2" s="146"/>
      <c r="AK2" s="146"/>
      <c r="AL2" s="146"/>
      <c r="AM2" s="146"/>
      <c r="AN2" s="146"/>
      <c r="AO2" s="146"/>
      <c r="AP2" s="146"/>
      <c r="AQ2" s="146"/>
      <c r="AR2" s="146"/>
      <c r="AS2" s="146"/>
      <c r="AU2" s="35"/>
      <c r="AV2" s="35"/>
      <c r="AX2" s="35"/>
    </row>
    <row r="3" spans="1:51" s="44" customFormat="1" ht="21" customHeight="1">
      <c r="A3" s="215" t="s">
        <v>0</v>
      </c>
      <c r="B3" s="219" t="s">
        <v>1</v>
      </c>
      <c r="C3" s="193" t="s">
        <v>2</v>
      </c>
      <c r="D3" s="232"/>
      <c r="E3" s="232"/>
      <c r="F3" s="232"/>
      <c r="G3" s="232"/>
      <c r="H3" s="232"/>
      <c r="I3" s="232"/>
      <c r="J3" s="232"/>
      <c r="K3" s="232"/>
      <c r="L3" s="233"/>
      <c r="M3" s="193" t="s">
        <v>59</v>
      </c>
      <c r="N3" s="240"/>
      <c r="O3" s="251" t="s">
        <v>54</v>
      </c>
      <c r="P3" s="290" t="s">
        <v>46</v>
      </c>
      <c r="Q3" s="42"/>
      <c r="R3" s="193" t="s">
        <v>48</v>
      </c>
      <c r="S3" s="194"/>
      <c r="T3" s="194"/>
      <c r="U3" s="194"/>
      <c r="V3" s="43"/>
      <c r="W3" s="181" t="s">
        <v>52</v>
      </c>
      <c r="X3" s="182"/>
      <c r="Y3" s="187" t="s">
        <v>53</v>
      </c>
      <c r="Z3" s="188"/>
      <c r="AD3" s="45"/>
      <c r="AE3" s="147" t="s">
        <v>441</v>
      </c>
      <c r="AF3" s="148"/>
      <c r="AG3" s="148"/>
      <c r="AH3" s="148"/>
      <c r="AI3" s="148"/>
      <c r="AJ3" s="149"/>
      <c r="AK3" s="150" t="s">
        <v>442</v>
      </c>
      <c r="AL3" s="151"/>
      <c r="AM3" s="151"/>
      <c r="AN3" s="151"/>
      <c r="AO3" s="151"/>
      <c r="AP3" s="151"/>
      <c r="AQ3" s="151"/>
      <c r="AR3" s="151"/>
      <c r="AS3" s="152"/>
      <c r="AU3" s="46"/>
      <c r="AV3" s="46"/>
      <c r="AW3" s="46"/>
      <c r="AX3" s="46"/>
      <c r="AY3" s="47" t="s">
        <v>337</v>
      </c>
    </row>
    <row r="4" spans="1:51" s="44" customFormat="1" ht="27" customHeight="1">
      <c r="A4" s="216"/>
      <c r="B4" s="220"/>
      <c r="C4" s="234"/>
      <c r="D4" s="235"/>
      <c r="E4" s="235"/>
      <c r="F4" s="235"/>
      <c r="G4" s="235"/>
      <c r="H4" s="235"/>
      <c r="I4" s="235"/>
      <c r="J4" s="235"/>
      <c r="K4" s="235"/>
      <c r="L4" s="236"/>
      <c r="M4" s="241"/>
      <c r="N4" s="242"/>
      <c r="O4" s="252"/>
      <c r="P4" s="291"/>
      <c r="Q4" s="249" t="s">
        <v>49</v>
      </c>
      <c r="R4" s="195"/>
      <c r="S4" s="196"/>
      <c r="T4" s="196"/>
      <c r="U4" s="196"/>
      <c r="V4" s="223" t="s">
        <v>472</v>
      </c>
      <c r="W4" s="183"/>
      <c r="X4" s="184"/>
      <c r="Y4" s="189"/>
      <c r="Z4" s="190"/>
      <c r="AD4" s="279" t="s">
        <v>314</v>
      </c>
      <c r="AE4" s="153" t="s">
        <v>315</v>
      </c>
      <c r="AF4" s="153" t="s">
        <v>443</v>
      </c>
      <c r="AG4" s="153" t="s">
        <v>444</v>
      </c>
      <c r="AH4" s="153" t="s">
        <v>54</v>
      </c>
      <c r="AI4" s="153" t="s">
        <v>316</v>
      </c>
      <c r="AJ4" s="155" t="s">
        <v>330</v>
      </c>
      <c r="AK4" s="157" t="s">
        <v>315</v>
      </c>
      <c r="AL4" s="157" t="s">
        <v>54</v>
      </c>
      <c r="AM4" s="157" t="s">
        <v>316</v>
      </c>
      <c r="AN4" s="168" t="s">
        <v>330</v>
      </c>
      <c r="AO4" s="157" t="s">
        <v>331</v>
      </c>
      <c r="AP4" s="159" t="s">
        <v>332</v>
      </c>
      <c r="AQ4" s="160"/>
      <c r="AR4" s="161"/>
      <c r="AS4" s="162" t="s">
        <v>333</v>
      </c>
      <c r="AU4" s="166" t="s">
        <v>324</v>
      </c>
      <c r="AV4" s="166" t="s">
        <v>325</v>
      </c>
      <c r="AW4" s="166" t="s">
        <v>326</v>
      </c>
      <c r="AX4" s="166" t="s">
        <v>327</v>
      </c>
      <c r="AY4" s="164" t="s">
        <v>328</v>
      </c>
    </row>
    <row r="5" spans="1:51" s="44" customFormat="1" ht="102" customHeight="1">
      <c r="A5" s="217"/>
      <c r="B5" s="221"/>
      <c r="C5" s="237"/>
      <c r="D5" s="238"/>
      <c r="E5" s="238"/>
      <c r="F5" s="238"/>
      <c r="G5" s="238"/>
      <c r="H5" s="238"/>
      <c r="I5" s="238"/>
      <c r="J5" s="238"/>
      <c r="K5" s="238"/>
      <c r="L5" s="239"/>
      <c r="M5" s="245" t="s">
        <v>61</v>
      </c>
      <c r="N5" s="246"/>
      <c r="O5" s="48" t="s">
        <v>60</v>
      </c>
      <c r="P5" s="298" t="s">
        <v>47</v>
      </c>
      <c r="Q5" s="250"/>
      <c r="R5" s="195"/>
      <c r="S5" s="196"/>
      <c r="T5" s="196"/>
      <c r="U5" s="196"/>
      <c r="V5" s="224"/>
      <c r="W5" s="183"/>
      <c r="X5" s="184"/>
      <c r="Y5" s="189"/>
      <c r="Z5" s="190"/>
      <c r="AD5" s="167"/>
      <c r="AE5" s="153"/>
      <c r="AF5" s="153"/>
      <c r="AG5" s="153"/>
      <c r="AH5" s="153"/>
      <c r="AI5" s="153"/>
      <c r="AJ5" s="155"/>
      <c r="AK5" s="157"/>
      <c r="AL5" s="157"/>
      <c r="AM5" s="157"/>
      <c r="AN5" s="168"/>
      <c r="AO5" s="157"/>
      <c r="AP5" s="49" t="s">
        <v>334</v>
      </c>
      <c r="AQ5" s="49" t="s">
        <v>335</v>
      </c>
      <c r="AR5" s="49" t="s">
        <v>336</v>
      </c>
      <c r="AS5" s="162"/>
      <c r="AU5" s="167"/>
      <c r="AV5" s="167"/>
      <c r="AW5" s="166"/>
      <c r="AX5" s="166"/>
      <c r="AY5" s="164"/>
    </row>
    <row r="6" spans="1:51" s="44" customFormat="1" ht="23.25" customHeight="1" thickBot="1">
      <c r="A6" s="218"/>
      <c r="B6" s="222"/>
      <c r="C6" s="50" t="s">
        <v>18</v>
      </c>
      <c r="D6" s="51" t="s">
        <v>19</v>
      </c>
      <c r="E6" s="51" t="s">
        <v>21</v>
      </c>
      <c r="F6" s="51" t="s">
        <v>23</v>
      </c>
      <c r="G6" s="51" t="s">
        <v>24</v>
      </c>
      <c r="H6" s="51" t="s">
        <v>25</v>
      </c>
      <c r="I6" s="51" t="s">
        <v>26</v>
      </c>
      <c r="J6" s="51" t="s">
        <v>27</v>
      </c>
      <c r="K6" s="51" t="s">
        <v>28</v>
      </c>
      <c r="L6" s="52" t="s">
        <v>29</v>
      </c>
      <c r="M6" s="50" t="s">
        <v>3</v>
      </c>
      <c r="N6" s="53" t="s">
        <v>4</v>
      </c>
      <c r="O6" s="54"/>
      <c r="P6" s="299"/>
      <c r="Q6" s="55"/>
      <c r="R6" s="197"/>
      <c r="S6" s="198"/>
      <c r="T6" s="198"/>
      <c r="U6" s="198"/>
      <c r="V6" s="225"/>
      <c r="W6" s="185"/>
      <c r="X6" s="186"/>
      <c r="Y6" s="191"/>
      <c r="Z6" s="192"/>
      <c r="AD6" s="56"/>
      <c r="AE6" s="154"/>
      <c r="AF6" s="154"/>
      <c r="AG6" s="154"/>
      <c r="AH6" s="154"/>
      <c r="AI6" s="154"/>
      <c r="AJ6" s="156"/>
      <c r="AK6" s="158"/>
      <c r="AL6" s="158"/>
      <c r="AM6" s="158"/>
      <c r="AN6" s="169"/>
      <c r="AO6" s="158"/>
      <c r="AP6" s="57"/>
      <c r="AQ6" s="57"/>
      <c r="AR6" s="57"/>
      <c r="AS6" s="163"/>
      <c r="AU6" s="56"/>
      <c r="AV6" s="56"/>
      <c r="AW6" s="56"/>
      <c r="AX6" s="56"/>
      <c r="AY6" s="165"/>
    </row>
    <row r="7" spans="1:51" s="65" customFormat="1" ht="12" customHeight="1">
      <c r="A7" s="58"/>
      <c r="B7" s="59"/>
      <c r="C7" s="226" t="s">
        <v>33</v>
      </c>
      <c r="D7" s="227"/>
      <c r="E7" s="227"/>
      <c r="F7" s="227"/>
      <c r="G7" s="227"/>
      <c r="H7" s="227"/>
      <c r="I7" s="227"/>
      <c r="J7" s="227"/>
      <c r="K7" s="227"/>
      <c r="L7" s="228"/>
      <c r="M7" s="60"/>
      <c r="N7" s="61"/>
      <c r="O7" s="62"/>
      <c r="P7" s="63"/>
      <c r="Q7" s="61"/>
      <c r="R7" s="229"/>
      <c r="S7" s="230"/>
      <c r="T7" s="230"/>
      <c r="U7" s="231"/>
      <c r="V7" s="64"/>
      <c r="W7" s="262"/>
      <c r="X7" s="263"/>
      <c r="Y7" s="272"/>
      <c r="Z7" s="273"/>
      <c r="AD7" s="62"/>
      <c r="AE7" s="62"/>
      <c r="AF7" s="62"/>
      <c r="AG7" s="62"/>
      <c r="AH7" s="62"/>
      <c r="AI7" s="62"/>
      <c r="AJ7" s="66"/>
      <c r="AK7" s="62"/>
      <c r="AL7" s="62"/>
      <c r="AM7" s="62"/>
      <c r="AN7" s="66"/>
      <c r="AO7" s="66"/>
      <c r="AP7" s="66"/>
      <c r="AQ7" s="66"/>
      <c r="AR7" s="66"/>
      <c r="AS7" s="66"/>
      <c r="AU7" s="67"/>
      <c r="AV7" s="67"/>
      <c r="AX7" s="67"/>
    </row>
    <row r="8" spans="1:51" s="65" customFormat="1" ht="60" customHeight="1">
      <c r="A8" s="68"/>
      <c r="B8" s="69"/>
      <c r="C8" s="253" t="str">
        <f>"&lt;"&amp;W10&amp;" xmlns:xsd=""http://www.w3.org/2001/XMLSchema"" xmlns:xsi=""http://www.w3.org/2001/XMLSchema-instance""&gt;"</f>
        <v>&lt;FreonHoukokusho_Yoshiki2 xmlns:xsd="http://www.w3.org/2001/XMLSchema" xmlns:xsi="http://www.w3.org/2001/XMLSchema-instance"&gt;</v>
      </c>
      <c r="D8" s="254"/>
      <c r="E8" s="254"/>
      <c r="F8" s="254"/>
      <c r="G8" s="254"/>
      <c r="H8" s="254"/>
      <c r="I8" s="254"/>
      <c r="J8" s="254"/>
      <c r="K8" s="254"/>
      <c r="L8" s="255"/>
      <c r="M8" s="70"/>
      <c r="N8" s="71"/>
      <c r="O8" s="72"/>
      <c r="P8" s="73"/>
      <c r="Q8" s="71"/>
      <c r="R8" s="259"/>
      <c r="S8" s="260"/>
      <c r="T8" s="260"/>
      <c r="U8" s="261"/>
      <c r="V8" s="74"/>
      <c r="W8" s="264"/>
      <c r="X8" s="265"/>
      <c r="Y8" s="274"/>
      <c r="Z8" s="275"/>
      <c r="AD8" s="72"/>
      <c r="AE8" s="72"/>
      <c r="AF8" s="72"/>
      <c r="AG8" s="72"/>
      <c r="AH8" s="72"/>
      <c r="AI8" s="72"/>
      <c r="AJ8" s="66"/>
      <c r="AK8" s="72"/>
      <c r="AL8" s="72"/>
      <c r="AM8" s="72"/>
      <c r="AN8" s="66"/>
      <c r="AO8" s="66"/>
      <c r="AP8" s="66"/>
      <c r="AQ8" s="66"/>
      <c r="AR8" s="66"/>
      <c r="AS8" s="66"/>
      <c r="AU8" s="67"/>
      <c r="AV8" s="67"/>
      <c r="AX8" s="67"/>
    </row>
    <row r="9" spans="1:51" s="65" customFormat="1" ht="13.15" customHeight="1">
      <c r="A9" s="75"/>
      <c r="B9" s="76"/>
      <c r="C9" s="256"/>
      <c r="D9" s="257"/>
      <c r="E9" s="257"/>
      <c r="F9" s="257"/>
      <c r="G9" s="257"/>
      <c r="H9" s="257"/>
      <c r="I9" s="257"/>
      <c r="J9" s="257"/>
      <c r="K9" s="257"/>
      <c r="L9" s="258"/>
      <c r="M9" s="78"/>
      <c r="N9" s="79"/>
      <c r="O9" s="80"/>
      <c r="P9" s="81"/>
      <c r="Q9" s="80"/>
      <c r="R9" s="256"/>
      <c r="S9" s="257"/>
      <c r="T9" s="257"/>
      <c r="U9" s="258"/>
      <c r="V9" s="77"/>
      <c r="W9" s="266"/>
      <c r="X9" s="267"/>
      <c r="Y9" s="276"/>
      <c r="Z9" s="277"/>
      <c r="AD9" s="82"/>
      <c r="AE9" s="82"/>
      <c r="AF9" s="82"/>
      <c r="AG9" s="82"/>
      <c r="AH9" s="82"/>
      <c r="AI9" s="82"/>
      <c r="AJ9" s="66"/>
      <c r="AK9" s="82"/>
      <c r="AL9" s="82"/>
      <c r="AM9" s="82"/>
      <c r="AN9" s="66"/>
      <c r="AO9" s="66"/>
      <c r="AP9" s="66"/>
      <c r="AQ9" s="66"/>
      <c r="AR9" s="66"/>
      <c r="AS9" s="66"/>
      <c r="AU9" s="67" t="str">
        <f t="shared" ref="AU9" si="0">UPPER(W9)</f>
        <v/>
      </c>
      <c r="AV9" s="65" t="str">
        <f t="shared" ref="AV9" si="1">C9&amp; D9&amp; E9&amp; F9&amp; G9&amp; H9&amp; I9&amp; J9&amp; K9&amp; L9</f>
        <v/>
      </c>
      <c r="AX9" s="67"/>
      <c r="AY9" s="67" t="str">
        <f t="shared" ref="AY9" si="2">IF(AU9&lt;&gt;"","XmlConstFuron01."&amp;AU9,"")</f>
        <v/>
      </c>
    </row>
    <row r="10" spans="1:51" s="65" customFormat="1" ht="39.75" customHeight="1">
      <c r="A10" s="123" t="s">
        <v>18</v>
      </c>
      <c r="B10" s="84" t="str">
        <f t="shared" ref="B10:B28" si="3">IF(C10&lt;&gt;"","01",IF(D10&lt;&gt;"","02",IF(E10&lt;&gt;"","03",IF(F10&lt;&gt;"","04",IF(G10&lt;&gt;"","05",IF(H10&lt;&gt;"","06",IF(I10&lt;&gt;"","07",IF(J10&lt;&gt;"","08",IF(K10&lt;&gt;"","09","10")))))))))</f>
        <v>01</v>
      </c>
      <c r="C10" s="172" t="s">
        <v>230</v>
      </c>
      <c r="D10" s="173"/>
      <c r="E10" s="173"/>
      <c r="F10" s="173"/>
      <c r="G10" s="173"/>
      <c r="H10" s="173"/>
      <c r="I10" s="173"/>
      <c r="J10" s="173"/>
      <c r="K10" s="173"/>
      <c r="L10" s="174"/>
      <c r="M10" s="91">
        <v>1</v>
      </c>
      <c r="N10" s="99">
        <v>1</v>
      </c>
      <c r="O10" s="100"/>
      <c r="P10" s="101"/>
      <c r="Q10" s="100"/>
      <c r="R10" s="138"/>
      <c r="S10" s="139"/>
      <c r="T10" s="139"/>
      <c r="U10" s="140"/>
      <c r="V10" s="90" t="s">
        <v>473</v>
      </c>
      <c r="W10" s="141" t="s">
        <v>265</v>
      </c>
      <c r="X10" s="142"/>
      <c r="Y10" s="170" t="s">
        <v>298</v>
      </c>
      <c r="Z10" s="171"/>
      <c r="AD10" s="91"/>
      <c r="AE10" s="91"/>
      <c r="AF10" s="92"/>
      <c r="AG10" s="92"/>
      <c r="AH10" s="92" t="str">
        <f>IF(OR(O10="○",O10="〇"),"○","")</f>
        <v/>
      </c>
      <c r="AI10" s="91"/>
      <c r="AJ10" s="93"/>
      <c r="AK10" s="92" t="str">
        <f t="shared" ref="AK10:AK28" si="4">IF(AND(AF10="不要",AG10="不要"),"",IF(AE10&lt;&gt;"",AE10,""))</f>
        <v/>
      </c>
      <c r="AL10" s="92" t="str">
        <f t="shared" ref="AL10:AL28" si="5">IF(AF10="要",AH10,"")</f>
        <v/>
      </c>
      <c r="AM10" s="92" t="str">
        <f t="shared" ref="AM10:AM28" si="6">IF(AG10="要",IF(AI10&lt;&gt;"",AI10,""),"")</f>
        <v/>
      </c>
      <c r="AN10" s="92" t="str">
        <f t="shared" ref="AN10:AN28" si="7">IF(AG10="要",IF(AJ10&lt;&gt;"",AJ10,""),"")</f>
        <v/>
      </c>
      <c r="AO10" s="91" t="s">
        <v>338</v>
      </c>
      <c r="AP10" s="92" t="str">
        <f t="shared" ref="AP10:AP28" si="8">IF(OR(AO10="Class",AO10="Array"),W10,"")</f>
        <v>FreonHoukokusho_Yoshiki2</v>
      </c>
      <c r="AQ10" s="94">
        <f>IF(AP10&lt;&gt;"",COUNTIF(AP:AP,AP10),"")</f>
        <v>1</v>
      </c>
      <c r="AR10" s="94" t="str">
        <f>IF(AND(AP10&lt;&gt;"",AQ10&gt;1),COUNTIF(AP$9:AP10,AP10),"")</f>
        <v/>
      </c>
      <c r="AS10" s="95" t="str">
        <f t="shared" ref="AS10:AS11" si="9">IF(AR10&lt;&gt;"",SUBSTITUTE(AP10&amp;TEXT(AR10,"00"),"_",""),"")</f>
        <v/>
      </c>
      <c r="AU10" s="96" t="str">
        <f>UPPER(W10)</f>
        <v>FREONHOUKOKUSHO_YOSHIKI2</v>
      </c>
      <c r="AV10" s="97" t="s">
        <v>431</v>
      </c>
      <c r="AW10" s="96" t="str">
        <f>IF(COUNTIF($AX10:$AX$12,$AX10)&gt;=2,"//","")</f>
        <v/>
      </c>
      <c r="AX10" s="96" t="str">
        <f>IF(AND(AU10&lt;&gt;"",AV10&lt;&gt;""),"public static final String "&amp;AU10 &amp; " = """ &amp; AV10&amp;""";","")</f>
        <v>public static final String FREONHOUKOKUSHO_YOSHIKI2 = "フロン類算定漏えい量の増減の状況に関する情報その他の情報　様式第２";</v>
      </c>
      <c r="AY10" s="96" t="str">
        <f>IF(AU10&lt;&gt;"","XmlConstantFreon2."&amp;AU10,"")</f>
        <v>XmlConstantFreon2.FREONHOUKOKUSHO_YOSHIKI2</v>
      </c>
    </row>
    <row r="11" spans="1:51" s="65" customFormat="1" ht="12">
      <c r="A11" s="123" t="s">
        <v>19</v>
      </c>
      <c r="B11" s="84" t="str">
        <f t="shared" si="3"/>
        <v>02</v>
      </c>
      <c r="C11" s="132"/>
      <c r="D11" s="138" t="s">
        <v>99</v>
      </c>
      <c r="E11" s="139"/>
      <c r="F11" s="139"/>
      <c r="G11" s="139"/>
      <c r="H11" s="139"/>
      <c r="I11" s="139"/>
      <c r="J11" s="139"/>
      <c r="K11" s="139"/>
      <c r="L11" s="140"/>
      <c r="M11" s="91">
        <v>1</v>
      </c>
      <c r="N11" s="99">
        <v>1</v>
      </c>
      <c r="O11" s="100"/>
      <c r="P11" s="101"/>
      <c r="Q11" s="100"/>
      <c r="R11" s="138"/>
      <c r="S11" s="139"/>
      <c r="T11" s="139"/>
      <c r="U11" s="140"/>
      <c r="V11" s="90"/>
      <c r="W11" s="141" t="s">
        <v>266</v>
      </c>
      <c r="X11" s="142"/>
      <c r="Y11" s="143"/>
      <c r="Z11" s="144"/>
      <c r="AD11" s="91"/>
      <c r="AE11" s="91"/>
      <c r="AF11" s="92"/>
      <c r="AG11" s="92"/>
      <c r="AH11" s="92" t="str">
        <f t="shared" ref="AH11:AH28" si="10">IF(OR(O11="○",O11="〇"),"○","")</f>
        <v/>
      </c>
      <c r="AI11" s="91"/>
      <c r="AJ11" s="93"/>
      <c r="AK11" s="92" t="str">
        <f t="shared" si="4"/>
        <v/>
      </c>
      <c r="AL11" s="92" t="str">
        <f t="shared" si="5"/>
        <v/>
      </c>
      <c r="AM11" s="92" t="str">
        <f t="shared" si="6"/>
        <v/>
      </c>
      <c r="AN11" s="92" t="str">
        <f t="shared" si="7"/>
        <v/>
      </c>
      <c r="AO11" s="91" t="s">
        <v>338</v>
      </c>
      <c r="AP11" s="92" t="str">
        <f t="shared" si="8"/>
        <v>FreonHoukokusho_Yoshiki2_00</v>
      </c>
      <c r="AQ11" s="94">
        <f t="shared" ref="AQ11" si="11">IF(AP11&lt;&gt;"",COUNTIF(AP:AP,AP11),"")</f>
        <v>1</v>
      </c>
      <c r="AR11" s="94" t="str">
        <f>IF(AND(AP11&lt;&gt;"",AQ11&gt;1),COUNTIF(AP$9:AP11,AP11),"")</f>
        <v/>
      </c>
      <c r="AS11" s="95" t="str">
        <f t="shared" si="9"/>
        <v/>
      </c>
      <c r="AU11" s="96" t="str">
        <f>"COVER_"&amp;UPPER(W11)</f>
        <v>COVER_FREONHOUKOKUSHO_YOSHIKI2_00</v>
      </c>
      <c r="AV11" s="97" t="s">
        <v>413</v>
      </c>
      <c r="AW11" s="96" t="str">
        <f>IF(COUNTIF($AX11:$AX$12,$AX11)&gt;=2,"//","")</f>
        <v/>
      </c>
      <c r="AX11" s="96" t="str">
        <f t="shared" ref="AX11:AX28" si="12">IF(AND(AU11&lt;&gt;"",AV11&lt;&gt;""),"public static final String "&amp;AU11 &amp; " = """ &amp; AV11&amp;""";","")</f>
        <v>public static final String COVER_FREONHOUKOKUSHO_YOSHIKI2_00 = "表紙";</v>
      </c>
      <c r="AY11" s="96" t="str">
        <f t="shared" ref="AY11:AY28" si="13">IF(AU11&lt;&gt;"","XmlConstantFreon2."&amp;AU11,"")</f>
        <v>XmlConstantFreon2.COVER_FREONHOUKOKUSHO_YOSHIKI2_00</v>
      </c>
    </row>
    <row r="12" spans="1:51" s="65" customFormat="1" ht="12">
      <c r="A12" s="123" t="s">
        <v>20</v>
      </c>
      <c r="B12" s="84" t="str">
        <f t="shared" si="3"/>
        <v>03</v>
      </c>
      <c r="C12" s="133"/>
      <c r="D12" s="104"/>
      <c r="E12" s="138" t="s">
        <v>228</v>
      </c>
      <c r="F12" s="139"/>
      <c r="G12" s="139"/>
      <c r="H12" s="139"/>
      <c r="I12" s="139"/>
      <c r="J12" s="139"/>
      <c r="K12" s="139"/>
      <c r="L12" s="140"/>
      <c r="M12" s="91">
        <v>1</v>
      </c>
      <c r="N12" s="99">
        <v>1</v>
      </c>
      <c r="O12" s="100" t="s">
        <v>180</v>
      </c>
      <c r="P12" s="101" t="s">
        <v>62</v>
      </c>
      <c r="Q12" s="91" t="s">
        <v>117</v>
      </c>
      <c r="R12" s="138" t="s">
        <v>264</v>
      </c>
      <c r="S12" s="139"/>
      <c r="T12" s="139"/>
      <c r="U12" s="140"/>
      <c r="V12" s="90"/>
      <c r="W12" s="141" t="s">
        <v>136</v>
      </c>
      <c r="X12" s="142"/>
      <c r="Y12" s="143"/>
      <c r="Z12" s="144"/>
      <c r="AD12" s="91"/>
      <c r="AE12" s="91" t="s">
        <v>180</v>
      </c>
      <c r="AF12" s="92" t="s">
        <v>445</v>
      </c>
      <c r="AG12" s="92" t="s">
        <v>445</v>
      </c>
      <c r="AH12" s="92" t="str">
        <f t="shared" si="10"/>
        <v>○</v>
      </c>
      <c r="AI12" s="91" t="s">
        <v>320</v>
      </c>
      <c r="AJ12" s="93"/>
      <c r="AK12" s="92" t="str">
        <f t="shared" si="4"/>
        <v>○</v>
      </c>
      <c r="AL12" s="92" t="str">
        <f t="shared" si="5"/>
        <v>○</v>
      </c>
      <c r="AM12" s="92" t="str">
        <f t="shared" si="6"/>
        <v>年度</v>
      </c>
      <c r="AN12" s="92" t="str">
        <f t="shared" si="7"/>
        <v/>
      </c>
      <c r="AO12" s="91" t="s">
        <v>339</v>
      </c>
      <c r="AP12" s="92" t="str">
        <f t="shared" si="8"/>
        <v/>
      </c>
      <c r="AQ12" s="94" t="str">
        <f t="shared" ref="AQ12:AQ28" si="14">IF(AP12&lt;&gt;"",COUNTIF(AP:AP,AP12),"")</f>
        <v/>
      </c>
      <c r="AR12" s="94" t="str">
        <f>IF(AND(AP12&lt;&gt;"",AQ12&gt;1),COUNTIF(AP$9:AP12,AP12),"")</f>
        <v/>
      </c>
      <c r="AS12" s="95" t="str">
        <f t="shared" ref="AS12:AS28" si="15">IF(AR12&lt;&gt;"",SUBSTITUTE(AP12&amp;TEXT(AR12,"00"),"_",""),"")</f>
        <v/>
      </c>
      <c r="AU12" s="96" t="str">
        <f t="shared" ref="AU12:AU28" si="16">"COVER_"&amp;UPPER(W12)</f>
        <v>COVER_TEIKYO_NENDO</v>
      </c>
      <c r="AV12" s="97" t="s">
        <v>432</v>
      </c>
      <c r="AW12" s="96" t="str">
        <f>IF(COUNTIF($AX12:$AX$12,$AX12)&gt;=2,"//","")</f>
        <v/>
      </c>
      <c r="AX12" s="96" t="str">
        <f t="shared" si="12"/>
        <v>public static final String COVER_TEIKYO_NENDO = "提供年度";</v>
      </c>
      <c r="AY12" s="96" t="str">
        <f t="shared" si="13"/>
        <v>XmlConstantFreon2.COVER_TEIKYO_NENDO</v>
      </c>
    </row>
    <row r="13" spans="1:51" s="65" customFormat="1" ht="12" customHeight="1">
      <c r="A13" s="123" t="s">
        <v>22</v>
      </c>
      <c r="B13" s="84" t="str">
        <f t="shared" si="3"/>
        <v>03</v>
      </c>
      <c r="C13" s="133"/>
      <c r="D13" s="70"/>
      <c r="E13" s="138" t="s">
        <v>229</v>
      </c>
      <c r="F13" s="139"/>
      <c r="G13" s="139"/>
      <c r="H13" s="139"/>
      <c r="I13" s="139"/>
      <c r="J13" s="139"/>
      <c r="K13" s="139"/>
      <c r="L13" s="140"/>
      <c r="M13" s="91">
        <v>1</v>
      </c>
      <c r="N13" s="99">
        <v>1</v>
      </c>
      <c r="O13" s="100" t="s">
        <v>180</v>
      </c>
      <c r="P13" s="101" t="s">
        <v>45</v>
      </c>
      <c r="Q13" s="91" t="s">
        <v>44</v>
      </c>
      <c r="R13" s="172" t="s">
        <v>242</v>
      </c>
      <c r="S13" s="173"/>
      <c r="T13" s="173"/>
      <c r="U13" s="174"/>
      <c r="V13" s="102"/>
      <c r="W13" s="141" t="s">
        <v>144</v>
      </c>
      <c r="X13" s="142"/>
      <c r="Y13" s="143"/>
      <c r="Z13" s="144"/>
      <c r="AD13" s="91"/>
      <c r="AE13" s="91" t="s">
        <v>180</v>
      </c>
      <c r="AF13" s="92" t="s">
        <v>445</v>
      </c>
      <c r="AG13" s="92" t="s">
        <v>446</v>
      </c>
      <c r="AH13" s="92" t="str">
        <f t="shared" si="10"/>
        <v>○</v>
      </c>
      <c r="AI13" s="91" t="s">
        <v>342</v>
      </c>
      <c r="AJ13" s="93" t="s">
        <v>42</v>
      </c>
      <c r="AK13" s="92" t="str">
        <f t="shared" si="4"/>
        <v>○</v>
      </c>
      <c r="AL13" s="92" t="str">
        <f t="shared" si="5"/>
        <v>○</v>
      </c>
      <c r="AM13" s="92" t="str">
        <f t="shared" si="6"/>
        <v/>
      </c>
      <c r="AN13" s="92" t="str">
        <f t="shared" si="7"/>
        <v/>
      </c>
      <c r="AO13" s="91" t="s">
        <v>339</v>
      </c>
      <c r="AP13" s="92" t="str">
        <f t="shared" si="8"/>
        <v/>
      </c>
      <c r="AQ13" s="94" t="str">
        <f t="shared" si="14"/>
        <v/>
      </c>
      <c r="AR13" s="94" t="str">
        <f>IF(AND(AP13&lt;&gt;"",AQ13&gt;1),COUNTIF(AP$9:AP13,AP13),"")</f>
        <v/>
      </c>
      <c r="AS13" s="95" t="str">
        <f t="shared" si="15"/>
        <v/>
      </c>
      <c r="AU13" s="96" t="str">
        <f t="shared" si="16"/>
        <v>COVER_TEIKYO_KBN</v>
      </c>
      <c r="AV13" s="97" t="s">
        <v>433</v>
      </c>
      <c r="AW13" s="96" t="str">
        <f>IF(COUNTIF($AX$12:$AX13,$AX13)&gt;=2,"//","")</f>
        <v/>
      </c>
      <c r="AX13" s="96" t="str">
        <f t="shared" si="12"/>
        <v>public static final String COVER_TEIKYO_KBN = "提供区分";</v>
      </c>
      <c r="AY13" s="96" t="str">
        <f t="shared" si="13"/>
        <v>XmlConstantFreon2.COVER_TEIKYO_KBN</v>
      </c>
    </row>
    <row r="14" spans="1:51" s="65" customFormat="1" ht="12">
      <c r="A14" s="123" t="s">
        <v>63</v>
      </c>
      <c r="B14" s="84" t="str">
        <f t="shared" si="3"/>
        <v>03</v>
      </c>
      <c r="C14" s="133"/>
      <c r="D14" s="70"/>
      <c r="E14" s="138" t="s">
        <v>165</v>
      </c>
      <c r="F14" s="139"/>
      <c r="G14" s="139"/>
      <c r="H14" s="139"/>
      <c r="I14" s="139"/>
      <c r="J14" s="139"/>
      <c r="K14" s="139"/>
      <c r="L14" s="140"/>
      <c r="M14" s="91">
        <v>1</v>
      </c>
      <c r="N14" s="99">
        <v>1</v>
      </c>
      <c r="O14" s="100" t="s">
        <v>180</v>
      </c>
      <c r="P14" s="101" t="s">
        <v>39</v>
      </c>
      <c r="Q14" s="100" t="s">
        <v>115</v>
      </c>
      <c r="R14" s="138" t="s">
        <v>38</v>
      </c>
      <c r="S14" s="139"/>
      <c r="T14" s="139"/>
      <c r="U14" s="140"/>
      <c r="V14" s="90"/>
      <c r="W14" s="141" t="s">
        <v>254</v>
      </c>
      <c r="X14" s="142"/>
      <c r="Y14" s="143"/>
      <c r="Z14" s="144"/>
      <c r="AD14" s="91"/>
      <c r="AE14" s="91" t="s">
        <v>180</v>
      </c>
      <c r="AF14" s="92" t="s">
        <v>445</v>
      </c>
      <c r="AG14" s="92" t="s">
        <v>445</v>
      </c>
      <c r="AH14" s="92" t="str">
        <f t="shared" si="10"/>
        <v>○</v>
      </c>
      <c r="AI14" s="91" t="s">
        <v>342</v>
      </c>
      <c r="AJ14" s="93" t="s">
        <v>5</v>
      </c>
      <c r="AK14" s="92" t="str">
        <f t="shared" si="4"/>
        <v>○</v>
      </c>
      <c r="AL14" s="92" t="str">
        <f t="shared" si="5"/>
        <v>○</v>
      </c>
      <c r="AM14" s="92" t="str">
        <f t="shared" si="6"/>
        <v>整数</v>
      </c>
      <c r="AN14" s="92" t="str">
        <f t="shared" si="7"/>
        <v>9</v>
      </c>
      <c r="AO14" s="91" t="s">
        <v>339</v>
      </c>
      <c r="AP14" s="92" t="str">
        <f t="shared" si="8"/>
        <v/>
      </c>
      <c r="AQ14" s="94" t="str">
        <f t="shared" si="14"/>
        <v/>
      </c>
      <c r="AR14" s="94" t="str">
        <f>IF(AND(AP14&lt;&gt;"",AQ14&gt;1),COUNTIF(AP$9:AP14,AP14),"")</f>
        <v/>
      </c>
      <c r="AS14" s="95" t="str">
        <f t="shared" si="15"/>
        <v/>
      </c>
      <c r="AU14" s="96" t="str">
        <f t="shared" si="16"/>
        <v>COVER_ROUEISHA_NO</v>
      </c>
      <c r="AV14" s="97" t="s">
        <v>363</v>
      </c>
      <c r="AW14" s="96" t="str">
        <f>IF(COUNTIF($AX$12:$AX14,$AX14)&gt;=2,"//","")</f>
        <v/>
      </c>
      <c r="AX14" s="96" t="str">
        <f t="shared" si="12"/>
        <v>public static final String COVER_ROUEISHA_NO = "特定漏えい者コード";</v>
      </c>
      <c r="AY14" s="96" t="str">
        <f t="shared" si="13"/>
        <v>XmlConstantFreon2.COVER_ROUEISHA_NO</v>
      </c>
    </row>
    <row r="15" spans="1:51" s="65" customFormat="1" ht="12">
      <c r="A15" s="123" t="s">
        <v>64</v>
      </c>
      <c r="B15" s="84" t="str">
        <f t="shared" si="3"/>
        <v>03</v>
      </c>
      <c r="C15" s="133"/>
      <c r="D15" s="70"/>
      <c r="E15" s="138" t="s">
        <v>194</v>
      </c>
      <c r="F15" s="139"/>
      <c r="G15" s="139"/>
      <c r="H15" s="139"/>
      <c r="I15" s="139"/>
      <c r="J15" s="139"/>
      <c r="K15" s="139"/>
      <c r="L15" s="140"/>
      <c r="M15" s="91">
        <v>1</v>
      </c>
      <c r="N15" s="99">
        <v>1</v>
      </c>
      <c r="O15" s="100" t="s">
        <v>180</v>
      </c>
      <c r="P15" s="101" t="s">
        <v>39</v>
      </c>
      <c r="Q15" s="100" t="s">
        <v>120</v>
      </c>
      <c r="R15" s="138" t="s">
        <v>98</v>
      </c>
      <c r="S15" s="139"/>
      <c r="T15" s="139"/>
      <c r="U15" s="140"/>
      <c r="V15" s="90"/>
      <c r="W15" s="141" t="s">
        <v>145</v>
      </c>
      <c r="X15" s="142"/>
      <c r="Y15" s="143"/>
      <c r="Z15" s="144"/>
      <c r="AD15" s="91"/>
      <c r="AE15" s="91" t="s">
        <v>180</v>
      </c>
      <c r="AF15" s="92" t="s">
        <v>445</v>
      </c>
      <c r="AG15" s="92" t="s">
        <v>446</v>
      </c>
      <c r="AH15" s="92" t="str">
        <f t="shared" si="10"/>
        <v>○</v>
      </c>
      <c r="AI15" s="91" t="s">
        <v>342</v>
      </c>
      <c r="AJ15" s="93" t="s">
        <v>346</v>
      </c>
      <c r="AK15" s="92" t="str">
        <f t="shared" si="4"/>
        <v>○</v>
      </c>
      <c r="AL15" s="92" t="str">
        <f t="shared" si="5"/>
        <v>○</v>
      </c>
      <c r="AM15" s="92" t="str">
        <f t="shared" si="6"/>
        <v/>
      </c>
      <c r="AN15" s="92" t="str">
        <f t="shared" si="7"/>
        <v/>
      </c>
      <c r="AO15" s="91" t="s">
        <v>339</v>
      </c>
      <c r="AP15" s="92" t="str">
        <f t="shared" si="8"/>
        <v/>
      </c>
      <c r="AQ15" s="94" t="str">
        <f t="shared" si="14"/>
        <v/>
      </c>
      <c r="AR15" s="94" t="str">
        <f>IF(AND(AP15&lt;&gt;"",AQ15&gt;1),COUNTIF(AP$9:AP15,AP15),"")</f>
        <v/>
      </c>
      <c r="AS15" s="95" t="str">
        <f t="shared" si="15"/>
        <v/>
      </c>
      <c r="AU15" s="96" t="str">
        <f t="shared" si="16"/>
        <v>COVER_PREF_CD</v>
      </c>
      <c r="AV15" s="97" t="s">
        <v>423</v>
      </c>
      <c r="AW15" s="96" t="str">
        <f>IF(COUNTIF($AX$12:$AX15,$AX15)&gt;=2,"//","")</f>
        <v/>
      </c>
      <c r="AX15" s="96" t="str">
        <f t="shared" si="12"/>
        <v>public static final String COVER_PREF_CD = "都道府県コード";</v>
      </c>
      <c r="AY15" s="96" t="str">
        <f t="shared" si="13"/>
        <v>XmlConstantFreon2.COVER_PREF_CD</v>
      </c>
    </row>
    <row r="16" spans="1:51" s="65" customFormat="1" ht="12">
      <c r="A16" s="123" t="s">
        <v>65</v>
      </c>
      <c r="B16" s="84" t="str">
        <f t="shared" si="3"/>
        <v>03</v>
      </c>
      <c r="C16" s="133"/>
      <c r="D16" s="70"/>
      <c r="E16" s="138" t="s">
        <v>92</v>
      </c>
      <c r="F16" s="139"/>
      <c r="G16" s="139"/>
      <c r="H16" s="139"/>
      <c r="I16" s="139"/>
      <c r="J16" s="139"/>
      <c r="K16" s="139"/>
      <c r="L16" s="140"/>
      <c r="M16" s="91">
        <v>1</v>
      </c>
      <c r="N16" s="99">
        <v>1</v>
      </c>
      <c r="O16" s="100" t="s">
        <v>180</v>
      </c>
      <c r="P16" s="101" t="s">
        <v>39</v>
      </c>
      <c r="Q16" s="100" t="s">
        <v>117</v>
      </c>
      <c r="R16" s="138" t="s">
        <v>297</v>
      </c>
      <c r="S16" s="139"/>
      <c r="T16" s="139"/>
      <c r="U16" s="140"/>
      <c r="V16" s="90"/>
      <c r="W16" s="268" t="s">
        <v>278</v>
      </c>
      <c r="X16" s="269"/>
      <c r="Y16" s="143"/>
      <c r="Z16" s="144"/>
      <c r="AD16" s="91"/>
      <c r="AE16" s="91" t="s">
        <v>180</v>
      </c>
      <c r="AF16" s="92" t="s">
        <v>445</v>
      </c>
      <c r="AG16" s="92" t="s">
        <v>445</v>
      </c>
      <c r="AH16" s="92" t="str">
        <f t="shared" si="10"/>
        <v>○</v>
      </c>
      <c r="AI16" s="91" t="s">
        <v>342</v>
      </c>
      <c r="AJ16" s="93" t="s">
        <v>22</v>
      </c>
      <c r="AK16" s="92" t="str">
        <f t="shared" si="4"/>
        <v>○</v>
      </c>
      <c r="AL16" s="92" t="str">
        <f t="shared" si="5"/>
        <v>○</v>
      </c>
      <c r="AM16" s="92" t="str">
        <f t="shared" si="6"/>
        <v>整数</v>
      </c>
      <c r="AN16" s="92" t="str">
        <f t="shared" si="7"/>
        <v>4</v>
      </c>
      <c r="AO16" s="91" t="s">
        <v>339</v>
      </c>
      <c r="AP16" s="92" t="str">
        <f t="shared" si="8"/>
        <v/>
      </c>
      <c r="AQ16" s="94" t="str">
        <f t="shared" si="14"/>
        <v/>
      </c>
      <c r="AR16" s="94" t="str">
        <f>IF(AND(AP16&lt;&gt;"",AQ16&gt;1),COUNTIF(AP$9:AP16,AP16),"")</f>
        <v/>
      </c>
      <c r="AS16" s="95" t="str">
        <f t="shared" si="15"/>
        <v/>
      </c>
      <c r="AU16" s="96" t="str">
        <f t="shared" si="16"/>
        <v>COVER_JIGYOCODE</v>
      </c>
      <c r="AV16" s="97" t="s">
        <v>374</v>
      </c>
      <c r="AW16" s="96" t="str">
        <f>IF(COUNTIF($AX$12:$AX16,$AX16)&gt;=2,"//","")</f>
        <v/>
      </c>
      <c r="AX16" s="96" t="str">
        <f t="shared" si="12"/>
        <v>public static final String COVER_JIGYOCODE = "事業コード";</v>
      </c>
      <c r="AY16" s="96" t="str">
        <f t="shared" si="13"/>
        <v>XmlConstantFreon2.COVER_JIGYOCODE</v>
      </c>
    </row>
    <row r="17" spans="1:51" s="65" customFormat="1" ht="12">
      <c r="A17" s="123" t="s">
        <v>66</v>
      </c>
      <c r="B17" s="84" t="str">
        <f t="shared" si="3"/>
        <v>03</v>
      </c>
      <c r="C17" s="133"/>
      <c r="D17" s="70"/>
      <c r="E17" s="138" t="s">
        <v>299</v>
      </c>
      <c r="F17" s="139"/>
      <c r="G17" s="139"/>
      <c r="H17" s="139"/>
      <c r="I17" s="139"/>
      <c r="J17" s="139"/>
      <c r="K17" s="139"/>
      <c r="L17" s="140"/>
      <c r="M17" s="91">
        <v>1</v>
      </c>
      <c r="N17" s="99">
        <v>1</v>
      </c>
      <c r="O17" s="100" t="s">
        <v>181</v>
      </c>
      <c r="P17" s="101" t="s">
        <v>39</v>
      </c>
      <c r="Q17" s="100" t="s">
        <v>132</v>
      </c>
      <c r="R17" s="138" t="s">
        <v>243</v>
      </c>
      <c r="S17" s="139"/>
      <c r="T17" s="139"/>
      <c r="U17" s="140"/>
      <c r="V17" s="90"/>
      <c r="W17" s="141" t="s">
        <v>135</v>
      </c>
      <c r="X17" s="142"/>
      <c r="Y17" s="143"/>
      <c r="Z17" s="144"/>
      <c r="AD17" s="91"/>
      <c r="AE17" s="91" t="s">
        <v>180</v>
      </c>
      <c r="AF17" s="92" t="s">
        <v>446</v>
      </c>
      <c r="AG17" s="92" t="s">
        <v>446</v>
      </c>
      <c r="AH17" s="92" t="str">
        <f t="shared" si="10"/>
        <v/>
      </c>
      <c r="AI17" s="91" t="s">
        <v>342</v>
      </c>
      <c r="AJ17" s="93" t="s">
        <v>20</v>
      </c>
      <c r="AK17" s="92" t="str">
        <f t="shared" si="4"/>
        <v/>
      </c>
      <c r="AL17" s="92" t="str">
        <f t="shared" si="5"/>
        <v/>
      </c>
      <c r="AM17" s="92" t="str">
        <f t="shared" si="6"/>
        <v/>
      </c>
      <c r="AN17" s="92" t="str">
        <f t="shared" si="7"/>
        <v/>
      </c>
      <c r="AO17" s="91" t="s">
        <v>339</v>
      </c>
      <c r="AP17" s="92" t="str">
        <f t="shared" si="8"/>
        <v/>
      </c>
      <c r="AQ17" s="94" t="str">
        <f t="shared" si="14"/>
        <v/>
      </c>
      <c r="AR17" s="94" t="str">
        <f>IF(AND(AP17&lt;&gt;"",AQ17&gt;1),COUNTIF(AP$9:AP17,AP17),"")</f>
        <v/>
      </c>
      <c r="AS17" s="95" t="str">
        <f t="shared" si="15"/>
        <v/>
      </c>
      <c r="AU17" s="96" t="str">
        <f t="shared" si="16"/>
        <v>COVER_JIGYOSHO_NO</v>
      </c>
      <c r="AV17" s="97" t="s">
        <v>434</v>
      </c>
      <c r="AW17" s="96" t="str">
        <f>IF(COUNTIF($AX$12:$AX17,$AX17)&gt;=2,"//","")</f>
        <v/>
      </c>
      <c r="AX17" s="96" t="str">
        <f t="shared" si="12"/>
        <v>public static final String COVER_JIGYOSHO_NO = "事業所番号";</v>
      </c>
      <c r="AY17" s="96" t="str">
        <f t="shared" si="13"/>
        <v>XmlConstantFreon2.COVER_JIGYOSHO_NO</v>
      </c>
    </row>
    <row r="18" spans="1:51" s="65" customFormat="1" ht="24" customHeight="1">
      <c r="A18" s="123" t="s">
        <v>5</v>
      </c>
      <c r="B18" s="84" t="str">
        <f t="shared" si="3"/>
        <v>03</v>
      </c>
      <c r="C18" s="133"/>
      <c r="D18" s="70"/>
      <c r="E18" s="135" t="s">
        <v>300</v>
      </c>
      <c r="F18" s="136"/>
      <c r="G18" s="136"/>
      <c r="H18" s="136"/>
      <c r="I18" s="136"/>
      <c r="J18" s="136"/>
      <c r="K18" s="136"/>
      <c r="L18" s="137"/>
      <c r="M18" s="91">
        <v>1</v>
      </c>
      <c r="N18" s="99">
        <v>1</v>
      </c>
      <c r="O18" s="100"/>
      <c r="P18" s="101"/>
      <c r="Q18" s="100"/>
      <c r="R18" s="138" t="s">
        <v>238</v>
      </c>
      <c r="S18" s="139"/>
      <c r="T18" s="139"/>
      <c r="U18" s="140"/>
      <c r="V18" s="90"/>
      <c r="W18" s="141" t="s">
        <v>241</v>
      </c>
      <c r="X18" s="142"/>
      <c r="Y18" s="143"/>
      <c r="Z18" s="144"/>
      <c r="AD18" s="91"/>
      <c r="AE18" s="91"/>
      <c r="AF18" s="92"/>
      <c r="AG18" s="92"/>
      <c r="AH18" s="92" t="str">
        <f t="shared" si="10"/>
        <v/>
      </c>
      <c r="AI18" s="91"/>
      <c r="AJ18" s="93"/>
      <c r="AK18" s="92" t="str">
        <f t="shared" si="4"/>
        <v/>
      </c>
      <c r="AL18" s="92" t="str">
        <f t="shared" si="5"/>
        <v/>
      </c>
      <c r="AM18" s="92" t="str">
        <f t="shared" si="6"/>
        <v/>
      </c>
      <c r="AN18" s="92" t="str">
        <f t="shared" si="7"/>
        <v/>
      </c>
      <c r="AO18" s="91" t="s">
        <v>338</v>
      </c>
      <c r="AP18" s="92" t="str">
        <f t="shared" si="8"/>
        <v>Joho</v>
      </c>
      <c r="AQ18" s="94">
        <f t="shared" si="14"/>
        <v>1</v>
      </c>
      <c r="AR18" s="94" t="str">
        <f>IF(AND(AP18&lt;&gt;"",AQ18&gt;1),COUNTIF(AP$9:AP18,AP18),"")</f>
        <v/>
      </c>
      <c r="AS18" s="95" t="str">
        <f t="shared" si="15"/>
        <v/>
      </c>
      <c r="AU18" s="96" t="str">
        <f t="shared" si="16"/>
        <v>COVER_JOHO</v>
      </c>
      <c r="AV18" s="97" t="s">
        <v>435</v>
      </c>
      <c r="AW18" s="96" t="str">
        <f>IF(COUNTIF($AX$12:$AX18,$AX18)&gt;=2,"//","")</f>
        <v/>
      </c>
      <c r="AX18" s="96" t="str">
        <f t="shared" si="12"/>
        <v>public static final String COVER_JOHO = "フロン類算定漏えい量の増減の状況に関する情報その他情報";</v>
      </c>
      <c r="AY18" s="96" t="str">
        <f t="shared" si="13"/>
        <v>XmlConstantFreon2.COVER_JOHO</v>
      </c>
    </row>
    <row r="19" spans="1:51" s="65" customFormat="1" ht="24" customHeight="1">
      <c r="A19" s="123" t="s">
        <v>6</v>
      </c>
      <c r="B19" s="84" t="str">
        <f t="shared" si="3"/>
        <v>04</v>
      </c>
      <c r="C19" s="133"/>
      <c r="D19" s="70"/>
      <c r="E19" s="104"/>
      <c r="F19" s="135" t="s">
        <v>235</v>
      </c>
      <c r="G19" s="136"/>
      <c r="H19" s="136"/>
      <c r="I19" s="136"/>
      <c r="J19" s="136"/>
      <c r="K19" s="136"/>
      <c r="L19" s="137"/>
      <c r="M19" s="91">
        <v>1</v>
      </c>
      <c r="N19" s="99">
        <v>1</v>
      </c>
      <c r="O19" s="100" t="s">
        <v>236</v>
      </c>
      <c r="P19" s="101" t="s">
        <v>239</v>
      </c>
      <c r="Q19" s="100" t="s">
        <v>240</v>
      </c>
      <c r="R19" s="135" t="s">
        <v>267</v>
      </c>
      <c r="S19" s="136"/>
      <c r="T19" s="136"/>
      <c r="U19" s="137"/>
      <c r="V19" s="105"/>
      <c r="W19" s="141" t="s">
        <v>102</v>
      </c>
      <c r="X19" s="142"/>
      <c r="Y19" s="143"/>
      <c r="Z19" s="144"/>
      <c r="AD19" s="91"/>
      <c r="AE19" s="91" t="s">
        <v>180</v>
      </c>
      <c r="AF19" s="92" t="s">
        <v>446</v>
      </c>
      <c r="AG19" s="92" t="s">
        <v>445</v>
      </c>
      <c r="AH19" s="92" t="str">
        <f t="shared" si="10"/>
        <v/>
      </c>
      <c r="AI19" s="91" t="s">
        <v>343</v>
      </c>
      <c r="AJ19" s="93" t="s">
        <v>347</v>
      </c>
      <c r="AK19" s="92" t="str">
        <f t="shared" si="4"/>
        <v>○</v>
      </c>
      <c r="AL19" s="92" t="str">
        <f t="shared" si="5"/>
        <v/>
      </c>
      <c r="AM19" s="92" t="str">
        <f t="shared" si="6"/>
        <v>文字列</v>
      </c>
      <c r="AN19" s="92" t="str">
        <f t="shared" si="7"/>
        <v>800</v>
      </c>
      <c r="AO19" s="91" t="s">
        <v>339</v>
      </c>
      <c r="AP19" s="92" t="str">
        <f t="shared" si="8"/>
        <v/>
      </c>
      <c r="AQ19" s="94" t="str">
        <f t="shared" si="14"/>
        <v/>
      </c>
      <c r="AR19" s="94" t="str">
        <f>IF(AND(AP19&lt;&gt;"",AQ19&gt;1),COUNTIF(AP$9:AP19,AP19),"")</f>
        <v/>
      </c>
      <c r="AS19" s="95" t="str">
        <f t="shared" si="15"/>
        <v/>
      </c>
      <c r="AU19" s="96" t="str">
        <f t="shared" si="16"/>
        <v>COVER_JOHO_1</v>
      </c>
      <c r="AV19" s="97" t="s">
        <v>436</v>
      </c>
      <c r="AW19" s="96" t="str">
        <f>IF(COUNTIF($AX$12:$AX19,$AX19)&gt;=2,"//","")</f>
        <v/>
      </c>
      <c r="AX19" s="96" t="str">
        <f t="shared" si="12"/>
        <v>public static final String COVER_JOHO_1 = "フロン類算定漏えい量の増減の状況に関する情報その他情報/フロン類算定漏えい量の増減の状況に関する情報";</v>
      </c>
      <c r="AY19" s="96" t="str">
        <f t="shared" si="13"/>
        <v>XmlConstantFreon2.COVER_JOHO_1</v>
      </c>
    </row>
    <row r="20" spans="1:51" s="65" customFormat="1" ht="26.25" customHeight="1">
      <c r="A20" s="123" t="s">
        <v>7</v>
      </c>
      <c r="B20" s="84" t="str">
        <f t="shared" si="3"/>
        <v>04</v>
      </c>
      <c r="C20" s="133"/>
      <c r="D20" s="70"/>
      <c r="E20" s="70"/>
      <c r="F20" s="135" t="s">
        <v>231</v>
      </c>
      <c r="G20" s="136"/>
      <c r="H20" s="136"/>
      <c r="I20" s="136"/>
      <c r="J20" s="136"/>
      <c r="K20" s="136"/>
      <c r="L20" s="137"/>
      <c r="M20" s="91">
        <v>1</v>
      </c>
      <c r="N20" s="99">
        <v>1</v>
      </c>
      <c r="O20" s="100" t="s">
        <v>236</v>
      </c>
      <c r="P20" s="101" t="s">
        <v>239</v>
      </c>
      <c r="Q20" s="100" t="s">
        <v>240</v>
      </c>
      <c r="R20" s="295"/>
      <c r="S20" s="296"/>
      <c r="T20" s="296"/>
      <c r="U20" s="297"/>
      <c r="V20" s="106"/>
      <c r="W20" s="141" t="s">
        <v>103</v>
      </c>
      <c r="X20" s="142"/>
      <c r="Y20" s="143"/>
      <c r="Z20" s="144"/>
      <c r="AD20" s="91"/>
      <c r="AE20" s="91" t="s">
        <v>180</v>
      </c>
      <c r="AF20" s="92" t="s">
        <v>446</v>
      </c>
      <c r="AG20" s="92" t="s">
        <v>445</v>
      </c>
      <c r="AH20" s="92" t="str">
        <f t="shared" si="10"/>
        <v/>
      </c>
      <c r="AI20" s="91" t="s">
        <v>343</v>
      </c>
      <c r="AJ20" s="93" t="s">
        <v>347</v>
      </c>
      <c r="AK20" s="92" t="str">
        <f t="shared" si="4"/>
        <v>○</v>
      </c>
      <c r="AL20" s="92" t="str">
        <f t="shared" si="5"/>
        <v/>
      </c>
      <c r="AM20" s="92" t="str">
        <f t="shared" si="6"/>
        <v>文字列</v>
      </c>
      <c r="AN20" s="92" t="str">
        <f t="shared" si="7"/>
        <v>800</v>
      </c>
      <c r="AO20" s="91" t="s">
        <v>339</v>
      </c>
      <c r="AP20" s="92" t="str">
        <f t="shared" si="8"/>
        <v/>
      </c>
      <c r="AQ20" s="94" t="str">
        <f t="shared" si="14"/>
        <v/>
      </c>
      <c r="AR20" s="94" t="str">
        <f>IF(AND(AP20&lt;&gt;"",AQ20&gt;1),COUNTIF(AP$9:AP20,AP20),"")</f>
        <v/>
      </c>
      <c r="AS20" s="95" t="str">
        <f t="shared" si="15"/>
        <v/>
      </c>
      <c r="AU20" s="96" t="str">
        <f t="shared" si="16"/>
        <v>COVER_JOHO_2</v>
      </c>
      <c r="AV20" s="97" t="s">
        <v>437</v>
      </c>
      <c r="AW20" s="96" t="str">
        <f>IF(COUNTIF($AX$12:$AX20,$AX20)&gt;=2,"//","")</f>
        <v/>
      </c>
      <c r="AX20" s="96" t="str">
        <f t="shared" si="12"/>
        <v>public static final String COVER_JOHO_2 = "フロン類算定漏えい量の増減の状況に関する情報その他情報/フロン類算定漏えい量の管理第一種特定製品の種類ごとの内訳等に関する情報";</v>
      </c>
      <c r="AY20" s="96" t="str">
        <f t="shared" si="13"/>
        <v>XmlConstantFreon2.COVER_JOHO_2</v>
      </c>
    </row>
    <row r="21" spans="1:51" s="65" customFormat="1" ht="24" customHeight="1">
      <c r="A21" s="123" t="s">
        <v>8</v>
      </c>
      <c r="B21" s="84" t="str">
        <f t="shared" si="3"/>
        <v>04</v>
      </c>
      <c r="C21" s="133"/>
      <c r="D21" s="70"/>
      <c r="E21" s="70"/>
      <c r="F21" s="135" t="s">
        <v>232</v>
      </c>
      <c r="G21" s="136"/>
      <c r="H21" s="136"/>
      <c r="I21" s="136"/>
      <c r="J21" s="136"/>
      <c r="K21" s="136"/>
      <c r="L21" s="137"/>
      <c r="M21" s="91">
        <v>1</v>
      </c>
      <c r="N21" s="99">
        <v>1</v>
      </c>
      <c r="O21" s="100" t="s">
        <v>236</v>
      </c>
      <c r="P21" s="101" t="s">
        <v>239</v>
      </c>
      <c r="Q21" s="100" t="s">
        <v>240</v>
      </c>
      <c r="R21" s="295"/>
      <c r="S21" s="296"/>
      <c r="T21" s="296"/>
      <c r="U21" s="297"/>
      <c r="V21" s="106"/>
      <c r="W21" s="141" t="s">
        <v>104</v>
      </c>
      <c r="X21" s="142"/>
      <c r="Y21" s="143"/>
      <c r="Z21" s="144"/>
      <c r="AD21" s="91"/>
      <c r="AE21" s="91" t="s">
        <v>180</v>
      </c>
      <c r="AF21" s="92" t="s">
        <v>446</v>
      </c>
      <c r="AG21" s="92" t="s">
        <v>445</v>
      </c>
      <c r="AH21" s="92" t="str">
        <f t="shared" si="10"/>
        <v/>
      </c>
      <c r="AI21" s="91" t="s">
        <v>343</v>
      </c>
      <c r="AJ21" s="93" t="s">
        <v>347</v>
      </c>
      <c r="AK21" s="92" t="str">
        <f t="shared" si="4"/>
        <v>○</v>
      </c>
      <c r="AL21" s="92" t="str">
        <f t="shared" si="5"/>
        <v/>
      </c>
      <c r="AM21" s="92" t="str">
        <f t="shared" si="6"/>
        <v>文字列</v>
      </c>
      <c r="AN21" s="92" t="str">
        <f t="shared" si="7"/>
        <v>800</v>
      </c>
      <c r="AO21" s="91" t="s">
        <v>339</v>
      </c>
      <c r="AP21" s="92" t="str">
        <f t="shared" si="8"/>
        <v/>
      </c>
      <c r="AQ21" s="94" t="str">
        <f t="shared" si="14"/>
        <v/>
      </c>
      <c r="AR21" s="94" t="str">
        <f>IF(AND(AP21&lt;&gt;"",AQ21&gt;1),COUNTIF(AP$9:AP21,AP21),"")</f>
        <v/>
      </c>
      <c r="AS21" s="95" t="str">
        <f t="shared" si="15"/>
        <v/>
      </c>
      <c r="AU21" s="96" t="str">
        <f t="shared" si="16"/>
        <v>COVER_JOHO_3</v>
      </c>
      <c r="AV21" s="97" t="s">
        <v>438</v>
      </c>
      <c r="AW21" s="96" t="str">
        <f>IF(COUNTIF($AX$12:$AX21,$AX21)&gt;=2,"//","")</f>
        <v/>
      </c>
      <c r="AX21" s="96" t="str">
        <f t="shared" si="12"/>
        <v>public static final String COVER_JOHO_3 = "フロン類算定漏えい量の増減の状況に関する情報その他情報/フロン類算定漏えい量の削減に関し実施した措置に関する情報";</v>
      </c>
      <c r="AY21" s="96" t="str">
        <f t="shared" si="13"/>
        <v>XmlConstantFreon2.COVER_JOHO_3</v>
      </c>
    </row>
    <row r="22" spans="1:51" s="65" customFormat="1" ht="24" customHeight="1">
      <c r="A22" s="123" t="s">
        <v>9</v>
      </c>
      <c r="B22" s="84" t="str">
        <f t="shared" si="3"/>
        <v>04</v>
      </c>
      <c r="C22" s="133"/>
      <c r="D22" s="70"/>
      <c r="E22" s="70"/>
      <c r="F22" s="135" t="s">
        <v>233</v>
      </c>
      <c r="G22" s="136"/>
      <c r="H22" s="136"/>
      <c r="I22" s="136"/>
      <c r="J22" s="136"/>
      <c r="K22" s="136"/>
      <c r="L22" s="137"/>
      <c r="M22" s="91">
        <v>1</v>
      </c>
      <c r="N22" s="99">
        <v>1</v>
      </c>
      <c r="O22" s="100" t="s">
        <v>236</v>
      </c>
      <c r="P22" s="101" t="s">
        <v>239</v>
      </c>
      <c r="Q22" s="100" t="s">
        <v>240</v>
      </c>
      <c r="R22" s="295"/>
      <c r="S22" s="296"/>
      <c r="T22" s="296"/>
      <c r="U22" s="297"/>
      <c r="V22" s="106"/>
      <c r="W22" s="141" t="s">
        <v>105</v>
      </c>
      <c r="X22" s="142"/>
      <c r="Y22" s="143"/>
      <c r="Z22" s="144"/>
      <c r="AD22" s="91"/>
      <c r="AE22" s="91" t="s">
        <v>180</v>
      </c>
      <c r="AF22" s="92" t="s">
        <v>446</v>
      </c>
      <c r="AG22" s="92" t="s">
        <v>445</v>
      </c>
      <c r="AH22" s="92" t="str">
        <f t="shared" si="10"/>
        <v/>
      </c>
      <c r="AI22" s="91" t="s">
        <v>343</v>
      </c>
      <c r="AJ22" s="93" t="s">
        <v>347</v>
      </c>
      <c r="AK22" s="92" t="str">
        <f t="shared" si="4"/>
        <v>○</v>
      </c>
      <c r="AL22" s="92" t="str">
        <f t="shared" si="5"/>
        <v/>
      </c>
      <c r="AM22" s="92" t="str">
        <f t="shared" si="6"/>
        <v>文字列</v>
      </c>
      <c r="AN22" s="92" t="str">
        <f t="shared" si="7"/>
        <v>800</v>
      </c>
      <c r="AO22" s="91" t="s">
        <v>339</v>
      </c>
      <c r="AP22" s="92" t="str">
        <f t="shared" si="8"/>
        <v/>
      </c>
      <c r="AQ22" s="94" t="str">
        <f t="shared" si="14"/>
        <v/>
      </c>
      <c r="AR22" s="94" t="str">
        <f>IF(AND(AP22&lt;&gt;"",AQ22&gt;1),COUNTIF(AP$9:AP22,AP22),"")</f>
        <v/>
      </c>
      <c r="AS22" s="95" t="str">
        <f t="shared" si="15"/>
        <v/>
      </c>
      <c r="AU22" s="96" t="str">
        <f t="shared" si="16"/>
        <v>COVER_JOHO_4</v>
      </c>
      <c r="AV22" s="97" t="s">
        <v>439</v>
      </c>
      <c r="AW22" s="96" t="str">
        <f>IF(COUNTIF($AX$12:$AX22,$AX22)&gt;=2,"//","")</f>
        <v/>
      </c>
      <c r="AX22" s="96" t="str">
        <f t="shared" si="12"/>
        <v>public static final String COVER_JOHO_4 = "フロン類算定漏えい量の増減の状況に関する情報その他情報/フロン類算定漏えい量の削減に関し実施を予定している措置に関する情報";</v>
      </c>
      <c r="AY22" s="96" t="str">
        <f t="shared" si="13"/>
        <v>XmlConstantFreon2.COVER_JOHO_4</v>
      </c>
    </row>
    <row r="23" spans="1:51" s="65" customFormat="1" ht="24" customHeight="1">
      <c r="A23" s="123" t="s">
        <v>10</v>
      </c>
      <c r="B23" s="84" t="str">
        <f t="shared" si="3"/>
        <v>04</v>
      </c>
      <c r="C23" s="133"/>
      <c r="D23" s="70"/>
      <c r="E23" s="107"/>
      <c r="F23" s="138" t="s">
        <v>234</v>
      </c>
      <c r="G23" s="139"/>
      <c r="H23" s="139"/>
      <c r="I23" s="139"/>
      <c r="J23" s="139"/>
      <c r="K23" s="139"/>
      <c r="L23" s="140"/>
      <c r="M23" s="91">
        <v>1</v>
      </c>
      <c r="N23" s="99">
        <v>1</v>
      </c>
      <c r="O23" s="100" t="s">
        <v>236</v>
      </c>
      <c r="P23" s="101" t="s">
        <v>239</v>
      </c>
      <c r="Q23" s="100" t="s">
        <v>240</v>
      </c>
      <c r="R23" s="295"/>
      <c r="S23" s="296"/>
      <c r="T23" s="296"/>
      <c r="U23" s="297"/>
      <c r="V23" s="106"/>
      <c r="W23" s="141" t="s">
        <v>106</v>
      </c>
      <c r="X23" s="142"/>
      <c r="Y23" s="143"/>
      <c r="Z23" s="144"/>
      <c r="AD23" s="91"/>
      <c r="AE23" s="91" t="s">
        <v>321</v>
      </c>
      <c r="AF23" s="92" t="s">
        <v>446</v>
      </c>
      <c r="AG23" s="92" t="s">
        <v>445</v>
      </c>
      <c r="AH23" s="92" t="str">
        <f t="shared" si="10"/>
        <v/>
      </c>
      <c r="AI23" s="91" t="s">
        <v>343</v>
      </c>
      <c r="AJ23" s="93" t="s">
        <v>347</v>
      </c>
      <c r="AK23" s="92" t="str">
        <f t="shared" si="4"/>
        <v>○</v>
      </c>
      <c r="AL23" s="92" t="str">
        <f t="shared" si="5"/>
        <v/>
      </c>
      <c r="AM23" s="92" t="str">
        <f t="shared" si="6"/>
        <v>文字列</v>
      </c>
      <c r="AN23" s="92" t="str">
        <f t="shared" si="7"/>
        <v>800</v>
      </c>
      <c r="AO23" s="91" t="s">
        <v>339</v>
      </c>
      <c r="AP23" s="92" t="str">
        <f t="shared" si="8"/>
        <v/>
      </c>
      <c r="AQ23" s="94" t="str">
        <f t="shared" si="14"/>
        <v/>
      </c>
      <c r="AR23" s="94" t="str">
        <f>IF(AND(AP23&lt;&gt;"",AQ23&gt;1),COUNTIF(AP$9:AP23,AP23),"")</f>
        <v/>
      </c>
      <c r="AS23" s="95" t="str">
        <f>IF(AR23&lt;&gt;"",SUBSTITUTE(AP23&amp;TEXT(AR23,"00"),"_",""),"")</f>
        <v/>
      </c>
      <c r="AU23" s="96" t="str">
        <f t="shared" si="16"/>
        <v>COVER_JOHO_5</v>
      </c>
      <c r="AV23" s="97" t="s">
        <v>440</v>
      </c>
      <c r="AW23" s="96" t="str">
        <f>IF(COUNTIF($AX$12:$AX23,$AX23)&gt;=2,"//","")</f>
        <v/>
      </c>
      <c r="AX23" s="96" t="str">
        <f t="shared" si="12"/>
        <v>public static final String COVER_JOHO_5 = "フロン類算定漏えい量の増減の状況に関する情報その他情報/その他の情報";</v>
      </c>
      <c r="AY23" s="96" t="str">
        <f t="shared" si="13"/>
        <v>XmlConstantFreon2.COVER_JOHO_5</v>
      </c>
    </row>
    <row r="24" spans="1:51" s="65" customFormat="1" ht="42.6" customHeight="1">
      <c r="A24" s="123" t="s">
        <v>11</v>
      </c>
      <c r="B24" s="84" t="str">
        <f t="shared" si="3"/>
        <v>03</v>
      </c>
      <c r="C24" s="133"/>
      <c r="D24" s="70"/>
      <c r="E24" s="138" t="s">
        <v>93</v>
      </c>
      <c r="F24" s="139"/>
      <c r="G24" s="139"/>
      <c r="H24" s="139"/>
      <c r="I24" s="139"/>
      <c r="J24" s="139"/>
      <c r="K24" s="139"/>
      <c r="L24" s="140"/>
      <c r="M24" s="91">
        <v>1</v>
      </c>
      <c r="N24" s="99">
        <v>1</v>
      </c>
      <c r="O24" s="100"/>
      <c r="P24" s="101"/>
      <c r="Q24" s="100"/>
      <c r="R24" s="135" t="s">
        <v>237</v>
      </c>
      <c r="S24" s="136"/>
      <c r="T24" s="136"/>
      <c r="U24" s="137"/>
      <c r="V24" s="105"/>
      <c r="W24" s="268" t="s">
        <v>107</v>
      </c>
      <c r="X24" s="269"/>
      <c r="Y24" s="143"/>
      <c r="Z24" s="144"/>
      <c r="AD24" s="91"/>
      <c r="AE24" s="91"/>
      <c r="AF24" s="92"/>
      <c r="AG24" s="92"/>
      <c r="AH24" s="92" t="str">
        <f t="shared" si="10"/>
        <v/>
      </c>
      <c r="AI24" s="91"/>
      <c r="AJ24" s="93"/>
      <c r="AK24" s="92" t="str">
        <f t="shared" si="4"/>
        <v/>
      </c>
      <c r="AL24" s="92" t="str">
        <f t="shared" si="5"/>
        <v/>
      </c>
      <c r="AM24" s="92" t="str">
        <f t="shared" si="6"/>
        <v/>
      </c>
      <c r="AN24" s="92" t="str">
        <f t="shared" si="7"/>
        <v/>
      </c>
      <c r="AO24" s="91" t="s">
        <v>338</v>
      </c>
      <c r="AP24" s="92" t="str">
        <f t="shared" si="8"/>
        <v>Tantosha</v>
      </c>
      <c r="AQ24" s="94">
        <f t="shared" si="14"/>
        <v>1</v>
      </c>
      <c r="AR24" s="94" t="str">
        <f>IF(AND(AP24&lt;&gt;"",AQ24&gt;1),COUNTIF(AP$9:AP24,AP24),"")</f>
        <v/>
      </c>
      <c r="AS24" s="95" t="str">
        <f t="shared" si="15"/>
        <v/>
      </c>
      <c r="AU24" s="96" t="str">
        <f t="shared" si="16"/>
        <v>COVER_TANTOSHA</v>
      </c>
      <c r="AV24" s="97" t="s">
        <v>379</v>
      </c>
      <c r="AW24" s="96" t="str">
        <f>IF(COUNTIF($AX$12:$AX24,$AX24)&gt;=2,"//","")</f>
        <v/>
      </c>
      <c r="AX24" s="96" t="str">
        <f t="shared" si="12"/>
        <v>public static final String COVER_TANTOSHA = "担当者";</v>
      </c>
      <c r="AY24" s="96" t="str">
        <f t="shared" si="13"/>
        <v>XmlConstantFreon2.COVER_TANTOSHA</v>
      </c>
    </row>
    <row r="25" spans="1:51" s="65" customFormat="1" ht="12">
      <c r="A25" s="123" t="s">
        <v>12</v>
      </c>
      <c r="B25" s="84" t="str">
        <f t="shared" si="3"/>
        <v>04</v>
      </c>
      <c r="C25" s="133"/>
      <c r="D25" s="70"/>
      <c r="E25" s="104"/>
      <c r="F25" s="138" t="s">
        <v>95</v>
      </c>
      <c r="G25" s="139"/>
      <c r="H25" s="139"/>
      <c r="I25" s="139"/>
      <c r="J25" s="139"/>
      <c r="K25" s="139"/>
      <c r="L25" s="140"/>
      <c r="M25" s="91">
        <v>1</v>
      </c>
      <c r="N25" s="99">
        <v>1</v>
      </c>
      <c r="O25" s="99" t="s">
        <v>181</v>
      </c>
      <c r="P25" s="101" t="s">
        <v>40</v>
      </c>
      <c r="Q25" s="100" t="s">
        <v>474</v>
      </c>
      <c r="R25" s="138"/>
      <c r="S25" s="139"/>
      <c r="T25" s="139"/>
      <c r="U25" s="140"/>
      <c r="V25" s="90"/>
      <c r="W25" s="141" t="s">
        <v>108</v>
      </c>
      <c r="X25" s="142"/>
      <c r="Y25" s="143"/>
      <c r="Z25" s="144"/>
      <c r="AD25" s="91"/>
      <c r="AE25" s="91" t="s">
        <v>180</v>
      </c>
      <c r="AF25" s="92" t="s">
        <v>446</v>
      </c>
      <c r="AG25" s="92" t="s">
        <v>445</v>
      </c>
      <c r="AH25" s="92" t="str">
        <f t="shared" si="10"/>
        <v/>
      </c>
      <c r="AI25" s="91" t="s">
        <v>343</v>
      </c>
      <c r="AJ25" s="93" t="s">
        <v>16</v>
      </c>
      <c r="AK25" s="92" t="str">
        <f t="shared" si="4"/>
        <v>○</v>
      </c>
      <c r="AL25" s="92" t="str">
        <f t="shared" si="5"/>
        <v/>
      </c>
      <c r="AM25" s="92" t="str">
        <f t="shared" si="6"/>
        <v>文字列</v>
      </c>
      <c r="AN25" s="92" t="str">
        <f t="shared" si="7"/>
        <v>20</v>
      </c>
      <c r="AO25" s="91" t="s">
        <v>339</v>
      </c>
      <c r="AP25" s="92" t="str">
        <f t="shared" si="8"/>
        <v/>
      </c>
      <c r="AQ25" s="94" t="str">
        <f t="shared" si="14"/>
        <v/>
      </c>
      <c r="AR25" s="94" t="str">
        <f>IF(AND(AP25&lt;&gt;"",AQ25&gt;1),COUNTIF(AP$9:AP25,AP25),"")</f>
        <v/>
      </c>
      <c r="AS25" s="95" t="str">
        <f t="shared" si="15"/>
        <v/>
      </c>
      <c r="AU25" s="96" t="str">
        <f t="shared" si="16"/>
        <v>COVER_BUSHO</v>
      </c>
      <c r="AV25" s="97" t="s">
        <v>380</v>
      </c>
      <c r="AW25" s="96" t="str">
        <f>IF(COUNTIF($AX$12:$AX25,$AX25)&gt;=2,"//","")</f>
        <v/>
      </c>
      <c r="AX25" s="96" t="str">
        <f t="shared" si="12"/>
        <v>public static final String COVER_BUSHO = "担当者/部署";</v>
      </c>
      <c r="AY25" s="96" t="str">
        <f t="shared" si="13"/>
        <v>XmlConstantFreon2.COVER_BUSHO</v>
      </c>
    </row>
    <row r="26" spans="1:51" s="65" customFormat="1" ht="12">
      <c r="A26" s="123" t="s">
        <v>13</v>
      </c>
      <c r="B26" s="84" t="str">
        <f t="shared" si="3"/>
        <v>04</v>
      </c>
      <c r="C26" s="133"/>
      <c r="D26" s="70"/>
      <c r="E26" s="70"/>
      <c r="F26" s="138" t="s">
        <v>175</v>
      </c>
      <c r="G26" s="139"/>
      <c r="H26" s="139"/>
      <c r="I26" s="139"/>
      <c r="J26" s="139"/>
      <c r="K26" s="139"/>
      <c r="L26" s="140"/>
      <c r="M26" s="91">
        <v>1</v>
      </c>
      <c r="N26" s="99">
        <v>1</v>
      </c>
      <c r="O26" s="99" t="s">
        <v>181</v>
      </c>
      <c r="P26" s="101" t="s">
        <v>137</v>
      </c>
      <c r="Q26" s="100" t="s">
        <v>152</v>
      </c>
      <c r="R26" s="138"/>
      <c r="S26" s="139"/>
      <c r="T26" s="139"/>
      <c r="U26" s="140"/>
      <c r="V26" s="90"/>
      <c r="W26" s="141" t="s">
        <v>140</v>
      </c>
      <c r="X26" s="142"/>
      <c r="Y26" s="143"/>
      <c r="Z26" s="144"/>
      <c r="AD26" s="91"/>
      <c r="AE26" s="91" t="s">
        <v>180</v>
      </c>
      <c r="AF26" s="92" t="s">
        <v>446</v>
      </c>
      <c r="AG26" s="92" t="s">
        <v>445</v>
      </c>
      <c r="AH26" s="92" t="str">
        <f t="shared" si="10"/>
        <v/>
      </c>
      <c r="AI26" s="91" t="s">
        <v>343</v>
      </c>
      <c r="AJ26" s="93" t="s">
        <v>11</v>
      </c>
      <c r="AK26" s="92" t="str">
        <f t="shared" si="4"/>
        <v>○</v>
      </c>
      <c r="AL26" s="92" t="str">
        <f t="shared" si="5"/>
        <v/>
      </c>
      <c r="AM26" s="92" t="str">
        <f t="shared" si="6"/>
        <v>文字列</v>
      </c>
      <c r="AN26" s="92" t="str">
        <f t="shared" si="7"/>
        <v>15</v>
      </c>
      <c r="AO26" s="91" t="s">
        <v>339</v>
      </c>
      <c r="AP26" s="92" t="str">
        <f t="shared" si="8"/>
        <v/>
      </c>
      <c r="AQ26" s="94" t="str">
        <f t="shared" si="14"/>
        <v/>
      </c>
      <c r="AR26" s="94" t="str">
        <f>IF(AND(AP26&lt;&gt;"",AQ26&gt;1),COUNTIF(AP$9:AP26,AP26),"")</f>
        <v/>
      </c>
      <c r="AS26" s="95" t="str">
        <f t="shared" si="15"/>
        <v/>
      </c>
      <c r="AU26" s="96" t="str">
        <f t="shared" si="16"/>
        <v>COVER_NAME_FURIGANA</v>
      </c>
      <c r="AV26" s="97" t="s">
        <v>381</v>
      </c>
      <c r="AW26" s="96" t="str">
        <f>IF(COUNTIF($AX$12:$AX26,$AX26)&gt;=2,"//","")</f>
        <v/>
      </c>
      <c r="AX26" s="96" t="str">
        <f t="shared" si="12"/>
        <v>public static final String COVER_NAME_FURIGANA = "担当者/氏名（ふりがな）";</v>
      </c>
      <c r="AY26" s="96" t="str">
        <f t="shared" si="13"/>
        <v>XmlConstantFreon2.COVER_NAME_FURIGANA</v>
      </c>
    </row>
    <row r="27" spans="1:51" s="65" customFormat="1" ht="12">
      <c r="A27" s="123" t="s">
        <v>14</v>
      </c>
      <c r="B27" s="84" t="str">
        <f t="shared" si="3"/>
        <v>04</v>
      </c>
      <c r="C27" s="133"/>
      <c r="D27" s="70"/>
      <c r="E27" s="70"/>
      <c r="F27" s="138" t="s">
        <v>67</v>
      </c>
      <c r="G27" s="139"/>
      <c r="H27" s="139"/>
      <c r="I27" s="139"/>
      <c r="J27" s="139"/>
      <c r="K27" s="139"/>
      <c r="L27" s="140"/>
      <c r="M27" s="91">
        <v>1</v>
      </c>
      <c r="N27" s="99">
        <v>1</v>
      </c>
      <c r="O27" s="99" t="s">
        <v>181</v>
      </c>
      <c r="P27" s="101" t="s">
        <v>40</v>
      </c>
      <c r="Q27" s="100" t="s">
        <v>152</v>
      </c>
      <c r="R27" s="138"/>
      <c r="S27" s="139"/>
      <c r="T27" s="139"/>
      <c r="U27" s="140"/>
      <c r="V27" s="90"/>
      <c r="W27" s="141" t="s">
        <v>70</v>
      </c>
      <c r="X27" s="142"/>
      <c r="Y27" s="143"/>
      <c r="Z27" s="144"/>
      <c r="AD27" s="91"/>
      <c r="AE27" s="91" t="s">
        <v>180</v>
      </c>
      <c r="AF27" s="92" t="s">
        <v>446</v>
      </c>
      <c r="AG27" s="92" t="s">
        <v>445</v>
      </c>
      <c r="AH27" s="92" t="str">
        <f t="shared" si="10"/>
        <v/>
      </c>
      <c r="AI27" s="91" t="s">
        <v>343</v>
      </c>
      <c r="AJ27" s="93" t="s">
        <v>11</v>
      </c>
      <c r="AK27" s="92" t="str">
        <f t="shared" si="4"/>
        <v>○</v>
      </c>
      <c r="AL27" s="92" t="str">
        <f t="shared" si="5"/>
        <v/>
      </c>
      <c r="AM27" s="92" t="str">
        <f t="shared" si="6"/>
        <v>文字列</v>
      </c>
      <c r="AN27" s="92" t="str">
        <f t="shared" si="7"/>
        <v>15</v>
      </c>
      <c r="AO27" s="91" t="s">
        <v>339</v>
      </c>
      <c r="AP27" s="92" t="str">
        <f t="shared" si="8"/>
        <v/>
      </c>
      <c r="AQ27" s="94" t="str">
        <f t="shared" si="14"/>
        <v/>
      </c>
      <c r="AR27" s="94" t="str">
        <f>IF(AND(AP27&lt;&gt;"",AQ27&gt;1),COUNTIF(AP$9:AP27,AP27),"")</f>
        <v/>
      </c>
      <c r="AS27" s="95" t="str">
        <f t="shared" si="15"/>
        <v/>
      </c>
      <c r="AU27" s="96" t="str">
        <f t="shared" si="16"/>
        <v>COVER_NAME</v>
      </c>
      <c r="AV27" s="97" t="s">
        <v>382</v>
      </c>
      <c r="AW27" s="96" t="str">
        <f>IF(COUNTIF($AX$12:$AX27,$AX27)&gt;=2,"//","")</f>
        <v/>
      </c>
      <c r="AX27" s="96" t="str">
        <f t="shared" si="12"/>
        <v>public static final String COVER_NAME = "担当者/氏名";</v>
      </c>
      <c r="AY27" s="96" t="str">
        <f t="shared" si="13"/>
        <v>XmlConstantFreon2.COVER_NAME</v>
      </c>
    </row>
    <row r="28" spans="1:51" s="65" customFormat="1" ht="12">
      <c r="A28" s="123" t="s">
        <v>15</v>
      </c>
      <c r="B28" s="84" t="str">
        <f t="shared" si="3"/>
        <v>04</v>
      </c>
      <c r="C28" s="134"/>
      <c r="D28" s="107"/>
      <c r="E28" s="107"/>
      <c r="F28" s="138" t="s">
        <v>68</v>
      </c>
      <c r="G28" s="139"/>
      <c r="H28" s="139"/>
      <c r="I28" s="139"/>
      <c r="J28" s="139"/>
      <c r="K28" s="139"/>
      <c r="L28" s="140"/>
      <c r="M28" s="91">
        <v>1</v>
      </c>
      <c r="N28" s="99">
        <v>1</v>
      </c>
      <c r="O28" s="99" t="s">
        <v>181</v>
      </c>
      <c r="P28" s="101" t="s">
        <v>40</v>
      </c>
      <c r="Q28" s="100" t="s">
        <v>155</v>
      </c>
      <c r="R28" s="138" t="s">
        <v>154</v>
      </c>
      <c r="S28" s="139"/>
      <c r="T28" s="139"/>
      <c r="U28" s="140"/>
      <c r="V28" s="90"/>
      <c r="W28" s="141" t="s">
        <v>73</v>
      </c>
      <c r="X28" s="142"/>
      <c r="Y28" s="143"/>
      <c r="Z28" s="144"/>
      <c r="AD28" s="91"/>
      <c r="AE28" s="91" t="s">
        <v>180</v>
      </c>
      <c r="AF28" s="92" t="s">
        <v>446</v>
      </c>
      <c r="AG28" s="92" t="s">
        <v>445</v>
      </c>
      <c r="AH28" s="92" t="str">
        <f t="shared" si="10"/>
        <v/>
      </c>
      <c r="AI28" s="91" t="s">
        <v>319</v>
      </c>
      <c r="AJ28" s="93"/>
      <c r="AK28" s="92" t="str">
        <f t="shared" si="4"/>
        <v>○</v>
      </c>
      <c r="AL28" s="92" t="str">
        <f t="shared" si="5"/>
        <v/>
      </c>
      <c r="AM28" s="92" t="str">
        <f t="shared" si="6"/>
        <v>電話番号</v>
      </c>
      <c r="AN28" s="92" t="str">
        <f t="shared" si="7"/>
        <v/>
      </c>
      <c r="AO28" s="91" t="s">
        <v>339</v>
      </c>
      <c r="AP28" s="92" t="str">
        <f t="shared" si="8"/>
        <v/>
      </c>
      <c r="AQ28" s="94" t="str">
        <f t="shared" si="14"/>
        <v/>
      </c>
      <c r="AR28" s="94" t="str">
        <f>IF(AND(AP28&lt;&gt;"",AQ28&gt;1),COUNTIF(AP$9:AP28,AP28),"")</f>
        <v/>
      </c>
      <c r="AS28" s="95" t="str">
        <f t="shared" si="15"/>
        <v/>
      </c>
      <c r="AU28" s="96" t="str">
        <f t="shared" si="16"/>
        <v>COVER_TEL</v>
      </c>
      <c r="AV28" s="97" t="s">
        <v>383</v>
      </c>
      <c r="AW28" s="96" t="str">
        <f>IF(COUNTIF($AX$12:$AX28,$AX28)&gt;=2,"//","")</f>
        <v/>
      </c>
      <c r="AX28" s="96" t="str">
        <f t="shared" si="12"/>
        <v>public static final String COVER_TEL = "担当者/電話番号";</v>
      </c>
      <c r="AY28" s="96" t="str">
        <f t="shared" si="13"/>
        <v>XmlConstantFreon2.COVER_TEL</v>
      </c>
    </row>
    <row r="29" spans="1:51">
      <c r="AU29" s="67"/>
      <c r="AV29" s="65"/>
      <c r="AW29" s="67"/>
      <c r="AX29" s="67"/>
      <c r="AY29" s="67"/>
    </row>
    <row r="30" spans="1:51">
      <c r="AU30" s="67"/>
      <c r="AV30" s="65"/>
      <c r="AW30" s="67"/>
      <c r="AX30" s="67"/>
      <c r="AY30" s="67"/>
    </row>
    <row r="31" spans="1:51">
      <c r="AU31" s="67"/>
      <c r="AV31" s="65"/>
      <c r="AW31" s="67"/>
      <c r="AX31" s="67"/>
      <c r="AY31" s="67"/>
    </row>
    <row r="32" spans="1:51">
      <c r="AU32" s="67"/>
      <c r="AV32" s="65"/>
      <c r="AW32" s="67"/>
      <c r="AX32" s="67"/>
      <c r="AY32" s="67"/>
    </row>
    <row r="33" spans="47:51">
      <c r="AU33" s="67"/>
      <c r="AV33" s="65"/>
      <c r="AW33" s="67"/>
      <c r="AX33" s="67"/>
      <c r="AY33" s="67"/>
    </row>
    <row r="34" spans="47:51">
      <c r="AU34" s="67"/>
      <c r="AV34" s="65"/>
      <c r="AW34" s="67"/>
      <c r="AX34" s="67"/>
      <c r="AY34" s="67"/>
    </row>
    <row r="35" spans="47:51">
      <c r="AU35" s="67"/>
      <c r="AV35" s="65"/>
      <c r="AW35" s="67"/>
      <c r="AX35" s="67"/>
      <c r="AY35" s="67"/>
    </row>
    <row r="36" spans="47:51">
      <c r="AU36" s="67"/>
      <c r="AV36" s="65"/>
      <c r="AW36" s="67"/>
      <c r="AX36" s="67"/>
      <c r="AY36" s="67"/>
    </row>
    <row r="37" spans="47:51">
      <c r="AU37" s="67"/>
      <c r="AV37" s="65"/>
      <c r="AW37" s="67"/>
      <c r="AX37" s="67"/>
      <c r="AY37" s="67"/>
    </row>
    <row r="38" spans="47:51">
      <c r="AU38" s="67"/>
      <c r="AV38" s="65"/>
      <c r="AW38" s="67"/>
      <c r="AX38" s="67"/>
      <c r="AY38" s="67"/>
    </row>
    <row r="39" spans="47:51">
      <c r="AU39" s="67"/>
      <c r="AV39" s="65"/>
      <c r="AW39" s="67"/>
      <c r="AX39" s="67"/>
      <c r="AY39" s="67"/>
    </row>
    <row r="40" spans="47:51">
      <c r="AU40" s="67"/>
      <c r="AV40" s="65"/>
      <c r="AW40" s="67"/>
      <c r="AX40" s="67"/>
      <c r="AY40" s="67"/>
    </row>
    <row r="41" spans="47:51">
      <c r="AU41" s="67"/>
      <c r="AV41" s="65"/>
      <c r="AW41" s="67"/>
      <c r="AX41" s="67"/>
      <c r="AY41" s="67"/>
    </row>
    <row r="42" spans="47:51">
      <c r="AU42" s="67"/>
      <c r="AV42" s="65"/>
      <c r="AW42" s="67"/>
      <c r="AX42" s="67"/>
      <c r="AY42" s="67"/>
    </row>
    <row r="43" spans="47:51">
      <c r="AU43" s="67"/>
      <c r="AV43" s="65"/>
      <c r="AW43" s="67"/>
      <c r="AX43" s="67"/>
      <c r="AY43" s="67"/>
    </row>
    <row r="44" spans="47:51">
      <c r="AU44" s="67"/>
      <c r="AV44" s="65"/>
      <c r="AW44" s="67"/>
      <c r="AX44" s="67"/>
      <c r="AY44" s="67"/>
    </row>
    <row r="45" spans="47:51">
      <c r="AU45" s="67"/>
      <c r="AV45" s="65"/>
      <c r="AW45" s="67"/>
      <c r="AX45" s="67"/>
      <c r="AY45" s="67"/>
    </row>
    <row r="46" spans="47:51">
      <c r="AU46" s="67"/>
      <c r="AV46" s="65"/>
      <c r="AW46" s="67"/>
      <c r="AX46" s="67"/>
      <c r="AY46" s="67"/>
    </row>
    <row r="47" spans="47:51">
      <c r="AU47" s="67"/>
      <c r="AV47" s="65"/>
      <c r="AW47" s="67"/>
      <c r="AX47" s="67"/>
      <c r="AY47" s="67"/>
    </row>
    <row r="48" spans="47:51">
      <c r="AU48" s="67"/>
      <c r="AV48" s="65"/>
      <c r="AW48" s="67"/>
      <c r="AX48" s="67"/>
      <c r="AY48" s="67"/>
    </row>
    <row r="49" spans="47:51">
      <c r="AU49" s="67"/>
      <c r="AV49" s="65"/>
      <c r="AW49" s="67"/>
      <c r="AX49" s="67"/>
      <c r="AY49" s="67"/>
    </row>
    <row r="50" spans="47:51">
      <c r="AU50" s="67"/>
      <c r="AV50" s="65"/>
      <c r="AW50" s="67"/>
      <c r="AX50" s="67"/>
      <c r="AY50" s="67"/>
    </row>
    <row r="51" spans="47:51">
      <c r="AU51" s="67"/>
      <c r="AV51" s="65"/>
      <c r="AW51" s="67"/>
      <c r="AX51" s="67"/>
      <c r="AY51" s="67"/>
    </row>
    <row r="52" spans="47:51">
      <c r="AU52" s="67"/>
      <c r="AV52" s="65"/>
      <c r="AW52" s="67"/>
      <c r="AX52" s="67"/>
      <c r="AY52" s="67"/>
    </row>
    <row r="53" spans="47:51">
      <c r="AU53" s="67"/>
      <c r="AV53" s="65"/>
      <c r="AW53" s="67"/>
      <c r="AX53" s="67"/>
      <c r="AY53" s="67"/>
    </row>
    <row r="54" spans="47:51">
      <c r="AU54" s="67"/>
      <c r="AV54" s="65"/>
      <c r="AW54" s="67"/>
      <c r="AX54" s="67"/>
      <c r="AY54" s="67"/>
    </row>
    <row r="55" spans="47:51">
      <c r="AU55" s="67"/>
      <c r="AV55" s="65"/>
      <c r="AW55" s="67"/>
      <c r="AX55" s="67"/>
      <c r="AY55" s="67"/>
    </row>
    <row r="56" spans="47:51">
      <c r="AU56" s="67"/>
      <c r="AV56" s="65"/>
      <c r="AW56" s="67"/>
      <c r="AX56" s="67"/>
      <c r="AY56" s="67"/>
    </row>
    <row r="57" spans="47:51">
      <c r="AU57" s="67"/>
      <c r="AV57" s="65"/>
      <c r="AW57" s="67"/>
      <c r="AX57" s="67"/>
      <c r="AY57" s="67"/>
    </row>
    <row r="58" spans="47:51">
      <c r="AU58" s="67"/>
      <c r="AV58" s="65"/>
      <c r="AW58" s="67"/>
      <c r="AX58" s="67"/>
      <c r="AY58" s="67"/>
    </row>
    <row r="59" spans="47:51">
      <c r="AU59" s="67"/>
      <c r="AV59" s="65"/>
      <c r="AW59" s="67"/>
      <c r="AX59" s="67"/>
      <c r="AY59" s="67"/>
    </row>
    <row r="60" spans="47:51">
      <c r="AU60" s="67"/>
      <c r="AV60" s="65"/>
      <c r="AW60" s="67"/>
      <c r="AX60" s="67"/>
      <c r="AY60" s="67"/>
    </row>
    <row r="61" spans="47:51">
      <c r="AU61" s="67"/>
      <c r="AV61" s="65"/>
      <c r="AW61" s="67"/>
      <c r="AX61" s="67"/>
      <c r="AY61" s="67"/>
    </row>
    <row r="62" spans="47:51">
      <c r="AU62" s="67"/>
      <c r="AV62" s="65"/>
      <c r="AW62" s="67"/>
      <c r="AX62" s="67"/>
      <c r="AY62" s="67"/>
    </row>
    <row r="63" spans="47:51">
      <c r="AU63" s="67"/>
      <c r="AV63" s="65"/>
      <c r="AW63" s="67"/>
      <c r="AX63" s="67"/>
      <c r="AY63" s="67"/>
    </row>
    <row r="64" spans="47:51">
      <c r="AU64" s="67"/>
      <c r="AV64" s="65"/>
      <c r="AW64" s="67"/>
      <c r="AX64" s="67"/>
      <c r="AY64" s="67"/>
    </row>
    <row r="65" spans="47:51">
      <c r="AU65" s="67"/>
      <c r="AV65" s="65"/>
      <c r="AW65" s="67"/>
      <c r="AX65" s="67"/>
      <c r="AY65" s="67"/>
    </row>
    <row r="66" spans="47:51">
      <c r="AU66" s="67"/>
      <c r="AV66" s="65"/>
      <c r="AW66" s="67"/>
      <c r="AX66" s="67"/>
      <c r="AY66" s="67"/>
    </row>
    <row r="67" spans="47:51">
      <c r="AU67" s="67"/>
      <c r="AV67" s="65"/>
      <c r="AW67" s="67"/>
      <c r="AX67" s="67"/>
      <c r="AY67" s="67"/>
    </row>
    <row r="68" spans="47:51">
      <c r="AU68" s="67"/>
      <c r="AV68" s="65"/>
      <c r="AW68" s="67"/>
      <c r="AX68" s="67"/>
      <c r="AY68" s="67"/>
    </row>
    <row r="69" spans="47:51">
      <c r="AU69" s="67"/>
      <c r="AV69" s="65"/>
      <c r="AW69" s="67"/>
      <c r="AX69" s="67"/>
      <c r="AY69" s="67"/>
    </row>
    <row r="70" spans="47:51">
      <c r="AU70" s="67"/>
      <c r="AV70" s="65"/>
      <c r="AW70" s="67"/>
      <c r="AX70" s="67"/>
      <c r="AY70" s="67"/>
    </row>
    <row r="71" spans="47:51">
      <c r="AU71" s="67"/>
      <c r="AV71" s="65"/>
      <c r="AW71" s="67"/>
      <c r="AX71" s="67"/>
      <c r="AY71" s="67"/>
    </row>
    <row r="72" spans="47:51">
      <c r="AU72" s="67"/>
      <c r="AV72" s="65"/>
      <c r="AW72" s="67"/>
      <c r="AX72" s="67"/>
      <c r="AY72" s="67"/>
    </row>
    <row r="73" spans="47:51">
      <c r="AU73" s="67"/>
      <c r="AV73" s="65"/>
      <c r="AW73" s="67"/>
      <c r="AX73" s="67"/>
      <c r="AY73" s="67"/>
    </row>
    <row r="74" spans="47:51">
      <c r="AU74" s="67"/>
      <c r="AV74" s="65"/>
      <c r="AW74" s="67"/>
      <c r="AX74" s="67"/>
      <c r="AY74" s="67"/>
    </row>
    <row r="75" spans="47:51">
      <c r="AU75" s="67"/>
      <c r="AY75" s="67"/>
    </row>
    <row r="76" spans="47:51">
      <c r="AU76" s="67"/>
      <c r="AY76" s="67"/>
    </row>
    <row r="77" spans="47:51">
      <c r="AU77" s="67"/>
      <c r="AY77" s="67"/>
    </row>
    <row r="78" spans="47:51">
      <c r="AU78" s="67"/>
      <c r="AY78" s="67"/>
    </row>
    <row r="79" spans="47:51">
      <c r="AU79" s="67"/>
      <c r="AY79" s="67"/>
    </row>
    <row r="80" spans="47:51">
      <c r="AU80" s="67"/>
      <c r="AY80" s="67"/>
    </row>
    <row r="81" spans="47:51">
      <c r="AU81" s="67"/>
      <c r="AY81" s="67"/>
    </row>
    <row r="82" spans="47:51">
      <c r="AU82" s="67"/>
      <c r="AY82" s="67"/>
    </row>
    <row r="83" spans="47:51">
      <c r="AU83" s="67"/>
      <c r="AY83" s="67"/>
    </row>
    <row r="84" spans="47:51">
      <c r="AU84" s="67"/>
      <c r="AY84" s="67"/>
    </row>
    <row r="85" spans="47:51">
      <c r="AU85" s="67"/>
      <c r="AY85" s="67"/>
    </row>
    <row r="86" spans="47:51">
      <c r="AU86" s="67"/>
      <c r="AY86" s="67"/>
    </row>
    <row r="87" spans="47:51">
      <c r="AU87" s="67"/>
      <c r="AY87" s="67"/>
    </row>
    <row r="88" spans="47:51">
      <c r="AU88" s="67"/>
      <c r="AY88" s="67"/>
    </row>
    <row r="89" spans="47:51">
      <c r="AU89" s="67"/>
      <c r="AY89" s="67"/>
    </row>
    <row r="90" spans="47:51">
      <c r="AY90" s="67" t="str">
        <f t="shared" ref="AY90:AY99" si="17">IF(AE90="○","XmlConstFuron01."&amp;AU90,"")</f>
        <v/>
      </c>
    </row>
    <row r="91" spans="47:51">
      <c r="AY91" s="67" t="str">
        <f t="shared" si="17"/>
        <v/>
      </c>
    </row>
    <row r="92" spans="47:51">
      <c r="AY92" s="67" t="str">
        <f t="shared" si="17"/>
        <v/>
      </c>
    </row>
    <row r="93" spans="47:51">
      <c r="AY93" s="67" t="str">
        <f t="shared" si="17"/>
        <v/>
      </c>
    </row>
    <row r="94" spans="47:51">
      <c r="AY94" s="67" t="str">
        <f t="shared" si="17"/>
        <v/>
      </c>
    </row>
    <row r="95" spans="47:51">
      <c r="AY95" s="67" t="str">
        <f t="shared" si="17"/>
        <v/>
      </c>
    </row>
    <row r="96" spans="47:51">
      <c r="AY96" s="67" t="str">
        <f t="shared" si="17"/>
        <v/>
      </c>
    </row>
    <row r="97" spans="51:51">
      <c r="AY97" s="67" t="str">
        <f t="shared" si="17"/>
        <v/>
      </c>
    </row>
    <row r="98" spans="51:51">
      <c r="AY98" s="67" t="str">
        <f t="shared" si="17"/>
        <v/>
      </c>
    </row>
    <row r="99" spans="51:51">
      <c r="AY99" s="67" t="str">
        <f t="shared" si="17"/>
        <v/>
      </c>
    </row>
  </sheetData>
  <autoFilter ref="A6:BE28" xr:uid="{00000000-0009-0000-0000-000005000000}">
    <filterColumn colId="17" showButton="0"/>
    <filterColumn colId="18" showButton="0"/>
    <filterColumn colId="19" showButton="0"/>
    <filterColumn colId="22" showButton="0"/>
    <filterColumn colId="24" showButton="0"/>
  </autoFilter>
  <dataConsolidate/>
  <mergeCells count="128">
    <mergeCell ref="AY4:AY6"/>
    <mergeCell ref="AU4:AU5"/>
    <mergeCell ref="AV4:AV5"/>
    <mergeCell ref="AW4:AW5"/>
    <mergeCell ref="AX4:AX5"/>
    <mergeCell ref="AD4:AD5"/>
    <mergeCell ref="Y27:Z27"/>
    <mergeCell ref="Y3:Z6"/>
    <mergeCell ref="AE4:AE6"/>
    <mergeCell ref="AH4:AH6"/>
    <mergeCell ref="AI4:AI6"/>
    <mergeCell ref="AJ4:AJ6"/>
    <mergeCell ref="AO4:AO6"/>
    <mergeCell ref="AP4:AR4"/>
    <mergeCell ref="AS4:AS6"/>
    <mergeCell ref="AK4:AK6"/>
    <mergeCell ref="AL4:AL6"/>
    <mergeCell ref="AM4:AM6"/>
    <mergeCell ref="AN4:AN6"/>
    <mergeCell ref="Y10:Z10"/>
    <mergeCell ref="Y28:Z28"/>
    <mergeCell ref="Y22:Z22"/>
    <mergeCell ref="Y23:Z23"/>
    <mergeCell ref="Y24:Z24"/>
    <mergeCell ref="Y25:Z25"/>
    <mergeCell ref="Y26:Z26"/>
    <mergeCell ref="Y19:Z19"/>
    <mergeCell ref="Y20:Z20"/>
    <mergeCell ref="Y21:Z21"/>
    <mergeCell ref="W27:X27"/>
    <mergeCell ref="W28:X28"/>
    <mergeCell ref="W26:X26"/>
    <mergeCell ref="W22:X22"/>
    <mergeCell ref="W23:X23"/>
    <mergeCell ref="W24:X24"/>
    <mergeCell ref="W25:X25"/>
    <mergeCell ref="Y7:Z7"/>
    <mergeCell ref="Y8:Z8"/>
    <mergeCell ref="Y9:Z9"/>
    <mergeCell ref="Y11:Z11"/>
    <mergeCell ref="Y12:Z12"/>
    <mergeCell ref="Y13:Z13"/>
    <mergeCell ref="Y14:Z14"/>
    <mergeCell ref="Y15:Z15"/>
    <mergeCell ref="Y16:Z16"/>
    <mergeCell ref="W16:X16"/>
    <mergeCell ref="W17:X17"/>
    <mergeCell ref="W18:X18"/>
    <mergeCell ref="W19:X19"/>
    <mergeCell ref="W20:X20"/>
    <mergeCell ref="W21:X21"/>
    <mergeCell ref="Y17:Z17"/>
    <mergeCell ref="Y18:Z18"/>
    <mergeCell ref="C7:L7"/>
    <mergeCell ref="R7:U7"/>
    <mergeCell ref="M5:N5"/>
    <mergeCell ref="P5:P6"/>
    <mergeCell ref="O3:O4"/>
    <mergeCell ref="Q4:Q5"/>
    <mergeCell ref="R25:U25"/>
    <mergeCell ref="R26:U26"/>
    <mergeCell ref="R27:U27"/>
    <mergeCell ref="D11:L11"/>
    <mergeCell ref="C8:L8"/>
    <mergeCell ref="C9:L9"/>
    <mergeCell ref="R8:U8"/>
    <mergeCell ref="R9:U9"/>
    <mergeCell ref="R11:U11"/>
    <mergeCell ref="F23:L23"/>
    <mergeCell ref="E12:L12"/>
    <mergeCell ref="E13:L13"/>
    <mergeCell ref="E14:L14"/>
    <mergeCell ref="E15:L15"/>
    <mergeCell ref="E16:L16"/>
    <mergeCell ref="E17:L17"/>
    <mergeCell ref="R23:U23"/>
    <mergeCell ref="R22:U22"/>
    <mergeCell ref="R28:U28"/>
    <mergeCell ref="C10:L10"/>
    <mergeCell ref="R10:U10"/>
    <mergeCell ref="F19:L19"/>
    <mergeCell ref="F20:L20"/>
    <mergeCell ref="E18:L18"/>
    <mergeCell ref="F21:L21"/>
    <mergeCell ref="F22:L22"/>
    <mergeCell ref="F25:L25"/>
    <mergeCell ref="F26:L26"/>
    <mergeCell ref="F27:L27"/>
    <mergeCell ref="F28:L28"/>
    <mergeCell ref="E24:L24"/>
    <mergeCell ref="R24:U24"/>
    <mergeCell ref="R12:U12"/>
    <mergeCell ref="R13:U13"/>
    <mergeCell ref="R14:U14"/>
    <mergeCell ref="R15:U15"/>
    <mergeCell ref="R16:U16"/>
    <mergeCell ref="R17:U17"/>
    <mergeCell ref="R18:U18"/>
    <mergeCell ref="R19:U19"/>
    <mergeCell ref="R20:U20"/>
    <mergeCell ref="R21:U21"/>
    <mergeCell ref="W7:X7"/>
    <mergeCell ref="W8:X8"/>
    <mergeCell ref="W9:X9"/>
    <mergeCell ref="W10:X10"/>
    <mergeCell ref="W11:X11"/>
    <mergeCell ref="W12:X12"/>
    <mergeCell ref="W13:X13"/>
    <mergeCell ref="W14:X14"/>
    <mergeCell ref="W15:X15"/>
    <mergeCell ref="AE2:AS2"/>
    <mergeCell ref="AE3:AJ3"/>
    <mergeCell ref="AK3:AS3"/>
    <mergeCell ref="AF4:AF6"/>
    <mergeCell ref="AG4:AG6"/>
    <mergeCell ref="M2:N2"/>
    <mergeCell ref="P2:U2"/>
    <mergeCell ref="P3:P4"/>
    <mergeCell ref="A1:L2"/>
    <mergeCell ref="M1:N1"/>
    <mergeCell ref="P1:U1"/>
    <mergeCell ref="A3:A6"/>
    <mergeCell ref="B3:B6"/>
    <mergeCell ref="C3:L5"/>
    <mergeCell ref="M3:N4"/>
    <mergeCell ref="R3:U6"/>
    <mergeCell ref="W3:X6"/>
    <mergeCell ref="V4:V6"/>
  </mergeCells>
  <phoneticPr fontId="4"/>
  <conditionalFormatting sqref="AX1:AX1048576">
    <cfRule type="expression" dxfId="0" priority="1">
      <formula>COUNTIF($AX$1:$AX1,$AX1)&gt;=2</formula>
    </cfRule>
  </conditionalFormatting>
  <dataValidations count="3">
    <dataValidation type="list" allowBlank="1" showInputMessage="1" showErrorMessage="1" sqref="AE10:AE28" xr:uid="{00000000-0002-0000-0500-000000000000}">
      <formula1>"○"</formula1>
    </dataValidation>
    <dataValidation type="list" allowBlank="1" showInputMessage="1" showErrorMessage="1" sqref="AO10:AO28" xr:uid="{00000000-0002-0000-0500-000001000000}">
      <formula1>"Class, Array, Property, n/a"</formula1>
    </dataValidation>
    <dataValidation type="list" allowBlank="1" showInputMessage="1" showErrorMessage="1" sqref="AI10:AI28" xr:uid="{00000000-0002-0000-0500-000002000000}">
      <formula1>"数値,整数,文字列,日付,郵便番号,電話番号,メールアドレス,年度"</formula1>
    </dataValidation>
  </dataValidations>
  <pageMargins left="0.70866141732283472" right="0.70866141732283472" top="0.74803149606299213" bottom="0.74803149606299213" header="0.31496062992125984" footer="0.31496062992125984"/>
  <pageSetup paperSize="9" scale="63" firstPageNumber="2" orientation="landscape" r:id="rId1"/>
  <headerFooter alignWithMargins="0">
    <oddFooter>&amp;C&amp;P</oddFoot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5</vt:i4>
      </vt:variant>
    </vt:vector>
  </HeadingPairs>
  <TitlesOfParts>
    <vt:vector size="9" baseType="lpstr">
      <vt:lpstr>前提</vt:lpstr>
      <vt:lpstr>XML構造設計書（様式第1）</vt:lpstr>
      <vt:lpstr>XML構造設計書（様式第1）別紙</vt:lpstr>
      <vt:lpstr>XML構造設計書（様式第2）</vt:lpstr>
      <vt:lpstr>'XML構造設計書（様式第1）'!Print_Area</vt:lpstr>
      <vt:lpstr>'XML構造設計書（様式第1）別紙'!Print_Area</vt:lpstr>
      <vt:lpstr>'XML構造設計書（様式第2）'!Print_Area</vt:lpstr>
      <vt:lpstr>前提!Print_Area</vt:lpstr>
      <vt:lpstr>'XML構造設計書（様式第1）'!Print_Titles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2025-03-14T10:54:16Z</dcterms:created>
  <dcterms:modified xsi:type="dcterms:W3CDTF">2025-03-14T15:32:36Z</dcterms:modified>
</cp:coreProperties>
</file>