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948" windowWidth="15420" windowHeight="3996" tabRatio="571" activeTab="0"/>
  </bookViews>
  <sheets>
    <sheet name="28" sheetId="1" r:id="rId1"/>
  </sheets>
  <definedNames>
    <definedName name="_xlfn.COUNTIFS" hidden="1">#NAME?</definedName>
    <definedName name="_xlnm.Print_Area" localSheetId="0">'28'!$A$1:$V$62</definedName>
  </definedNames>
  <calcPr fullCalcOnLoad="1"/>
</workbook>
</file>

<file path=xl/comments1.xml><?xml version="1.0" encoding="utf-8"?>
<comments xmlns="http://schemas.openxmlformats.org/spreadsheetml/2006/main">
  <authors>
    <author>環境省</author>
    <author>楠本</author>
  </authors>
  <commentList>
    <comment ref="P21" authorId="0">
      <text>
        <r>
          <rPr>
            <b/>
            <sz val="12"/>
            <rFont val="ＭＳ Ｐゴシック"/>
            <family val="3"/>
          </rPr>
          <t>環境省:</t>
        </r>
        <r>
          <rPr>
            <sz val="12"/>
            <rFont val="ＭＳ Ｐゴシック"/>
            <family val="3"/>
          </rPr>
          <t xml:space="preserve">
八丈島地熱発電所分を含まず。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環境省:
不明２６９を除く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<sst xmlns="http://schemas.openxmlformats.org/spreadsheetml/2006/main" count="190" uniqueCount="164">
  <si>
    <t>温泉利</t>
  </si>
  <si>
    <t>自</t>
  </si>
  <si>
    <t>動</t>
  </si>
  <si>
    <t>25度</t>
  </si>
  <si>
    <t>42度</t>
  </si>
  <si>
    <t>水蒸気</t>
  </si>
  <si>
    <t>用の</t>
  </si>
  <si>
    <t>以上</t>
  </si>
  <si>
    <t>利用人員</t>
  </si>
  <si>
    <t>公衆浴</t>
  </si>
  <si>
    <t>場数</t>
  </si>
  <si>
    <t>Ａ＋Ｂ</t>
  </si>
  <si>
    <t>噴</t>
  </si>
  <si>
    <t>力</t>
  </si>
  <si>
    <t>未満</t>
  </si>
  <si>
    <t>ガス</t>
  </si>
  <si>
    <t>対前年度比</t>
  </si>
  <si>
    <t>年度延宿泊</t>
  </si>
  <si>
    <t xml:space="preserve">        ２．宿泊利用人員は参考数値</t>
  </si>
  <si>
    <t>管</t>
  </si>
  <si>
    <t>轄</t>
  </si>
  <si>
    <t>市</t>
  </si>
  <si>
    <t>温</t>
  </si>
  <si>
    <t>源</t>
  </si>
  <si>
    <t>宿</t>
  </si>
  <si>
    <t>収</t>
  </si>
  <si>
    <t>保</t>
  </si>
  <si>
    <t>町</t>
  </si>
  <si>
    <t>泉</t>
  </si>
  <si>
    <t>泊</t>
  </si>
  <si>
    <t>容</t>
  </si>
  <si>
    <t>健</t>
  </si>
  <si>
    <t>村</t>
  </si>
  <si>
    <t>地</t>
  </si>
  <si>
    <t>総</t>
  </si>
  <si>
    <t>施</t>
  </si>
  <si>
    <t>定</t>
  </si>
  <si>
    <t>所</t>
  </si>
  <si>
    <t>数</t>
  </si>
  <si>
    <t>設</t>
  </si>
  <si>
    <t>員</t>
  </si>
  <si>
    <t>年度延宿泊</t>
  </si>
  <si>
    <t>比較増減</t>
  </si>
  <si>
    <t>国民保養</t>
  </si>
  <si>
    <t>利用人員</t>
  </si>
  <si>
    <t>温 泉 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</si>
  <si>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</si>
  <si>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</si>
  <si>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</si>
  <si>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</si>
  <si>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</si>
  <si>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</si>
  <si>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</si>
  <si>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</si>
  <si>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</si>
  <si>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</si>
  <si>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</si>
  <si>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</si>
  <si>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</si>
  <si>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</si>
  <si>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</si>
  <si>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</si>
  <si>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</si>
  <si>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</si>
  <si>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</si>
  <si>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</si>
  <si>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</si>
  <si>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</si>
  <si>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</si>
  <si>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</si>
  <si>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</si>
  <si>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</si>
  <si>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</si>
  <si>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</si>
  <si>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</si>
  <si>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</si>
  <si>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</si>
  <si>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</si>
  <si>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</si>
  <si>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</si>
  <si>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</si>
  <si>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</si>
  <si>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</si>
  <si>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</si>
  <si>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</si>
  <si>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</si>
  <si>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</si>
  <si>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</si>
  <si>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</si>
  <si>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</si>
  <si>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</t>
  </si>
  <si>
    <t>静岡県</t>
  </si>
  <si>
    <t>（注）  １．温泉地数は宿泊施設のある場所を計上</t>
  </si>
  <si>
    <t>温度別源泉数</t>
  </si>
  <si>
    <t>利用源泉数（Ａ）</t>
  </si>
  <si>
    <t>源　　泉　　数</t>
  </si>
  <si>
    <t>湧 出 量　　Ｌ／分</t>
  </si>
  <si>
    <t>－</t>
  </si>
  <si>
    <t>－</t>
  </si>
  <si>
    <t xml:space="preserve">        ３．湧出量合計は今年度より追加</t>
  </si>
  <si>
    <t>山梨県</t>
  </si>
  <si>
    <t>－</t>
  </si>
  <si>
    <t>－</t>
  </si>
  <si>
    <t>２６年度計</t>
  </si>
  <si>
    <t>２５年度計</t>
  </si>
  <si>
    <t>－</t>
  </si>
  <si>
    <t>－</t>
  </si>
  <si>
    <t>－</t>
  </si>
  <si>
    <t>八丈島分含まず</t>
  </si>
  <si>
    <t>未利用源泉数（Ｂ）</t>
  </si>
  <si>
    <t>合</t>
  </si>
  <si>
    <t>計</t>
  </si>
  <si>
    <t>（平成27年３月末現在）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</si>
  <si>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</si>
  <si>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</si>
  <si>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</si>
  <si>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</si>
  <si>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</si>
  <si>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</si>
  <si>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</si>
  <si>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</si>
  <si>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</si>
  <si>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</si>
  <si>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</si>
  <si>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</si>
  <si>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</si>
  <si>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</si>
  <si>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</si>
  <si>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</si>
  <si>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</si>
  <si>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</si>
  <si>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</si>
  <si>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</si>
  <si>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</si>
  <si>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</si>
  <si>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</si>
  <si>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</si>
  <si>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</si>
  <si>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</si>
  <si>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</si>
  <si>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</si>
  <si>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</si>
  <si>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</si>
  <si>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</si>
  <si>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</si>
  <si>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</si>
  <si>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</si>
  <si>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</si>
  <si>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</si>
  <si>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</si>
  <si>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</si>
  <si>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</si>
  <si>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</si>
  <si>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</si>
  <si>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</si>
  <si>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</si>
  <si>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</si>
  <si>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</si>
  <si>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</si>
  <si>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</si>
  <si>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3.20　平成26年度温泉利用状況 (都道府県別）（その１）</t>
  </si>
  <si>
    <t>3.20　平成26年度温泉利用状況 (都道府県別）（その２）</t>
  </si>
  <si>
    <t>２６年度計</t>
  </si>
  <si>
    <t>２５年度計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</si>
</sst>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0;&quot;△ &quot;0"/>
    <numFmt numFmtId="181" formatCode="#,##0;&quot;△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);[Red]\(#,##0.00\)"/>
    <numFmt numFmtId="187" formatCode="0_ "/>
    <numFmt numFmtId="188" formatCode="0.0_ "/>
    <numFmt numFmtId="189" formatCode="0_);[Red]\(0\)"/>
    <numFmt numFmtId="190" formatCode="#,##0_ ;[Red]\-#,##0\ "/>
    <numFmt numFmtId="191" formatCode="0.00_);[Red]\(0.00\)"/>
    <numFmt numFmtId="192" formatCode="#,##0.00_ ;[Red]\-#,##0.00\ "/>
    <numFmt numFmtId="193" formatCode="#,##0.0;[Red]\-#,##0.0"/>
    <numFmt numFmtId="194" formatCode="#,##0.000_ ;[Red]\-#,##0.000\ "/>
    <numFmt numFmtId="195" formatCode="#,##0.0_ ;[Red]\-#,##0.0\ "/>
    <numFmt numFmtId="196" formatCode="0.0_);[Red]\(0.0\)"/>
    <numFmt numFmtId="197" formatCode="0.0%"/>
    <numFmt numFmtId="198" formatCode="#,##0_);\(#,##0\)"/>
  </numFmts>
  <fonts count="6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明朝"/>
      <family val="1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sz val="20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6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ashed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ashed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hair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dashed"/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/>
      <top style="thin">
        <color indexed="8"/>
      </top>
      <bottom style="thick">
        <color indexed="8"/>
      </bottom>
    </border>
    <border>
      <left style="medium"/>
      <right style="thin"/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9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190" fontId="61" fillId="0" borderId="17" xfId="49" applyNumberFormat="1" applyFont="1" applyFill="1" applyBorder="1" applyAlignment="1">
      <alignment vertical="center"/>
    </xf>
    <xf numFmtId="190" fontId="61" fillId="0" borderId="18" xfId="49" applyNumberFormat="1" applyFont="1" applyFill="1" applyBorder="1" applyAlignment="1">
      <alignment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190" fontId="61" fillId="0" borderId="0" xfId="49" applyNumberFormat="1" applyFont="1" applyFill="1" applyBorder="1" applyAlignment="1">
      <alignment horizontal="center" vertical="center"/>
    </xf>
    <xf numFmtId="190" fontId="61" fillId="0" borderId="24" xfId="49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190" fontId="61" fillId="0" borderId="0" xfId="49" applyNumberFormat="1" applyFont="1" applyFill="1" applyBorder="1" applyAlignment="1">
      <alignment vertical="center"/>
    </xf>
    <xf numFmtId="190" fontId="61" fillId="0" borderId="24" xfId="49" applyNumberFormat="1" applyFont="1" applyFill="1" applyBorder="1" applyAlignment="1">
      <alignment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vertical="center"/>
    </xf>
    <xf numFmtId="0" fontId="61" fillId="0" borderId="28" xfId="0" applyFont="1" applyFill="1" applyBorder="1" applyAlignment="1">
      <alignment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190" fontId="61" fillId="0" borderId="30" xfId="49" applyNumberFormat="1" applyFont="1" applyFill="1" applyBorder="1" applyAlignment="1">
      <alignment horizontal="center" vertical="center"/>
    </xf>
    <xf numFmtId="190" fontId="61" fillId="0" borderId="33" xfId="49" applyNumberFormat="1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vertical="center"/>
    </xf>
    <xf numFmtId="0" fontId="62" fillId="0" borderId="35" xfId="0" applyNumberFormat="1" applyFont="1" applyFill="1" applyBorder="1" applyAlignment="1">
      <alignment horizontal="center" vertical="center"/>
    </xf>
    <xf numFmtId="176" fontId="61" fillId="0" borderId="36" xfId="63" applyNumberFormat="1" applyFont="1" applyFill="1" applyBorder="1" applyAlignment="1">
      <alignment horizontal="right" vertical="center" shrinkToFit="1"/>
      <protection/>
    </xf>
    <xf numFmtId="176" fontId="61" fillId="0" borderId="37" xfId="63" applyNumberFormat="1" applyFont="1" applyFill="1" applyBorder="1" applyAlignment="1">
      <alignment horizontal="right" vertical="center" shrinkToFit="1"/>
      <protection/>
    </xf>
    <xf numFmtId="176" fontId="61" fillId="0" borderId="38" xfId="63" applyNumberFormat="1" applyFont="1" applyFill="1" applyBorder="1" applyAlignment="1">
      <alignment horizontal="right" vertical="center" shrinkToFit="1"/>
      <protection/>
    </xf>
    <xf numFmtId="176" fontId="61" fillId="0" borderId="39" xfId="0" applyNumberFormat="1" applyFont="1" applyFill="1" applyBorder="1" applyAlignment="1">
      <alignment horizontal="right" vertical="center"/>
    </xf>
    <xf numFmtId="176" fontId="61" fillId="0" borderId="22" xfId="63" applyNumberFormat="1" applyFont="1" applyFill="1" applyBorder="1" applyAlignment="1">
      <alignment horizontal="right" vertical="center" shrinkToFit="1"/>
      <protection/>
    </xf>
    <xf numFmtId="0" fontId="63" fillId="0" borderId="40" xfId="0" applyFont="1" applyBorder="1" applyAlignment="1">
      <alignment horizontal="distributed" vertical="center"/>
    </xf>
    <xf numFmtId="176" fontId="61" fillId="0" borderId="41" xfId="63" applyNumberFormat="1" applyFont="1" applyFill="1" applyBorder="1" applyAlignment="1">
      <alignment horizontal="right" vertical="center" shrinkToFit="1"/>
      <protection/>
    </xf>
    <xf numFmtId="176" fontId="61" fillId="0" borderId="22" xfId="51" applyNumberFormat="1" applyFont="1" applyFill="1" applyBorder="1" applyAlignment="1">
      <alignment horizontal="right" vertical="center" shrinkToFit="1"/>
    </xf>
    <xf numFmtId="176" fontId="61" fillId="0" borderId="42" xfId="63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/>
    </xf>
    <xf numFmtId="0" fontId="62" fillId="0" borderId="43" xfId="0" applyNumberFormat="1" applyFont="1" applyFill="1" applyBorder="1" applyAlignment="1">
      <alignment horizontal="center" vertical="center"/>
    </xf>
    <xf numFmtId="176" fontId="61" fillId="0" borderId="44" xfId="0" applyNumberFormat="1" applyFont="1" applyFill="1" applyBorder="1" applyAlignment="1">
      <alignment horizontal="right" vertical="center"/>
    </xf>
    <xf numFmtId="176" fontId="61" fillId="0" borderId="45" xfId="0" applyNumberFormat="1" applyFont="1" applyFill="1" applyBorder="1" applyAlignment="1">
      <alignment horizontal="right" vertical="center"/>
    </xf>
    <xf numFmtId="176" fontId="61" fillId="0" borderId="38" xfId="0" applyNumberFormat="1" applyFont="1" applyFill="1" applyBorder="1" applyAlignment="1">
      <alignment horizontal="right" vertical="center"/>
    </xf>
    <xf numFmtId="176" fontId="61" fillId="0" borderId="22" xfId="0" applyNumberFormat="1" applyFont="1" applyFill="1" applyBorder="1" applyAlignment="1">
      <alignment horizontal="right" vertical="center"/>
    </xf>
    <xf numFmtId="0" fontId="63" fillId="0" borderId="46" xfId="0" applyFont="1" applyBorder="1" applyAlignment="1">
      <alignment horizontal="distributed" vertical="center"/>
    </xf>
    <xf numFmtId="176" fontId="61" fillId="0" borderId="47" xfId="63" applyNumberFormat="1" applyFont="1" applyFill="1" applyBorder="1" applyAlignment="1">
      <alignment horizontal="right" vertical="center" shrinkToFit="1"/>
      <protection/>
    </xf>
    <xf numFmtId="190" fontId="61" fillId="0" borderId="38" xfId="49" applyNumberFormat="1" applyFont="1" applyFill="1" applyBorder="1" applyAlignment="1">
      <alignment horizontal="right" vertical="center"/>
    </xf>
    <xf numFmtId="190" fontId="61" fillId="0" borderId="48" xfId="49" applyNumberFormat="1" applyFont="1" applyFill="1" applyBorder="1" applyAlignment="1">
      <alignment horizontal="right" vertical="center"/>
    </xf>
    <xf numFmtId="190" fontId="61" fillId="0" borderId="49" xfId="49" applyNumberFormat="1" applyFont="1" applyFill="1" applyBorder="1" applyAlignment="1">
      <alignment horizontal="right" vertical="center"/>
    </xf>
    <xf numFmtId="190" fontId="61" fillId="0" borderId="5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6" fontId="61" fillId="0" borderId="51" xfId="0" applyNumberFormat="1" applyFont="1" applyFill="1" applyBorder="1" applyAlignment="1">
      <alignment horizontal="right" vertical="center"/>
    </xf>
    <xf numFmtId="176" fontId="61" fillId="0" borderId="52" xfId="0" applyNumberFormat="1" applyFont="1" applyFill="1" applyBorder="1" applyAlignment="1">
      <alignment horizontal="right" vertical="center"/>
    </xf>
    <xf numFmtId="176" fontId="61" fillId="0" borderId="20" xfId="0" applyNumberFormat="1" applyFont="1" applyFill="1" applyBorder="1" applyAlignment="1">
      <alignment horizontal="right" vertical="center"/>
    </xf>
    <xf numFmtId="0" fontId="64" fillId="0" borderId="43" xfId="0" applyNumberFormat="1" applyFont="1" applyFill="1" applyBorder="1" applyAlignment="1">
      <alignment horizontal="center" vertical="center"/>
    </xf>
    <xf numFmtId="176" fontId="61" fillId="0" borderId="53" xfId="0" applyNumberFormat="1" applyFont="1" applyFill="1" applyBorder="1" applyAlignment="1">
      <alignment horizontal="right" vertical="center"/>
    </xf>
    <xf numFmtId="190" fontId="61" fillId="0" borderId="54" xfId="49" applyNumberFormat="1" applyFont="1" applyFill="1" applyBorder="1" applyAlignment="1">
      <alignment horizontal="right" vertical="center"/>
    </xf>
    <xf numFmtId="190" fontId="61" fillId="0" borderId="55" xfId="49" applyNumberFormat="1" applyFont="1" applyFill="1" applyBorder="1" applyAlignment="1">
      <alignment horizontal="right" vertical="center"/>
    </xf>
    <xf numFmtId="179" fontId="62" fillId="0" borderId="56" xfId="0" applyNumberFormat="1" applyFont="1" applyFill="1" applyBorder="1" applyAlignment="1">
      <alignment horizontal="center" vertical="center"/>
    </xf>
    <xf numFmtId="179" fontId="61" fillId="0" borderId="57" xfId="0" applyNumberFormat="1" applyFont="1" applyFill="1" applyBorder="1" applyAlignment="1">
      <alignment horizontal="right" vertical="center"/>
    </xf>
    <xf numFmtId="179" fontId="61" fillId="0" borderId="39" xfId="0" applyNumberFormat="1" applyFont="1" applyFill="1" applyBorder="1" applyAlignment="1">
      <alignment horizontal="right" vertical="center"/>
    </xf>
    <xf numFmtId="179" fontId="61" fillId="0" borderId="58" xfId="0" applyNumberFormat="1" applyFont="1" applyFill="1" applyBorder="1" applyAlignment="1">
      <alignment vertical="center"/>
    </xf>
    <xf numFmtId="179" fontId="61" fillId="0" borderId="59" xfId="0" applyNumberFormat="1" applyFont="1" applyFill="1" applyBorder="1" applyAlignment="1">
      <alignment vertical="center"/>
    </xf>
    <xf numFmtId="179" fontId="61" fillId="0" borderId="47" xfId="63" applyNumberFormat="1" applyFont="1" applyFill="1" applyBorder="1" applyAlignment="1">
      <alignment horizontal="right" vertical="center" shrinkToFit="1"/>
      <protection/>
    </xf>
    <xf numFmtId="179" fontId="61" fillId="0" borderId="47" xfId="0" applyNumberFormat="1" applyFont="1" applyFill="1" applyBorder="1" applyAlignment="1">
      <alignment vertical="center"/>
    </xf>
    <xf numFmtId="179" fontId="61" fillId="0" borderId="58" xfId="49" applyNumberFormat="1" applyFont="1" applyFill="1" applyBorder="1" applyAlignment="1">
      <alignment vertical="center"/>
    </xf>
    <xf numFmtId="179" fontId="61" fillId="0" borderId="59" xfId="49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179" fontId="0" fillId="0" borderId="17" xfId="0" applyNumberFormat="1" applyFont="1" applyFill="1" applyBorder="1" applyAlignment="1">
      <alignment/>
    </xf>
    <xf numFmtId="0" fontId="62" fillId="0" borderId="17" xfId="0" applyNumberFormat="1" applyFont="1" applyFill="1" applyBorder="1" applyAlignment="1">
      <alignment horizontal="center" vertical="center"/>
    </xf>
    <xf numFmtId="176" fontId="61" fillId="0" borderId="15" xfId="0" applyNumberFormat="1" applyFont="1" applyFill="1" applyBorder="1" applyAlignment="1">
      <alignment horizontal="right" vertical="center"/>
    </xf>
    <xf numFmtId="176" fontId="61" fillId="0" borderId="6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Border="1" applyAlignment="1">
      <alignment horizontal="right" vertical="center"/>
    </xf>
    <xf numFmtId="190" fontId="61" fillId="0" borderId="0" xfId="49" applyNumberFormat="1" applyFont="1" applyFill="1" applyBorder="1" applyAlignment="1">
      <alignment horizontal="right" vertical="center"/>
    </xf>
    <xf numFmtId="190" fontId="61" fillId="0" borderId="24" xfId="49" applyNumberFormat="1" applyFont="1" applyFill="1" applyBorder="1" applyAlignment="1">
      <alignment horizontal="right" vertical="center"/>
    </xf>
    <xf numFmtId="176" fontId="61" fillId="0" borderId="19" xfId="0" applyNumberFormat="1" applyFont="1" applyFill="1" applyBorder="1" applyAlignment="1">
      <alignment horizontal="right" vertical="center"/>
    </xf>
    <xf numFmtId="190" fontId="61" fillId="0" borderId="48" xfId="49" applyNumberFormat="1" applyFont="1" applyFill="1" applyBorder="1" applyAlignment="1">
      <alignment horizontal="center" vertical="center" wrapText="1"/>
    </xf>
    <xf numFmtId="176" fontId="61" fillId="0" borderId="61" xfId="0" applyNumberFormat="1" applyFont="1" applyFill="1" applyBorder="1" applyAlignment="1">
      <alignment horizontal="right" vertical="center"/>
    </xf>
    <xf numFmtId="176" fontId="61" fillId="0" borderId="22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61" fillId="0" borderId="62" xfId="0" applyNumberFormat="1" applyFont="1" applyFill="1" applyBorder="1" applyAlignment="1">
      <alignment horizontal="right" vertical="center"/>
    </xf>
    <xf numFmtId="176" fontId="61" fillId="0" borderId="63" xfId="0" applyNumberFormat="1" applyFont="1" applyFill="1" applyBorder="1" applyAlignment="1">
      <alignment horizontal="right" vertical="center"/>
    </xf>
    <xf numFmtId="190" fontId="61" fillId="0" borderId="64" xfId="49" applyNumberFormat="1" applyFont="1" applyFill="1" applyBorder="1" applyAlignment="1">
      <alignment horizontal="right" vertical="center"/>
    </xf>
    <xf numFmtId="0" fontId="63" fillId="0" borderId="65" xfId="0" applyFont="1" applyBorder="1" applyAlignment="1">
      <alignment horizontal="distributed" vertical="center"/>
    </xf>
    <xf numFmtId="176" fontId="61" fillId="0" borderId="66" xfId="63" applyNumberFormat="1" applyFont="1" applyFill="1" applyBorder="1" applyAlignment="1">
      <alignment horizontal="right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shrinkToFit="1"/>
    </xf>
    <xf numFmtId="189" fontId="66" fillId="0" borderId="44" xfId="0" applyNumberFormat="1" applyFont="1" applyFill="1" applyBorder="1" applyAlignment="1">
      <alignment horizontal="right" vertical="center"/>
    </xf>
    <xf numFmtId="176" fontId="66" fillId="0" borderId="44" xfId="0" applyNumberFormat="1" applyFont="1" applyFill="1" applyBorder="1" applyAlignment="1">
      <alignment horizontal="right" vertical="center"/>
    </xf>
    <xf numFmtId="176" fontId="66" fillId="0" borderId="45" xfId="0" applyNumberFormat="1" applyFont="1" applyFill="1" applyBorder="1" applyAlignment="1">
      <alignment horizontal="right" vertical="center"/>
    </xf>
    <xf numFmtId="176" fontId="66" fillId="0" borderId="39" xfId="0" applyNumberFormat="1" applyFont="1" applyFill="1" applyBorder="1" applyAlignment="1">
      <alignment horizontal="right" vertical="center"/>
    </xf>
    <xf numFmtId="176" fontId="66" fillId="0" borderId="38" xfId="0" applyNumberFormat="1" applyFont="1" applyFill="1" applyBorder="1" applyAlignment="1">
      <alignment horizontal="right" vertical="center"/>
    </xf>
    <xf numFmtId="176" fontId="66" fillId="0" borderId="22" xfId="0" applyNumberFormat="1" applyFont="1" applyFill="1" applyBorder="1" applyAlignment="1">
      <alignment horizontal="right" vertical="center"/>
    </xf>
    <xf numFmtId="0" fontId="63" fillId="0" borderId="67" xfId="0" applyFont="1" applyBorder="1" applyAlignment="1">
      <alignment horizontal="center" vertical="center"/>
    </xf>
    <xf numFmtId="176" fontId="66" fillId="0" borderId="66" xfId="63" applyNumberFormat="1" applyFont="1" applyFill="1" applyBorder="1" applyAlignment="1">
      <alignment horizontal="right" vertical="center" shrinkToFit="1"/>
      <protection/>
    </xf>
    <xf numFmtId="190" fontId="66" fillId="0" borderId="38" xfId="49" applyNumberFormat="1" applyFont="1" applyFill="1" applyBorder="1" applyAlignment="1">
      <alignment horizontal="right" vertical="center"/>
    </xf>
    <xf numFmtId="190" fontId="66" fillId="0" borderId="48" xfId="49" applyNumberFormat="1" applyFont="1" applyFill="1" applyBorder="1" applyAlignment="1">
      <alignment horizontal="right" vertical="center"/>
    </xf>
    <xf numFmtId="176" fontId="66" fillId="0" borderId="68" xfId="0" applyNumberFormat="1" applyFont="1" applyFill="1" applyBorder="1" applyAlignment="1">
      <alignment horizontal="right" vertical="center"/>
    </xf>
    <xf numFmtId="176" fontId="66" fillId="0" borderId="51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8" fontId="61" fillId="0" borderId="38" xfId="49" applyFont="1" applyFill="1" applyBorder="1" applyAlignment="1">
      <alignment horizontal="center" vertical="center" shrinkToFit="1"/>
    </xf>
    <xf numFmtId="189" fontId="62" fillId="0" borderId="44" xfId="49" applyNumberFormat="1" applyFont="1" applyFill="1" applyBorder="1" applyAlignment="1">
      <alignment horizontal="right" vertical="center"/>
    </xf>
    <xf numFmtId="189" fontId="62" fillId="0" borderId="45" xfId="49" applyNumberFormat="1" applyFont="1" applyFill="1" applyBorder="1" applyAlignment="1">
      <alignment horizontal="right" vertical="center"/>
    </xf>
    <xf numFmtId="189" fontId="62" fillId="0" borderId="39" xfId="49" applyNumberFormat="1" applyFont="1" applyFill="1" applyBorder="1" applyAlignment="1">
      <alignment horizontal="right" vertical="center"/>
    </xf>
    <xf numFmtId="189" fontId="62" fillId="0" borderId="38" xfId="49" applyNumberFormat="1" applyFont="1" applyFill="1" applyBorder="1" applyAlignment="1">
      <alignment horizontal="right" vertical="center"/>
    </xf>
    <xf numFmtId="189" fontId="62" fillId="0" borderId="22" xfId="49" applyNumberFormat="1" applyFont="1" applyFill="1" applyBorder="1" applyAlignment="1">
      <alignment horizontal="right" vertical="center"/>
    </xf>
    <xf numFmtId="176" fontId="62" fillId="0" borderId="66" xfId="63" applyNumberFormat="1" applyFont="1" applyFill="1" applyBorder="1" applyAlignment="1">
      <alignment horizontal="right" vertical="center" shrinkToFit="1"/>
      <protection/>
    </xf>
    <xf numFmtId="38" fontId="62" fillId="0" borderId="61" xfId="49" applyFont="1" applyFill="1" applyBorder="1" applyAlignment="1">
      <alignment horizontal="right" vertical="center"/>
    </xf>
    <xf numFmtId="38" fontId="62" fillId="0" borderId="50" xfId="49" applyFont="1" applyFill="1" applyBorder="1" applyAlignment="1">
      <alignment horizontal="right" vertical="center"/>
    </xf>
    <xf numFmtId="38" fontId="62" fillId="0" borderId="38" xfId="49" applyFont="1" applyFill="1" applyBorder="1" applyAlignment="1">
      <alignment horizontal="right" vertical="center"/>
    </xf>
    <xf numFmtId="38" fontId="62" fillId="0" borderId="22" xfId="49" applyFont="1" applyFill="1" applyBorder="1" applyAlignment="1">
      <alignment horizontal="right" vertical="center"/>
    </xf>
    <xf numFmtId="38" fontId="62" fillId="0" borderId="68" xfId="49" applyFont="1" applyFill="1" applyBorder="1" applyAlignment="1">
      <alignment horizontal="right" vertical="center"/>
    </xf>
    <xf numFmtId="38" fontId="62" fillId="0" borderId="51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16" fillId="0" borderId="0" xfId="49" applyFont="1" applyFill="1" applyAlignment="1">
      <alignment/>
    </xf>
    <xf numFmtId="38" fontId="61" fillId="0" borderId="44" xfId="49" applyFont="1" applyFill="1" applyBorder="1" applyAlignment="1">
      <alignment horizontal="right" vertical="center"/>
    </xf>
    <xf numFmtId="38" fontId="61" fillId="0" borderId="45" xfId="49" applyFont="1" applyFill="1" applyBorder="1" applyAlignment="1">
      <alignment horizontal="right"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38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38" fontId="61" fillId="0" borderId="48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 shrinkToFit="1"/>
    </xf>
    <xf numFmtId="177" fontId="61" fillId="0" borderId="70" xfId="0" applyNumberFormat="1" applyFont="1" applyFill="1" applyBorder="1" applyAlignment="1">
      <alignment horizontal="right" vertical="center"/>
    </xf>
    <xf numFmtId="177" fontId="61" fillId="0" borderId="71" xfId="0" applyNumberFormat="1" applyFont="1" applyFill="1" applyBorder="1" applyAlignment="1">
      <alignment horizontal="right" vertical="center"/>
    </xf>
    <xf numFmtId="177" fontId="61" fillId="0" borderId="72" xfId="0" applyNumberFormat="1" applyFont="1" applyFill="1" applyBorder="1" applyAlignment="1">
      <alignment horizontal="right" vertical="center"/>
    </xf>
    <xf numFmtId="177" fontId="61" fillId="0" borderId="69" xfId="0" applyNumberFormat="1" applyFont="1" applyFill="1" applyBorder="1" applyAlignment="1">
      <alignment horizontal="right" vertical="center"/>
    </xf>
    <xf numFmtId="177" fontId="61" fillId="0" borderId="73" xfId="0" applyNumberFormat="1" applyFont="1" applyFill="1" applyBorder="1" applyAlignment="1">
      <alignment horizontal="right" vertical="center"/>
    </xf>
    <xf numFmtId="0" fontId="61" fillId="0" borderId="74" xfId="0" applyFont="1" applyFill="1" applyBorder="1" applyAlignment="1">
      <alignment horizontal="center" vertical="center" shrinkToFit="1"/>
    </xf>
    <xf numFmtId="177" fontId="61" fillId="0" borderId="75" xfId="0" applyNumberFormat="1" applyFont="1" applyFill="1" applyBorder="1" applyAlignment="1">
      <alignment horizontal="right" vertical="center"/>
    </xf>
    <xf numFmtId="177" fontId="61" fillId="0" borderId="76" xfId="0" applyNumberFormat="1" applyFont="1" applyFill="1" applyBorder="1" applyAlignment="1">
      <alignment horizontal="right" vertical="center"/>
    </xf>
    <xf numFmtId="177" fontId="61" fillId="0" borderId="77" xfId="0" applyNumberFormat="1" applyFont="1" applyFill="1" applyBorder="1" applyAlignment="1">
      <alignment horizontal="right" vertical="center"/>
    </xf>
    <xf numFmtId="177" fontId="61" fillId="0" borderId="78" xfId="0" applyNumberFormat="1" applyFont="1" applyFill="1" applyBorder="1" applyAlignment="1">
      <alignment horizontal="right" vertical="center"/>
    </xf>
    <xf numFmtId="177" fontId="61" fillId="0" borderId="79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190" fontId="61" fillId="0" borderId="0" xfId="49" applyNumberFormat="1" applyFont="1" applyFill="1" applyAlignment="1">
      <alignment vertical="center"/>
    </xf>
    <xf numFmtId="0" fontId="61" fillId="0" borderId="0" xfId="0" applyFont="1" applyFill="1" applyAlignment="1">
      <alignment/>
    </xf>
    <xf numFmtId="190" fontId="61" fillId="0" borderId="0" xfId="49" applyNumberFormat="1" applyFont="1" applyFill="1" applyAlignment="1">
      <alignment/>
    </xf>
    <xf numFmtId="0" fontId="0" fillId="0" borderId="0" xfId="0" applyFont="1" applyFill="1" applyAlignment="1">
      <alignment/>
    </xf>
    <xf numFmtId="190" fontId="0" fillId="0" borderId="0" xfId="49" applyNumberFormat="1" applyFont="1" applyFill="1" applyAlignment="1">
      <alignment/>
    </xf>
    <xf numFmtId="193" fontId="0" fillId="0" borderId="0" xfId="49" applyNumberFormat="1" applyFont="1" applyFill="1" applyAlignment="1">
      <alignment/>
    </xf>
    <xf numFmtId="0" fontId="61" fillId="0" borderId="59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center" vertical="center"/>
    </xf>
    <xf numFmtId="0" fontId="61" fillId="0" borderId="83" xfId="0" applyFont="1" applyFill="1" applyBorder="1" applyAlignment="1">
      <alignment horizontal="center" vertical="center"/>
    </xf>
    <xf numFmtId="0" fontId="61" fillId="0" borderId="84" xfId="0" applyFont="1" applyFill="1" applyBorder="1" applyAlignment="1">
      <alignment horizontal="center" vertical="center"/>
    </xf>
    <xf numFmtId="190" fontId="61" fillId="0" borderId="85" xfId="49" applyNumberFormat="1" applyFont="1" applyFill="1" applyBorder="1" applyAlignment="1">
      <alignment horizontal="center" vertical="center"/>
    </xf>
    <xf numFmtId="190" fontId="61" fillId="0" borderId="10" xfId="49" applyNumberFormat="1" applyFont="1" applyFill="1" applyBorder="1" applyAlignment="1">
      <alignment horizontal="center" vertical="center"/>
    </xf>
    <xf numFmtId="190" fontId="61" fillId="0" borderId="86" xfId="49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63" fillId="0" borderId="87" xfId="0" applyFont="1" applyFill="1" applyBorder="1" applyAlignment="1">
      <alignment horizontal="center" vertical="center"/>
    </xf>
    <xf numFmtId="0" fontId="63" fillId="0" borderId="88" xfId="0" applyFont="1" applyFill="1" applyBorder="1" applyAlignment="1">
      <alignment horizontal="center" vertical="center"/>
    </xf>
    <xf numFmtId="0" fontId="63" fillId="0" borderId="8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showOutlineSymbols="0" zoomScale="60" zoomScaleNormal="60" zoomScaleSheetLayoutView="80" workbookViewId="0" topLeftCell="A1">
      <selection activeCell="A1" sqref="A1"/>
    </sheetView>
  </sheetViews>
  <sheetFormatPr defaultColWidth="8.83203125" defaultRowHeight="18"/>
  <cols>
    <col min="1" max="1" width="8.83203125" style="4" customWidth="1"/>
    <col min="2" max="13" width="7.58203125" style="4" customWidth="1"/>
    <col min="14" max="14" width="8.91015625" style="4" customWidth="1"/>
    <col min="15" max="15" width="10.66015625" style="4" customWidth="1"/>
    <col min="16" max="17" width="10.66015625" style="158" customWidth="1"/>
    <col min="18" max="22" width="10.66015625" style="4" customWidth="1"/>
    <col min="23" max="23" width="5.41015625" style="4" customWidth="1"/>
    <col min="24" max="16384" width="8.83203125" style="4" customWidth="1"/>
  </cols>
  <sheetData>
    <row r="1" spans="1:23" ht="30" customHeight="1">
      <c r="A1" s="1" t="s">
        <v>160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71" t="s">
        <v>161</v>
      </c>
      <c r="O1" s="171"/>
      <c r="P1" s="171"/>
      <c r="Q1" s="171"/>
      <c r="R1" s="171"/>
      <c r="S1" s="171"/>
      <c r="T1" s="171"/>
      <c r="U1" s="171"/>
      <c r="V1" s="171"/>
      <c r="W1" s="3"/>
    </row>
    <row r="2" spans="1:23" ht="30" customHeight="1" thickBot="1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3"/>
      <c r="S2" s="3"/>
      <c r="T2" s="7" t="s">
        <v>112</v>
      </c>
      <c r="U2" s="3"/>
      <c r="V2" s="3"/>
      <c r="W2" s="3"/>
    </row>
    <row r="3" spans="1:23" ht="24.75" customHeight="1" thickTop="1">
      <c r="A3" s="8"/>
      <c r="B3" s="9" t="s">
        <v>19</v>
      </c>
      <c r="C3" s="8"/>
      <c r="D3" s="10"/>
      <c r="E3" s="166" t="s">
        <v>95</v>
      </c>
      <c r="F3" s="167"/>
      <c r="G3" s="167"/>
      <c r="H3" s="167"/>
      <c r="I3" s="167"/>
      <c r="J3" s="167"/>
      <c r="K3" s="167"/>
      <c r="L3" s="167"/>
      <c r="M3" s="167"/>
      <c r="N3" s="172"/>
      <c r="O3" s="168" t="s">
        <v>96</v>
      </c>
      <c r="P3" s="169"/>
      <c r="Q3" s="170"/>
      <c r="R3" s="11"/>
      <c r="S3" s="12"/>
      <c r="T3" s="12"/>
      <c r="U3" s="12"/>
      <c r="V3" s="13"/>
      <c r="W3" s="5"/>
    </row>
    <row r="4" spans="1:23" ht="24.75" customHeight="1">
      <c r="A4" s="14"/>
      <c r="B4" s="15" t="s">
        <v>20</v>
      </c>
      <c r="C4" s="15" t="s">
        <v>21</v>
      </c>
      <c r="D4" s="15" t="s">
        <v>22</v>
      </c>
      <c r="E4" s="16" t="s">
        <v>23</v>
      </c>
      <c r="F4" s="162" t="s">
        <v>94</v>
      </c>
      <c r="G4" s="163"/>
      <c r="H4" s="164" t="s">
        <v>109</v>
      </c>
      <c r="I4" s="165"/>
      <c r="J4" s="160" t="s">
        <v>93</v>
      </c>
      <c r="K4" s="161"/>
      <c r="L4" s="161"/>
      <c r="M4" s="161"/>
      <c r="N4" s="173"/>
      <c r="O4" s="17"/>
      <c r="P4" s="18"/>
      <c r="Q4" s="19"/>
      <c r="R4" s="20" t="s">
        <v>24</v>
      </c>
      <c r="S4" s="21" t="s">
        <v>25</v>
      </c>
      <c r="T4" s="21" t="s">
        <v>17</v>
      </c>
      <c r="U4" s="21" t="s">
        <v>0</v>
      </c>
      <c r="V4" s="21" t="s">
        <v>43</v>
      </c>
      <c r="W4" s="5"/>
    </row>
    <row r="5" spans="1:23" ht="24.75" customHeight="1">
      <c r="A5" s="22"/>
      <c r="B5" s="15" t="s">
        <v>26</v>
      </c>
      <c r="C5" s="15" t="s">
        <v>27</v>
      </c>
      <c r="D5" s="15" t="s">
        <v>28</v>
      </c>
      <c r="E5" s="23" t="s">
        <v>28</v>
      </c>
      <c r="F5" s="14" t="s">
        <v>1</v>
      </c>
      <c r="G5" s="21" t="s">
        <v>2</v>
      </c>
      <c r="H5" s="24" t="s">
        <v>1</v>
      </c>
      <c r="I5" s="24" t="s">
        <v>2</v>
      </c>
      <c r="J5" s="21" t="s">
        <v>3</v>
      </c>
      <c r="K5" s="21" t="s">
        <v>3</v>
      </c>
      <c r="L5" s="21" t="s">
        <v>4</v>
      </c>
      <c r="M5" s="21" t="s">
        <v>5</v>
      </c>
      <c r="N5" s="173"/>
      <c r="O5" s="25" t="s">
        <v>110</v>
      </c>
      <c r="P5" s="26" t="s">
        <v>1</v>
      </c>
      <c r="Q5" s="27" t="s">
        <v>2</v>
      </c>
      <c r="R5" s="20" t="s">
        <v>29</v>
      </c>
      <c r="S5" s="21" t="s">
        <v>30</v>
      </c>
      <c r="T5" s="28"/>
      <c r="U5" s="21" t="s">
        <v>6</v>
      </c>
      <c r="V5" s="21" t="s">
        <v>45</v>
      </c>
      <c r="W5" s="5"/>
    </row>
    <row r="6" spans="1:23" ht="24.75" customHeight="1">
      <c r="A6" s="22"/>
      <c r="B6" s="15" t="s">
        <v>31</v>
      </c>
      <c r="C6" s="15" t="s">
        <v>32</v>
      </c>
      <c r="D6" s="15" t="s">
        <v>33</v>
      </c>
      <c r="E6" s="23" t="s">
        <v>34</v>
      </c>
      <c r="F6" s="22"/>
      <c r="G6" s="28"/>
      <c r="H6" s="28"/>
      <c r="I6" s="28"/>
      <c r="J6" s="28"/>
      <c r="K6" s="21" t="s">
        <v>7</v>
      </c>
      <c r="L6" s="28"/>
      <c r="M6" s="28"/>
      <c r="N6" s="173"/>
      <c r="O6" s="29"/>
      <c r="P6" s="30"/>
      <c r="Q6" s="31"/>
      <c r="R6" s="20" t="s">
        <v>35</v>
      </c>
      <c r="S6" s="21" t="s">
        <v>36</v>
      </c>
      <c r="T6" s="21" t="s">
        <v>8</v>
      </c>
      <c r="U6" s="21" t="s">
        <v>9</v>
      </c>
      <c r="V6" s="21" t="s">
        <v>41</v>
      </c>
      <c r="W6" s="5"/>
    </row>
    <row r="7" spans="1:23" ht="24.75" customHeight="1">
      <c r="A7" s="22"/>
      <c r="B7" s="15" t="s">
        <v>37</v>
      </c>
      <c r="C7" s="15" t="s">
        <v>38</v>
      </c>
      <c r="D7" s="15" t="s">
        <v>38</v>
      </c>
      <c r="E7" s="23" t="s">
        <v>38</v>
      </c>
      <c r="F7" s="22"/>
      <c r="G7" s="28"/>
      <c r="H7" s="28"/>
      <c r="I7" s="28"/>
      <c r="J7" s="28"/>
      <c r="K7" s="21" t="s">
        <v>4</v>
      </c>
      <c r="L7" s="28"/>
      <c r="M7" s="28"/>
      <c r="N7" s="173"/>
      <c r="O7" s="32" t="s">
        <v>111</v>
      </c>
      <c r="P7" s="30"/>
      <c r="Q7" s="31"/>
      <c r="R7" s="20" t="s">
        <v>39</v>
      </c>
      <c r="S7" s="21" t="s">
        <v>40</v>
      </c>
      <c r="T7" s="28"/>
      <c r="U7" s="21" t="s">
        <v>10</v>
      </c>
      <c r="V7" s="21" t="s">
        <v>44</v>
      </c>
      <c r="W7" s="5"/>
    </row>
    <row r="8" spans="1:23" ht="24.75" customHeight="1" thickBot="1">
      <c r="A8" s="22"/>
      <c r="B8" s="33" t="s">
        <v>38</v>
      </c>
      <c r="C8" s="34"/>
      <c r="D8" s="35"/>
      <c r="E8" s="36" t="s">
        <v>11</v>
      </c>
      <c r="F8" s="37" t="s">
        <v>12</v>
      </c>
      <c r="G8" s="38" t="s">
        <v>13</v>
      </c>
      <c r="H8" s="38" t="s">
        <v>12</v>
      </c>
      <c r="I8" s="38" t="s">
        <v>13</v>
      </c>
      <c r="J8" s="38" t="s">
        <v>14</v>
      </c>
      <c r="K8" s="38" t="s">
        <v>14</v>
      </c>
      <c r="L8" s="38" t="s">
        <v>7</v>
      </c>
      <c r="M8" s="38" t="s">
        <v>15</v>
      </c>
      <c r="N8" s="174"/>
      <c r="O8" s="39"/>
      <c r="P8" s="40" t="s">
        <v>12</v>
      </c>
      <c r="Q8" s="41" t="s">
        <v>13</v>
      </c>
      <c r="R8" s="42" t="s">
        <v>38</v>
      </c>
      <c r="S8" s="43"/>
      <c r="T8" s="43"/>
      <c r="U8" s="38"/>
      <c r="V8" s="43"/>
      <c r="W8" s="5"/>
    </row>
    <row r="9" spans="1:26" ht="18.75" customHeight="1">
      <c r="A9" s="44" t="s">
        <v>46</v>
      </c>
      <c r="B9" s="45">
        <v>28</v>
      </c>
      <c r="C9" s="46">
        <v>163</v>
      </c>
      <c r="D9" s="47">
        <v>246</v>
      </c>
      <c r="E9" s="48">
        <f aca="true" t="shared" si="0" ref="E9:E55">F9+G9+H9+I9</f>
        <v>2222</v>
      </c>
      <c r="F9" s="49">
        <v>433</v>
      </c>
      <c r="G9" s="49">
        <v>908</v>
      </c>
      <c r="H9" s="49">
        <v>472</v>
      </c>
      <c r="I9" s="49">
        <v>409</v>
      </c>
      <c r="J9" s="49">
        <v>213</v>
      </c>
      <c r="K9" s="49">
        <v>533</v>
      </c>
      <c r="L9" s="49">
        <v>1174</v>
      </c>
      <c r="M9" s="49">
        <v>33</v>
      </c>
      <c r="N9" s="50" t="s">
        <v>113</v>
      </c>
      <c r="O9" s="51">
        <f aca="true" t="shared" si="1" ref="O9:O56">P9+Q9</f>
        <v>255624</v>
      </c>
      <c r="P9" s="47">
        <v>92018</v>
      </c>
      <c r="Q9" s="52">
        <v>163606</v>
      </c>
      <c r="R9" s="52">
        <v>689</v>
      </c>
      <c r="S9" s="49">
        <v>118127</v>
      </c>
      <c r="T9" s="49">
        <v>12738378</v>
      </c>
      <c r="U9" s="49">
        <v>476</v>
      </c>
      <c r="V9" s="53">
        <v>812178</v>
      </c>
      <c r="W9" s="54"/>
      <c r="X9" s="55"/>
      <c r="Y9" s="55"/>
      <c r="Z9" s="55"/>
    </row>
    <row r="10" spans="1:26" ht="18.75" customHeight="1">
      <c r="A10" s="56" t="s">
        <v>47</v>
      </c>
      <c r="B10" s="57">
        <v>6</v>
      </c>
      <c r="C10" s="57">
        <v>39</v>
      </c>
      <c r="D10" s="58">
        <v>132</v>
      </c>
      <c r="E10" s="48">
        <f t="shared" si="0"/>
        <v>1089</v>
      </c>
      <c r="F10" s="59">
        <v>96</v>
      </c>
      <c r="G10" s="60">
        <v>494</v>
      </c>
      <c r="H10" s="60">
        <v>201</v>
      </c>
      <c r="I10" s="60">
        <v>298</v>
      </c>
      <c r="J10" s="60">
        <v>36</v>
      </c>
      <c r="K10" s="60">
        <v>230</v>
      </c>
      <c r="L10" s="60">
        <v>658</v>
      </c>
      <c r="M10" s="60">
        <v>0</v>
      </c>
      <c r="N10" s="61" t="s">
        <v>114</v>
      </c>
      <c r="O10" s="62">
        <f t="shared" si="1"/>
        <v>137554</v>
      </c>
      <c r="P10" s="63">
        <v>12352</v>
      </c>
      <c r="Q10" s="64">
        <v>125202</v>
      </c>
      <c r="R10" s="58">
        <v>265</v>
      </c>
      <c r="S10" s="60">
        <v>23167</v>
      </c>
      <c r="T10" s="60">
        <v>1463282</v>
      </c>
      <c r="U10" s="60">
        <v>284</v>
      </c>
      <c r="V10" s="60">
        <v>76179</v>
      </c>
      <c r="W10" s="54"/>
      <c r="X10" s="55"/>
      <c r="Y10" s="55"/>
      <c r="Z10" s="55"/>
    </row>
    <row r="11" spans="1:26" ht="18.75" customHeight="1">
      <c r="A11" s="56" t="s">
        <v>48</v>
      </c>
      <c r="B11" s="57">
        <v>9</v>
      </c>
      <c r="C11" s="57">
        <v>26</v>
      </c>
      <c r="D11" s="58">
        <v>75</v>
      </c>
      <c r="E11" s="48">
        <f t="shared" si="0"/>
        <v>394</v>
      </c>
      <c r="F11" s="59">
        <v>83</v>
      </c>
      <c r="G11" s="60">
        <v>141</v>
      </c>
      <c r="H11" s="60">
        <v>63</v>
      </c>
      <c r="I11" s="60">
        <v>107</v>
      </c>
      <c r="J11" s="60">
        <v>28</v>
      </c>
      <c r="K11" s="60">
        <v>107</v>
      </c>
      <c r="L11" s="60">
        <v>219</v>
      </c>
      <c r="M11" s="60">
        <v>36</v>
      </c>
      <c r="N11" s="61" t="s">
        <v>115</v>
      </c>
      <c r="O11" s="62">
        <f t="shared" si="1"/>
        <v>109326</v>
      </c>
      <c r="P11" s="65">
        <v>58598</v>
      </c>
      <c r="Q11" s="66">
        <v>50728</v>
      </c>
      <c r="R11" s="58">
        <v>202</v>
      </c>
      <c r="S11" s="60">
        <v>26253</v>
      </c>
      <c r="T11" s="60">
        <v>2138552</v>
      </c>
      <c r="U11" s="60">
        <v>67</v>
      </c>
      <c r="V11" s="60">
        <v>31216</v>
      </c>
      <c r="W11" s="67"/>
      <c r="X11" s="55"/>
      <c r="Y11" s="55"/>
      <c r="Z11" s="55"/>
    </row>
    <row r="12" spans="1:26" ht="18.75" customHeight="1">
      <c r="A12" s="56" t="s">
        <v>49</v>
      </c>
      <c r="B12" s="57">
        <v>10</v>
      </c>
      <c r="C12" s="57">
        <v>34</v>
      </c>
      <c r="D12" s="58">
        <f>14+18+6+4+7+15+7+3+5+3</f>
        <v>82</v>
      </c>
      <c r="E12" s="48">
        <f t="shared" si="0"/>
        <v>749</v>
      </c>
      <c r="F12" s="59">
        <v>209</v>
      </c>
      <c r="G12" s="60">
        <v>220</v>
      </c>
      <c r="H12" s="60">
        <v>190</v>
      </c>
      <c r="I12" s="60">
        <v>130</v>
      </c>
      <c r="J12" s="60">
        <v>47</v>
      </c>
      <c r="K12" s="60">
        <v>140</v>
      </c>
      <c r="L12" s="60">
        <v>315</v>
      </c>
      <c r="M12" s="60">
        <v>148</v>
      </c>
      <c r="N12" s="61" t="s">
        <v>116</v>
      </c>
      <c r="O12" s="62">
        <f t="shared" si="1"/>
        <v>33670.1</v>
      </c>
      <c r="P12" s="63">
        <v>9806.8</v>
      </c>
      <c r="Q12" s="64">
        <v>23863.3</v>
      </c>
      <c r="R12" s="58">
        <v>229</v>
      </c>
      <c r="S12" s="60">
        <v>34135</v>
      </c>
      <c r="T12" s="60">
        <v>2499304</v>
      </c>
      <c r="U12" s="60">
        <v>153</v>
      </c>
      <c r="V12" s="60">
        <v>105200</v>
      </c>
      <c r="W12" s="54"/>
      <c r="X12" s="55"/>
      <c r="Y12" s="55"/>
      <c r="Z12" s="55"/>
    </row>
    <row r="13" spans="1:26" ht="18.75" customHeight="1">
      <c r="A13" s="56" t="s">
        <v>50</v>
      </c>
      <c r="B13" s="57">
        <v>9</v>
      </c>
      <c r="C13" s="57">
        <v>23</v>
      </c>
      <c r="D13" s="58">
        <v>125</v>
      </c>
      <c r="E13" s="48">
        <f t="shared" si="0"/>
        <v>613</v>
      </c>
      <c r="F13" s="59">
        <v>201</v>
      </c>
      <c r="G13" s="60">
        <v>199</v>
      </c>
      <c r="H13" s="60">
        <v>131</v>
      </c>
      <c r="I13" s="60">
        <v>82</v>
      </c>
      <c r="J13" s="60">
        <v>55</v>
      </c>
      <c r="K13" s="60">
        <v>136</v>
      </c>
      <c r="L13" s="60">
        <v>297</v>
      </c>
      <c r="M13" s="60">
        <v>76</v>
      </c>
      <c r="N13" s="61" t="s">
        <v>117</v>
      </c>
      <c r="O13" s="62">
        <f t="shared" si="1"/>
        <v>88355</v>
      </c>
      <c r="P13" s="63">
        <v>38551</v>
      </c>
      <c r="Q13" s="64">
        <v>49804</v>
      </c>
      <c r="R13" s="58">
        <v>242</v>
      </c>
      <c r="S13" s="60">
        <v>21595</v>
      </c>
      <c r="T13" s="60">
        <v>1584790</v>
      </c>
      <c r="U13" s="60">
        <v>222</v>
      </c>
      <c r="V13" s="60">
        <v>415237</v>
      </c>
      <c r="W13" s="67"/>
      <c r="X13" s="55"/>
      <c r="Y13" s="55"/>
      <c r="Z13" s="55"/>
    </row>
    <row r="14" spans="1:26" ht="18.75" customHeight="1">
      <c r="A14" s="56" t="s">
        <v>51</v>
      </c>
      <c r="B14" s="57">
        <v>4</v>
      </c>
      <c r="C14" s="57">
        <v>35</v>
      </c>
      <c r="D14" s="58">
        <v>88</v>
      </c>
      <c r="E14" s="48">
        <f t="shared" si="0"/>
        <v>422</v>
      </c>
      <c r="F14" s="59">
        <v>127</v>
      </c>
      <c r="G14" s="60">
        <v>173</v>
      </c>
      <c r="H14" s="60">
        <v>50</v>
      </c>
      <c r="I14" s="60">
        <v>72</v>
      </c>
      <c r="J14" s="60">
        <v>76</v>
      </c>
      <c r="K14" s="60">
        <v>129</v>
      </c>
      <c r="L14" s="60">
        <v>217</v>
      </c>
      <c r="M14" s="60">
        <v>0</v>
      </c>
      <c r="N14" s="61" t="s">
        <v>118</v>
      </c>
      <c r="O14" s="62">
        <f t="shared" si="1"/>
        <v>52882</v>
      </c>
      <c r="P14" s="63">
        <v>21769</v>
      </c>
      <c r="Q14" s="64">
        <v>31113</v>
      </c>
      <c r="R14" s="58">
        <v>334</v>
      </c>
      <c r="S14" s="60">
        <v>32046</v>
      </c>
      <c r="T14" s="60">
        <v>2370542</v>
      </c>
      <c r="U14" s="60">
        <v>153</v>
      </c>
      <c r="V14" s="60">
        <v>617175</v>
      </c>
      <c r="W14" s="67"/>
      <c r="X14" s="55"/>
      <c r="Y14" s="55"/>
      <c r="Z14" s="55"/>
    </row>
    <row r="15" spans="1:26" ht="18.75" customHeight="1">
      <c r="A15" s="56" t="s">
        <v>52</v>
      </c>
      <c r="B15" s="57">
        <v>8</v>
      </c>
      <c r="C15" s="57">
        <v>52</v>
      </c>
      <c r="D15" s="58">
        <v>134</v>
      </c>
      <c r="E15" s="48">
        <f t="shared" si="0"/>
        <v>775</v>
      </c>
      <c r="F15" s="59">
        <v>154</v>
      </c>
      <c r="G15" s="60">
        <v>302</v>
      </c>
      <c r="H15" s="60">
        <v>116</v>
      </c>
      <c r="I15" s="60">
        <v>203</v>
      </c>
      <c r="J15" s="60">
        <v>88</v>
      </c>
      <c r="K15" s="60">
        <v>157</v>
      </c>
      <c r="L15" s="60">
        <v>260</v>
      </c>
      <c r="M15" s="60">
        <v>32</v>
      </c>
      <c r="N15" s="61" t="s">
        <v>119</v>
      </c>
      <c r="O15" s="62">
        <f t="shared" si="1"/>
        <v>85567.32500000001</v>
      </c>
      <c r="P15" s="63">
        <v>31913.235000000008</v>
      </c>
      <c r="Q15" s="64">
        <v>53654.09</v>
      </c>
      <c r="R15" s="58">
        <v>560</v>
      </c>
      <c r="S15" s="60">
        <v>59895</v>
      </c>
      <c r="T15" s="60">
        <v>4360158</v>
      </c>
      <c r="U15" s="60">
        <v>210</v>
      </c>
      <c r="V15" s="60">
        <v>465794</v>
      </c>
      <c r="W15" s="54"/>
      <c r="X15" s="55"/>
      <c r="Y15" s="55"/>
      <c r="Z15" s="55"/>
    </row>
    <row r="16" spans="1:26" ht="18.75" customHeight="1">
      <c r="A16" s="56" t="s">
        <v>53</v>
      </c>
      <c r="B16" s="57">
        <v>12</v>
      </c>
      <c r="C16" s="57">
        <f>5+2+3+3+2+3+2+3+1+2+4+2</f>
        <v>32</v>
      </c>
      <c r="D16" s="58">
        <v>36</v>
      </c>
      <c r="E16" s="48">
        <f t="shared" si="0"/>
        <v>147</v>
      </c>
      <c r="F16" s="59">
        <v>20</v>
      </c>
      <c r="G16" s="60">
        <v>76</v>
      </c>
      <c r="H16" s="60">
        <v>15</v>
      </c>
      <c r="I16" s="60">
        <v>36</v>
      </c>
      <c r="J16" s="60">
        <v>79</v>
      </c>
      <c r="K16" s="60">
        <v>56</v>
      </c>
      <c r="L16" s="60">
        <v>12</v>
      </c>
      <c r="M16" s="60">
        <v>0</v>
      </c>
      <c r="N16" s="61" t="s">
        <v>120</v>
      </c>
      <c r="O16" s="62">
        <f t="shared" si="1"/>
        <v>20719.555</v>
      </c>
      <c r="P16" s="63">
        <v>5256.825</v>
      </c>
      <c r="Q16" s="64">
        <v>15462.73</v>
      </c>
      <c r="R16" s="58">
        <v>78</v>
      </c>
      <c r="S16" s="60">
        <v>7058</v>
      </c>
      <c r="T16" s="60">
        <v>616548</v>
      </c>
      <c r="U16" s="60">
        <v>74</v>
      </c>
      <c r="V16" s="60" t="s">
        <v>101</v>
      </c>
      <c r="W16" s="54"/>
      <c r="X16" s="55"/>
      <c r="Y16" s="55"/>
      <c r="Z16" s="55"/>
    </row>
    <row r="17" spans="1:26" ht="18.75" customHeight="1">
      <c r="A17" s="56" t="s">
        <v>54</v>
      </c>
      <c r="B17" s="57">
        <v>6</v>
      </c>
      <c r="C17" s="57">
        <f>1+2+1+6+9+2+1</f>
        <v>22</v>
      </c>
      <c r="D17" s="58">
        <f>20+26+23</f>
        <v>69</v>
      </c>
      <c r="E17" s="48">
        <f t="shared" si="0"/>
        <v>630</v>
      </c>
      <c r="F17" s="59">
        <v>163</v>
      </c>
      <c r="G17" s="60">
        <v>265</v>
      </c>
      <c r="H17" s="60">
        <v>114</v>
      </c>
      <c r="I17" s="60">
        <v>88</v>
      </c>
      <c r="J17" s="60">
        <v>46</v>
      </c>
      <c r="K17" s="60">
        <v>145</v>
      </c>
      <c r="L17" s="60">
        <v>271</v>
      </c>
      <c r="M17" s="60">
        <v>4</v>
      </c>
      <c r="N17" s="61" t="s">
        <v>121</v>
      </c>
      <c r="O17" s="62">
        <f t="shared" si="1"/>
        <v>65307</v>
      </c>
      <c r="P17" s="63">
        <v>21323</v>
      </c>
      <c r="Q17" s="64">
        <v>43984</v>
      </c>
      <c r="R17" s="58">
        <v>424</v>
      </c>
      <c r="S17" s="60">
        <v>53605</v>
      </c>
      <c r="T17" s="60">
        <v>4991854</v>
      </c>
      <c r="U17" s="60">
        <v>237</v>
      </c>
      <c r="V17" s="60">
        <v>260086</v>
      </c>
      <c r="W17" s="54"/>
      <c r="X17" s="55"/>
      <c r="Y17" s="55"/>
      <c r="Z17" s="55"/>
    </row>
    <row r="18" spans="1:26" ht="18.75" customHeight="1">
      <c r="A18" s="56" t="s">
        <v>55</v>
      </c>
      <c r="B18" s="57">
        <v>11</v>
      </c>
      <c r="C18" s="57">
        <v>27</v>
      </c>
      <c r="D18" s="58">
        <v>103</v>
      </c>
      <c r="E18" s="48">
        <f t="shared" si="0"/>
        <v>455</v>
      </c>
      <c r="F18" s="59">
        <v>165</v>
      </c>
      <c r="G18" s="60">
        <v>203</v>
      </c>
      <c r="H18" s="60">
        <v>59</v>
      </c>
      <c r="I18" s="60">
        <v>28</v>
      </c>
      <c r="J18" s="60">
        <v>77</v>
      </c>
      <c r="K18" s="60">
        <v>123</v>
      </c>
      <c r="L18" s="60">
        <v>196</v>
      </c>
      <c r="M18" s="68">
        <v>0</v>
      </c>
      <c r="N18" s="61" t="s">
        <v>122</v>
      </c>
      <c r="O18" s="62">
        <f t="shared" si="1"/>
        <v>55846.5</v>
      </c>
      <c r="P18" s="63">
        <v>27323</v>
      </c>
      <c r="Q18" s="64">
        <v>28523.5</v>
      </c>
      <c r="R18" s="58">
        <v>613</v>
      </c>
      <c r="S18" s="60">
        <v>56059</v>
      </c>
      <c r="T18" s="60">
        <v>5572576</v>
      </c>
      <c r="U18" s="60">
        <v>285</v>
      </c>
      <c r="V18" s="69">
        <v>496072</v>
      </c>
      <c r="X18" s="55"/>
      <c r="Y18" s="55"/>
      <c r="Z18" s="55"/>
    </row>
    <row r="19" spans="1:26" ht="18.75" customHeight="1">
      <c r="A19" s="56" t="s">
        <v>56</v>
      </c>
      <c r="B19" s="57">
        <v>15</v>
      </c>
      <c r="C19" s="57">
        <v>43</v>
      </c>
      <c r="D19" s="58">
        <v>25</v>
      </c>
      <c r="E19" s="48">
        <f t="shared" si="0"/>
        <v>108</v>
      </c>
      <c r="F19" s="59">
        <v>9</v>
      </c>
      <c r="G19" s="60">
        <v>87</v>
      </c>
      <c r="H19" s="60">
        <v>0</v>
      </c>
      <c r="I19" s="60">
        <v>12</v>
      </c>
      <c r="J19" s="60">
        <v>27</v>
      </c>
      <c r="K19" s="60">
        <v>70</v>
      </c>
      <c r="L19" s="60">
        <v>11</v>
      </c>
      <c r="M19" s="60">
        <v>0</v>
      </c>
      <c r="N19" s="61" t="s">
        <v>123</v>
      </c>
      <c r="O19" s="62">
        <f t="shared" si="1"/>
        <v>19468</v>
      </c>
      <c r="P19" s="63">
        <v>1726</v>
      </c>
      <c r="Q19" s="64">
        <v>17742</v>
      </c>
      <c r="R19" s="58">
        <v>37</v>
      </c>
      <c r="S19" s="60">
        <v>4726</v>
      </c>
      <c r="T19" s="60">
        <v>571424</v>
      </c>
      <c r="U19" s="60">
        <v>76</v>
      </c>
      <c r="V19" s="70" t="s">
        <v>97</v>
      </c>
      <c r="W19" s="54"/>
      <c r="X19" s="55"/>
      <c r="Y19" s="55"/>
      <c r="Z19" s="55"/>
    </row>
    <row r="20" spans="1:26" ht="18.75" customHeight="1">
      <c r="A20" s="56" t="s">
        <v>57</v>
      </c>
      <c r="B20" s="57">
        <v>16</v>
      </c>
      <c r="C20" s="57">
        <v>38</v>
      </c>
      <c r="D20" s="58">
        <v>94</v>
      </c>
      <c r="E20" s="48">
        <f t="shared" si="0"/>
        <v>160</v>
      </c>
      <c r="F20" s="59">
        <v>27</v>
      </c>
      <c r="G20" s="60">
        <v>129</v>
      </c>
      <c r="H20" s="60">
        <v>3</v>
      </c>
      <c r="I20" s="60">
        <v>1</v>
      </c>
      <c r="J20" s="60">
        <v>126</v>
      </c>
      <c r="K20" s="60">
        <v>31</v>
      </c>
      <c r="L20" s="60">
        <v>2</v>
      </c>
      <c r="M20" s="60">
        <v>0</v>
      </c>
      <c r="N20" s="61" t="s">
        <v>124</v>
      </c>
      <c r="O20" s="62">
        <f t="shared" si="1"/>
        <v>14508</v>
      </c>
      <c r="P20" s="63">
        <v>2374</v>
      </c>
      <c r="Q20" s="64">
        <v>12134</v>
      </c>
      <c r="R20" s="58">
        <v>165</v>
      </c>
      <c r="S20" s="60">
        <v>43349</v>
      </c>
      <c r="T20" s="60">
        <v>3081500</v>
      </c>
      <c r="U20" s="60">
        <v>153</v>
      </c>
      <c r="V20" s="60" t="s">
        <v>101</v>
      </c>
      <c r="W20" s="67" t="s">
        <v>108</v>
      </c>
      <c r="X20" s="55"/>
      <c r="Y20" s="55"/>
      <c r="Z20" s="55"/>
    </row>
    <row r="21" spans="1:26" ht="18.75" customHeight="1">
      <c r="A21" s="56" t="s">
        <v>90</v>
      </c>
      <c r="B21" s="57">
        <v>31</v>
      </c>
      <c r="C21" s="57">
        <v>47</v>
      </c>
      <c r="D21" s="57">
        <v>26</v>
      </c>
      <c r="E21" s="48">
        <f t="shared" si="0"/>
        <v>163</v>
      </c>
      <c r="F21" s="60">
        <v>5</v>
      </c>
      <c r="G21" s="60">
        <v>123</v>
      </c>
      <c r="H21" s="60">
        <v>3</v>
      </c>
      <c r="I21" s="60">
        <v>32</v>
      </c>
      <c r="J21" s="60">
        <v>72</v>
      </c>
      <c r="K21" s="60">
        <v>55</v>
      </c>
      <c r="L21" s="60">
        <v>32</v>
      </c>
      <c r="M21" s="60">
        <v>4</v>
      </c>
      <c r="N21" s="61" t="s">
        <v>125</v>
      </c>
      <c r="O21" s="62">
        <f t="shared" si="1"/>
        <v>29050</v>
      </c>
      <c r="P21" s="63">
        <v>376</v>
      </c>
      <c r="Q21" s="64">
        <v>28674</v>
      </c>
      <c r="R21" s="58">
        <v>39</v>
      </c>
      <c r="S21" s="60">
        <v>2562</v>
      </c>
      <c r="T21" s="60">
        <v>271367</v>
      </c>
      <c r="U21" s="60">
        <v>132</v>
      </c>
      <c r="V21" s="60" t="s">
        <v>98</v>
      </c>
      <c r="W21" s="54"/>
      <c r="X21" s="55"/>
      <c r="Y21" s="55"/>
      <c r="Z21" s="55"/>
    </row>
    <row r="22" spans="1:26" ht="18.75" customHeight="1">
      <c r="A22" s="71" t="s">
        <v>58</v>
      </c>
      <c r="B22" s="57">
        <v>16</v>
      </c>
      <c r="C22" s="57">
        <v>25</v>
      </c>
      <c r="D22" s="58">
        <v>34</v>
      </c>
      <c r="E22" s="48">
        <f t="shared" si="0"/>
        <v>597</v>
      </c>
      <c r="F22" s="59">
        <v>78</v>
      </c>
      <c r="G22" s="60">
        <v>370</v>
      </c>
      <c r="H22" s="60">
        <v>55</v>
      </c>
      <c r="I22" s="60">
        <v>94</v>
      </c>
      <c r="J22" s="60">
        <v>90</v>
      </c>
      <c r="K22" s="60">
        <v>140</v>
      </c>
      <c r="L22" s="60">
        <v>265</v>
      </c>
      <c r="M22" s="60">
        <v>25</v>
      </c>
      <c r="N22" s="61" t="s">
        <v>126</v>
      </c>
      <c r="O22" s="62">
        <f t="shared" si="1"/>
        <v>35679.670000000006</v>
      </c>
      <c r="P22" s="72">
        <v>6463.42</v>
      </c>
      <c r="Q22" s="73">
        <v>29216.250000000004</v>
      </c>
      <c r="R22" s="74">
        <v>604</v>
      </c>
      <c r="S22" s="59">
        <v>49231</v>
      </c>
      <c r="T22" s="60">
        <v>5843742</v>
      </c>
      <c r="U22" s="60">
        <v>199</v>
      </c>
      <c r="V22" s="60" t="s">
        <v>101</v>
      </c>
      <c r="W22" s="54"/>
      <c r="X22" s="55"/>
      <c r="Y22" s="55"/>
      <c r="Z22" s="55"/>
    </row>
    <row r="23" spans="1:26" ht="18.75" customHeight="1">
      <c r="A23" s="56" t="s">
        <v>59</v>
      </c>
      <c r="B23" s="57">
        <v>13</v>
      </c>
      <c r="C23" s="57">
        <v>30</v>
      </c>
      <c r="D23" s="58">
        <v>151</v>
      </c>
      <c r="E23" s="48">
        <f t="shared" si="0"/>
        <v>533</v>
      </c>
      <c r="F23" s="59">
        <v>145</v>
      </c>
      <c r="G23" s="60">
        <v>237</v>
      </c>
      <c r="H23" s="60">
        <v>86</v>
      </c>
      <c r="I23" s="60">
        <v>65</v>
      </c>
      <c r="J23" s="60">
        <v>158</v>
      </c>
      <c r="K23" s="60">
        <v>189</v>
      </c>
      <c r="L23" s="60">
        <v>186</v>
      </c>
      <c r="M23" s="60">
        <v>0</v>
      </c>
      <c r="N23" s="61" t="s">
        <v>127</v>
      </c>
      <c r="O23" s="62">
        <f t="shared" si="1"/>
        <v>68978.1</v>
      </c>
      <c r="P23" s="63">
        <v>19954.1</v>
      </c>
      <c r="Q23" s="64">
        <v>49024</v>
      </c>
      <c r="R23" s="58">
        <v>565</v>
      </c>
      <c r="S23" s="60">
        <v>63055</v>
      </c>
      <c r="T23" s="60">
        <v>3608540</v>
      </c>
      <c r="U23" s="60">
        <v>185</v>
      </c>
      <c r="V23" s="60">
        <v>307159</v>
      </c>
      <c r="W23" s="54"/>
      <c r="X23" s="55"/>
      <c r="Y23" s="55"/>
      <c r="Z23" s="55"/>
    </row>
    <row r="24" spans="1:26" ht="18.75" customHeight="1">
      <c r="A24" s="56" t="s">
        <v>60</v>
      </c>
      <c r="B24" s="57">
        <v>9</v>
      </c>
      <c r="C24" s="57">
        <v>15</v>
      </c>
      <c r="D24" s="58">
        <v>73</v>
      </c>
      <c r="E24" s="48">
        <f t="shared" si="0"/>
        <v>178</v>
      </c>
      <c r="F24" s="59">
        <v>54</v>
      </c>
      <c r="G24" s="60">
        <v>84</v>
      </c>
      <c r="H24" s="60">
        <v>16</v>
      </c>
      <c r="I24" s="60">
        <v>24</v>
      </c>
      <c r="J24" s="60">
        <v>39</v>
      </c>
      <c r="K24" s="60">
        <v>69</v>
      </c>
      <c r="L24" s="60">
        <v>70</v>
      </c>
      <c r="M24" s="60">
        <v>0</v>
      </c>
      <c r="N24" s="61" t="s">
        <v>128</v>
      </c>
      <c r="O24" s="62">
        <f t="shared" si="1"/>
        <v>31189</v>
      </c>
      <c r="P24" s="63">
        <f>18225+450</f>
        <v>18675</v>
      </c>
      <c r="Q24" s="64">
        <f>12085+429</f>
        <v>12514</v>
      </c>
      <c r="R24" s="58">
        <v>137</v>
      </c>
      <c r="S24" s="60">
        <v>15995</v>
      </c>
      <c r="T24" s="60">
        <v>1212237</v>
      </c>
      <c r="U24" s="60">
        <v>88</v>
      </c>
      <c r="V24" s="60" t="s">
        <v>106</v>
      </c>
      <c r="W24" s="54"/>
      <c r="X24" s="55"/>
      <c r="Y24" s="55"/>
      <c r="Z24" s="55"/>
    </row>
    <row r="25" spans="1:26" ht="18.75" customHeight="1">
      <c r="A25" s="56" t="s">
        <v>61</v>
      </c>
      <c r="B25" s="57">
        <v>5</v>
      </c>
      <c r="C25" s="57">
        <v>19</v>
      </c>
      <c r="D25" s="57">
        <v>53</v>
      </c>
      <c r="E25" s="48">
        <f t="shared" si="0"/>
        <v>336</v>
      </c>
      <c r="F25" s="60">
        <v>18</v>
      </c>
      <c r="G25" s="60">
        <v>187</v>
      </c>
      <c r="H25" s="60">
        <v>11</v>
      </c>
      <c r="I25" s="60">
        <v>120</v>
      </c>
      <c r="J25" s="60">
        <v>37</v>
      </c>
      <c r="K25" s="60">
        <v>93</v>
      </c>
      <c r="L25" s="60">
        <v>75</v>
      </c>
      <c r="M25" s="60">
        <v>0</v>
      </c>
      <c r="N25" s="61" t="s">
        <v>129</v>
      </c>
      <c r="O25" s="62">
        <f t="shared" si="1"/>
        <v>32735</v>
      </c>
      <c r="P25" s="63">
        <v>1048</v>
      </c>
      <c r="Q25" s="64">
        <v>31687</v>
      </c>
      <c r="R25" s="58">
        <v>198</v>
      </c>
      <c r="S25" s="60">
        <v>29770</v>
      </c>
      <c r="T25" s="60">
        <v>3756467</v>
      </c>
      <c r="U25" s="60">
        <v>95</v>
      </c>
      <c r="V25" s="60">
        <v>25941</v>
      </c>
      <c r="W25" s="54"/>
      <c r="X25" s="55"/>
      <c r="Y25" s="55"/>
      <c r="Z25" s="55"/>
    </row>
    <row r="26" spans="1:26" ht="18.75" customHeight="1">
      <c r="A26" s="56" t="s">
        <v>62</v>
      </c>
      <c r="B26" s="57">
        <v>6</v>
      </c>
      <c r="C26" s="57">
        <v>16</v>
      </c>
      <c r="D26" s="58">
        <v>40</v>
      </c>
      <c r="E26" s="48">
        <f t="shared" si="0"/>
        <v>159</v>
      </c>
      <c r="F26" s="59">
        <v>4</v>
      </c>
      <c r="G26" s="60">
        <v>93</v>
      </c>
      <c r="H26" s="60">
        <v>7</v>
      </c>
      <c r="I26" s="60">
        <v>55</v>
      </c>
      <c r="J26" s="60">
        <v>21</v>
      </c>
      <c r="K26" s="60">
        <v>46</v>
      </c>
      <c r="L26" s="60">
        <v>30</v>
      </c>
      <c r="M26" s="60">
        <v>0</v>
      </c>
      <c r="N26" s="61" t="s">
        <v>130</v>
      </c>
      <c r="O26" s="62">
        <f t="shared" si="1"/>
        <v>8046.7</v>
      </c>
      <c r="P26" s="63">
        <v>691.8</v>
      </c>
      <c r="Q26" s="64">
        <v>7354.9</v>
      </c>
      <c r="R26" s="58">
        <v>146</v>
      </c>
      <c r="S26" s="60">
        <v>21330</v>
      </c>
      <c r="T26" s="60">
        <v>1314363</v>
      </c>
      <c r="U26" s="60">
        <v>48</v>
      </c>
      <c r="V26" s="60" t="s">
        <v>101</v>
      </c>
      <c r="W26" s="67"/>
      <c r="X26" s="55"/>
      <c r="Y26" s="55"/>
      <c r="Z26" s="55"/>
    </row>
    <row r="27" spans="1:26" s="86" customFormat="1" ht="18.75" customHeight="1">
      <c r="A27" s="75" t="s">
        <v>100</v>
      </c>
      <c r="B27" s="76">
        <v>4</v>
      </c>
      <c r="C27" s="76">
        <v>27</v>
      </c>
      <c r="D27" s="76">
        <v>28</v>
      </c>
      <c r="E27" s="77">
        <f t="shared" si="0"/>
        <v>432</v>
      </c>
      <c r="F27" s="78">
        <v>108</v>
      </c>
      <c r="G27" s="78">
        <v>168</v>
      </c>
      <c r="H27" s="78">
        <v>117</v>
      </c>
      <c r="I27" s="78">
        <v>39</v>
      </c>
      <c r="J27" s="78">
        <v>123</v>
      </c>
      <c r="K27" s="78">
        <v>225</v>
      </c>
      <c r="L27" s="78">
        <v>84</v>
      </c>
      <c r="M27" s="79">
        <v>0</v>
      </c>
      <c r="N27" s="61" t="s">
        <v>131</v>
      </c>
      <c r="O27" s="80">
        <f t="shared" si="1"/>
        <v>46782.20999999999</v>
      </c>
      <c r="P27" s="81">
        <v>18089.519999999997</v>
      </c>
      <c r="Q27" s="78">
        <v>28692.689999999995</v>
      </c>
      <c r="R27" s="78">
        <v>238</v>
      </c>
      <c r="S27" s="82">
        <v>27736.3</v>
      </c>
      <c r="T27" s="82">
        <v>3963630</v>
      </c>
      <c r="U27" s="78">
        <v>150</v>
      </c>
      <c r="V27" s="83">
        <v>250672</v>
      </c>
      <c r="W27" s="84"/>
      <c r="X27" s="85"/>
      <c r="Y27" s="85"/>
      <c r="Z27" s="85"/>
    </row>
    <row r="28" spans="1:26" ht="18.75" customHeight="1">
      <c r="A28" s="87" t="s">
        <v>63</v>
      </c>
      <c r="B28" s="88">
        <v>11</v>
      </c>
      <c r="C28" s="88">
        <v>70</v>
      </c>
      <c r="D28" s="89">
        <v>221</v>
      </c>
      <c r="E28" s="48">
        <f t="shared" si="0"/>
        <v>984</v>
      </c>
      <c r="F28" s="90">
        <v>277</v>
      </c>
      <c r="G28" s="70">
        <v>440</v>
      </c>
      <c r="H28" s="70">
        <v>125</v>
      </c>
      <c r="I28" s="70">
        <v>142</v>
      </c>
      <c r="J28" s="70">
        <v>207</v>
      </c>
      <c r="K28" s="70">
        <v>269</v>
      </c>
      <c r="L28" s="70">
        <v>416</v>
      </c>
      <c r="M28" s="70">
        <v>2</v>
      </c>
      <c r="N28" s="61" t="s">
        <v>132</v>
      </c>
      <c r="O28" s="62">
        <f t="shared" si="1"/>
        <v>119949</v>
      </c>
      <c r="P28" s="91">
        <v>47585</v>
      </c>
      <c r="Q28" s="92">
        <v>72364</v>
      </c>
      <c r="R28" s="93">
        <v>1240</v>
      </c>
      <c r="S28" s="70">
        <v>99810</v>
      </c>
      <c r="T28" s="70">
        <v>7620014</v>
      </c>
      <c r="U28" s="70">
        <v>671</v>
      </c>
      <c r="V28" s="70">
        <v>779744</v>
      </c>
      <c r="W28" s="54"/>
      <c r="X28" s="55"/>
      <c r="Y28" s="55"/>
      <c r="Z28" s="55"/>
    </row>
    <row r="29" spans="1:26" ht="18.75" customHeight="1">
      <c r="A29" s="56" t="s">
        <v>64</v>
      </c>
      <c r="B29" s="57">
        <v>8</v>
      </c>
      <c r="C29" s="57">
        <v>31</v>
      </c>
      <c r="D29" s="57">
        <v>67</v>
      </c>
      <c r="E29" s="48">
        <f t="shared" si="0"/>
        <v>509</v>
      </c>
      <c r="F29" s="60">
        <v>57</v>
      </c>
      <c r="G29" s="60">
        <v>230</v>
      </c>
      <c r="H29" s="60">
        <v>106</v>
      </c>
      <c r="I29" s="60">
        <v>116</v>
      </c>
      <c r="J29" s="60">
        <v>154</v>
      </c>
      <c r="K29" s="60">
        <v>168</v>
      </c>
      <c r="L29" s="60">
        <v>170</v>
      </c>
      <c r="M29" s="60">
        <v>7</v>
      </c>
      <c r="N29" s="61" t="s">
        <v>133</v>
      </c>
      <c r="O29" s="62">
        <f t="shared" si="1"/>
        <v>73682.89</v>
      </c>
      <c r="P29" s="63">
        <v>15478.300000000001</v>
      </c>
      <c r="Q29" s="64">
        <v>58204.59</v>
      </c>
      <c r="R29" s="58">
        <v>340</v>
      </c>
      <c r="S29" s="60">
        <v>29310</v>
      </c>
      <c r="T29" s="60">
        <v>2838412</v>
      </c>
      <c r="U29" s="60">
        <v>73</v>
      </c>
      <c r="V29" s="60">
        <v>382062</v>
      </c>
      <c r="W29" s="54"/>
      <c r="X29" s="55"/>
      <c r="Y29" s="55"/>
      <c r="Z29" s="55"/>
    </row>
    <row r="30" spans="1:26" ht="18.75" customHeight="1">
      <c r="A30" s="56" t="s">
        <v>91</v>
      </c>
      <c r="B30" s="57">
        <v>9</v>
      </c>
      <c r="C30" s="57">
        <v>32</v>
      </c>
      <c r="D30" s="58">
        <v>119</v>
      </c>
      <c r="E30" s="48">
        <f t="shared" si="0"/>
        <v>2274</v>
      </c>
      <c r="F30" s="59">
        <v>98</v>
      </c>
      <c r="G30" s="60">
        <v>1107</v>
      </c>
      <c r="H30" s="60">
        <v>45</v>
      </c>
      <c r="I30" s="60">
        <v>1024</v>
      </c>
      <c r="J30" s="60">
        <v>89</v>
      </c>
      <c r="K30" s="60">
        <v>308</v>
      </c>
      <c r="L30" s="60">
        <v>771</v>
      </c>
      <c r="M30" s="60">
        <v>5</v>
      </c>
      <c r="N30" s="61" t="s">
        <v>134</v>
      </c>
      <c r="O30" s="62">
        <f t="shared" si="1"/>
        <v>121834.97</v>
      </c>
      <c r="P30" s="63">
        <v>12583.66</v>
      </c>
      <c r="Q30" s="64">
        <v>109251.31</v>
      </c>
      <c r="R30" s="58">
        <v>1882</v>
      </c>
      <c r="S30" s="60">
        <v>145239</v>
      </c>
      <c r="T30" s="60">
        <v>10995566</v>
      </c>
      <c r="U30" s="60">
        <v>486</v>
      </c>
      <c r="V30" s="60">
        <v>5000</v>
      </c>
      <c r="W30" s="54"/>
      <c r="X30" s="55"/>
      <c r="Y30" s="55"/>
      <c r="Z30" s="55"/>
    </row>
    <row r="31" spans="1:26" ht="18.75" customHeight="1">
      <c r="A31" s="56" t="s">
        <v>65</v>
      </c>
      <c r="B31" s="57">
        <v>15</v>
      </c>
      <c r="C31" s="57">
        <v>36</v>
      </c>
      <c r="D31" s="58">
        <v>33</v>
      </c>
      <c r="E31" s="48">
        <f t="shared" si="0"/>
        <v>134</v>
      </c>
      <c r="F31" s="59">
        <v>10</v>
      </c>
      <c r="G31" s="60">
        <v>90</v>
      </c>
      <c r="H31" s="60">
        <v>11</v>
      </c>
      <c r="I31" s="60">
        <v>23</v>
      </c>
      <c r="J31" s="60">
        <v>44</v>
      </c>
      <c r="K31" s="60">
        <v>72</v>
      </c>
      <c r="L31" s="60">
        <v>18</v>
      </c>
      <c r="M31" s="60">
        <v>0</v>
      </c>
      <c r="N31" s="61" t="s">
        <v>135</v>
      </c>
      <c r="O31" s="62">
        <f t="shared" si="1"/>
        <v>19360</v>
      </c>
      <c r="P31" s="63">
        <v>57</v>
      </c>
      <c r="Q31" s="64">
        <v>19303</v>
      </c>
      <c r="R31" s="58">
        <v>92</v>
      </c>
      <c r="S31" s="60">
        <v>15620</v>
      </c>
      <c r="T31" s="60">
        <v>1681745</v>
      </c>
      <c r="U31" s="60">
        <v>80</v>
      </c>
      <c r="V31" s="60" t="s">
        <v>101</v>
      </c>
      <c r="W31" s="54"/>
      <c r="X31" s="55"/>
      <c r="Y31" s="55"/>
      <c r="Z31" s="55"/>
    </row>
    <row r="32" spans="1:26" ht="18.75" customHeight="1">
      <c r="A32" s="56" t="s">
        <v>66</v>
      </c>
      <c r="B32" s="57">
        <v>9</v>
      </c>
      <c r="C32" s="57">
        <v>25</v>
      </c>
      <c r="D32" s="57">
        <v>68</v>
      </c>
      <c r="E32" s="48">
        <f t="shared" si="0"/>
        <v>197</v>
      </c>
      <c r="F32" s="60">
        <v>16</v>
      </c>
      <c r="G32" s="60">
        <v>146</v>
      </c>
      <c r="H32" s="60">
        <v>9</v>
      </c>
      <c r="I32" s="60">
        <v>26</v>
      </c>
      <c r="J32" s="60">
        <v>80</v>
      </c>
      <c r="K32" s="60">
        <v>70</v>
      </c>
      <c r="L32" s="60">
        <v>48</v>
      </c>
      <c r="M32" s="60">
        <v>0</v>
      </c>
      <c r="N32" s="61" t="s">
        <v>136</v>
      </c>
      <c r="O32" s="62">
        <f t="shared" si="1"/>
        <v>45597</v>
      </c>
      <c r="P32" s="63">
        <f>912+1491</f>
        <v>2403</v>
      </c>
      <c r="Q32" s="94">
        <f>38685+3809+700</f>
        <v>43194</v>
      </c>
      <c r="R32" s="58">
        <v>285</v>
      </c>
      <c r="S32" s="60">
        <v>41581</v>
      </c>
      <c r="T32" s="60">
        <v>3585387</v>
      </c>
      <c r="U32" s="60">
        <v>119</v>
      </c>
      <c r="V32" s="60">
        <v>7131</v>
      </c>
      <c r="W32" s="54"/>
      <c r="X32" s="55"/>
      <c r="Y32" s="55"/>
      <c r="Z32" s="55"/>
    </row>
    <row r="33" spans="1:26" ht="18.75" customHeight="1">
      <c r="A33" s="56" t="s">
        <v>67</v>
      </c>
      <c r="B33" s="57">
        <v>7</v>
      </c>
      <c r="C33" s="57">
        <v>14</v>
      </c>
      <c r="D33" s="58">
        <v>22</v>
      </c>
      <c r="E33" s="48">
        <f t="shared" si="0"/>
        <v>86</v>
      </c>
      <c r="F33" s="59">
        <v>6</v>
      </c>
      <c r="G33" s="60">
        <v>47</v>
      </c>
      <c r="H33" s="60">
        <v>9</v>
      </c>
      <c r="I33" s="60">
        <v>24</v>
      </c>
      <c r="J33" s="60">
        <v>39</v>
      </c>
      <c r="K33" s="60">
        <v>45</v>
      </c>
      <c r="L33" s="60">
        <v>2</v>
      </c>
      <c r="M33" s="60">
        <v>0</v>
      </c>
      <c r="N33" s="61" t="s">
        <v>137</v>
      </c>
      <c r="O33" s="62">
        <f t="shared" si="1"/>
        <v>10114.4</v>
      </c>
      <c r="P33" s="95">
        <v>1580.4</v>
      </c>
      <c r="Q33" s="63">
        <v>8534</v>
      </c>
      <c r="R33" s="58">
        <v>43</v>
      </c>
      <c r="S33" s="60">
        <v>8323</v>
      </c>
      <c r="T33" s="60">
        <v>1086714</v>
      </c>
      <c r="U33" s="60">
        <v>25</v>
      </c>
      <c r="V33" s="60" t="s">
        <v>102</v>
      </c>
      <c r="W33" s="54"/>
      <c r="X33" s="55"/>
      <c r="Y33" s="55"/>
      <c r="Z33" s="55"/>
    </row>
    <row r="34" spans="1:26" ht="18.75" customHeight="1">
      <c r="A34" s="56" t="s">
        <v>68</v>
      </c>
      <c r="B34" s="57">
        <v>8</v>
      </c>
      <c r="C34" s="57">
        <v>17</v>
      </c>
      <c r="D34" s="58">
        <v>39</v>
      </c>
      <c r="E34" s="48">
        <f t="shared" si="0"/>
        <v>133</v>
      </c>
      <c r="F34" s="59">
        <v>12</v>
      </c>
      <c r="G34" s="60">
        <v>78</v>
      </c>
      <c r="H34" s="60">
        <v>15</v>
      </c>
      <c r="I34" s="60">
        <v>28</v>
      </c>
      <c r="J34" s="60">
        <v>50</v>
      </c>
      <c r="K34" s="60">
        <v>70</v>
      </c>
      <c r="L34" s="60">
        <v>13</v>
      </c>
      <c r="M34" s="60">
        <v>0</v>
      </c>
      <c r="N34" s="61" t="s">
        <v>138</v>
      </c>
      <c r="O34" s="62">
        <f t="shared" si="1"/>
        <v>17690</v>
      </c>
      <c r="P34" s="63">
        <v>1376</v>
      </c>
      <c r="Q34" s="64">
        <v>16314</v>
      </c>
      <c r="R34" s="58">
        <v>170</v>
      </c>
      <c r="S34" s="60">
        <v>14537</v>
      </c>
      <c r="T34" s="60">
        <v>1504056</v>
      </c>
      <c r="U34" s="60">
        <v>67</v>
      </c>
      <c r="V34" s="60">
        <v>58554</v>
      </c>
      <c r="W34" s="54"/>
      <c r="X34" s="55"/>
      <c r="Y34" s="55"/>
      <c r="Z34" s="55"/>
    </row>
    <row r="35" spans="1:26" ht="18.75" customHeight="1">
      <c r="A35" s="56" t="s">
        <v>69</v>
      </c>
      <c r="B35" s="57">
        <v>18</v>
      </c>
      <c r="C35" s="57">
        <v>34</v>
      </c>
      <c r="D35" s="57">
        <v>39</v>
      </c>
      <c r="E35" s="48">
        <f t="shared" si="0"/>
        <v>173</v>
      </c>
      <c r="F35" s="60">
        <v>6</v>
      </c>
      <c r="G35" s="60">
        <v>110</v>
      </c>
      <c r="H35" s="60">
        <v>6</v>
      </c>
      <c r="I35" s="60">
        <v>51</v>
      </c>
      <c r="J35" s="60">
        <v>40</v>
      </c>
      <c r="K35" s="60">
        <v>99</v>
      </c>
      <c r="L35" s="60">
        <v>34</v>
      </c>
      <c r="M35" s="60">
        <v>0</v>
      </c>
      <c r="N35" s="61" t="s">
        <v>139</v>
      </c>
      <c r="O35" s="62">
        <f t="shared" si="1"/>
        <v>35276.3</v>
      </c>
      <c r="P35" s="63">
        <v>337.5</v>
      </c>
      <c r="Q35" s="64">
        <v>34938.8</v>
      </c>
      <c r="R35" s="58">
        <v>43</v>
      </c>
      <c r="S35" s="60">
        <v>11351</v>
      </c>
      <c r="T35" s="60">
        <v>2232078</v>
      </c>
      <c r="U35" s="60">
        <v>94</v>
      </c>
      <c r="V35" s="60" t="s">
        <v>107</v>
      </c>
      <c r="W35" s="54"/>
      <c r="X35" s="55"/>
      <c r="Y35" s="55"/>
      <c r="Z35" s="55"/>
    </row>
    <row r="36" spans="1:26" ht="18.75" customHeight="1">
      <c r="A36" s="56" t="s">
        <v>70</v>
      </c>
      <c r="B36" s="57">
        <v>17</v>
      </c>
      <c r="C36" s="57">
        <v>37</v>
      </c>
      <c r="D36" s="58">
        <v>76</v>
      </c>
      <c r="E36" s="48">
        <f t="shared" si="0"/>
        <v>432</v>
      </c>
      <c r="F36" s="59">
        <v>33</v>
      </c>
      <c r="G36" s="60">
        <v>223</v>
      </c>
      <c r="H36" s="60">
        <v>54</v>
      </c>
      <c r="I36" s="60">
        <v>122</v>
      </c>
      <c r="J36" s="60">
        <v>155</v>
      </c>
      <c r="K36" s="60">
        <v>200</v>
      </c>
      <c r="L36" s="60">
        <v>77</v>
      </c>
      <c r="M36" s="60">
        <v>0</v>
      </c>
      <c r="N36" s="61" t="s">
        <v>140</v>
      </c>
      <c r="O36" s="62">
        <f t="shared" si="1"/>
        <v>49166.09999999999</v>
      </c>
      <c r="P36" s="63">
        <v>5146.0999999999985</v>
      </c>
      <c r="Q36" s="64">
        <v>44019.99999999999</v>
      </c>
      <c r="R36" s="58">
        <v>390</v>
      </c>
      <c r="S36" s="60">
        <v>38799</v>
      </c>
      <c r="T36" s="60">
        <v>4638607</v>
      </c>
      <c r="U36" s="60">
        <v>225</v>
      </c>
      <c r="V36" s="60">
        <v>34109</v>
      </c>
      <c r="W36" s="54"/>
      <c r="X36" s="55"/>
      <c r="Y36" s="55"/>
      <c r="Z36" s="55"/>
    </row>
    <row r="37" spans="1:26" ht="18.75" customHeight="1">
      <c r="A37" s="56" t="s">
        <v>71</v>
      </c>
      <c r="B37" s="57">
        <v>5</v>
      </c>
      <c r="C37" s="57">
        <v>27</v>
      </c>
      <c r="D37" s="58">
        <v>32</v>
      </c>
      <c r="E37" s="48">
        <f t="shared" si="0"/>
        <v>72</v>
      </c>
      <c r="F37" s="59">
        <v>8</v>
      </c>
      <c r="G37" s="60">
        <v>59</v>
      </c>
      <c r="H37" s="60">
        <v>2</v>
      </c>
      <c r="I37" s="60">
        <v>3</v>
      </c>
      <c r="J37" s="60">
        <v>21</v>
      </c>
      <c r="K37" s="60">
        <v>40</v>
      </c>
      <c r="L37" s="60">
        <v>11</v>
      </c>
      <c r="M37" s="60">
        <v>0</v>
      </c>
      <c r="N37" s="61" t="s">
        <v>141</v>
      </c>
      <c r="O37" s="62">
        <f t="shared" si="1"/>
        <v>7024.79</v>
      </c>
      <c r="P37" s="63">
        <v>1046.49</v>
      </c>
      <c r="Q37" s="64">
        <v>5978.3</v>
      </c>
      <c r="R37" s="58">
        <v>71</v>
      </c>
      <c r="S37" s="60">
        <v>7110</v>
      </c>
      <c r="T37" s="60">
        <v>618703</v>
      </c>
      <c r="U37" s="60">
        <v>57</v>
      </c>
      <c r="V37" s="60">
        <v>35620</v>
      </c>
      <c r="W37" s="54"/>
      <c r="X37" s="55"/>
      <c r="Y37" s="55"/>
      <c r="Z37" s="55"/>
    </row>
    <row r="38" spans="1:26" ht="18.75" customHeight="1">
      <c r="A38" s="71" t="s">
        <v>72</v>
      </c>
      <c r="B38" s="57">
        <v>8</v>
      </c>
      <c r="C38" s="57">
        <v>28</v>
      </c>
      <c r="D38" s="58">
        <v>51</v>
      </c>
      <c r="E38" s="48">
        <f t="shared" si="0"/>
        <v>501</v>
      </c>
      <c r="F38" s="59">
        <v>50</v>
      </c>
      <c r="G38" s="60">
        <v>198</v>
      </c>
      <c r="H38" s="60">
        <v>100</v>
      </c>
      <c r="I38" s="60">
        <v>153</v>
      </c>
      <c r="J38" s="60">
        <v>69</v>
      </c>
      <c r="K38" s="60">
        <v>302</v>
      </c>
      <c r="L38" s="60">
        <v>130</v>
      </c>
      <c r="M38" s="60">
        <v>0</v>
      </c>
      <c r="N38" s="61" t="s">
        <v>142</v>
      </c>
      <c r="O38" s="62">
        <f t="shared" si="1"/>
        <v>58105.7</v>
      </c>
      <c r="P38" s="63">
        <v>16509.7</v>
      </c>
      <c r="Q38" s="64">
        <v>41596</v>
      </c>
      <c r="R38" s="58">
        <v>219</v>
      </c>
      <c r="S38" s="60">
        <v>31649</v>
      </c>
      <c r="T38" s="60">
        <v>4528465.185863224</v>
      </c>
      <c r="U38" s="60">
        <v>150</v>
      </c>
      <c r="V38" s="60">
        <v>154219</v>
      </c>
      <c r="W38" s="54"/>
      <c r="X38" s="55"/>
      <c r="Y38" s="55"/>
      <c r="Z38" s="55"/>
    </row>
    <row r="39" spans="1:26" ht="18.75" customHeight="1">
      <c r="A39" s="56" t="s">
        <v>73</v>
      </c>
      <c r="B39" s="57">
        <v>3</v>
      </c>
      <c r="C39" s="57">
        <v>15</v>
      </c>
      <c r="D39" s="58">
        <v>15</v>
      </c>
      <c r="E39" s="48">
        <f t="shared" si="0"/>
        <v>365</v>
      </c>
      <c r="F39" s="59">
        <v>32</v>
      </c>
      <c r="G39" s="60">
        <v>158</v>
      </c>
      <c r="H39" s="60">
        <v>34</v>
      </c>
      <c r="I39" s="60">
        <v>141</v>
      </c>
      <c r="J39" s="60">
        <v>16</v>
      </c>
      <c r="K39" s="60">
        <v>47</v>
      </c>
      <c r="L39" s="60">
        <v>128</v>
      </c>
      <c r="M39" s="60">
        <v>0</v>
      </c>
      <c r="N39" s="61" t="s">
        <v>143</v>
      </c>
      <c r="O39" s="62">
        <f t="shared" si="1"/>
        <v>20424</v>
      </c>
      <c r="P39" s="63">
        <v>531</v>
      </c>
      <c r="Q39" s="64">
        <f>18814+1079</f>
        <v>19893</v>
      </c>
      <c r="R39" s="58">
        <v>114</v>
      </c>
      <c r="S39" s="60">
        <v>14803</v>
      </c>
      <c r="T39" s="60">
        <v>1229745</v>
      </c>
      <c r="U39" s="60">
        <v>52</v>
      </c>
      <c r="V39" s="60">
        <v>72829</v>
      </c>
      <c r="W39" s="54"/>
      <c r="X39" s="55"/>
      <c r="Y39" s="55"/>
      <c r="Z39" s="55"/>
    </row>
    <row r="40" spans="1:26" ht="18.75" customHeight="1">
      <c r="A40" s="56" t="s">
        <v>74</v>
      </c>
      <c r="B40" s="57">
        <v>7</v>
      </c>
      <c r="C40" s="57">
        <v>18</v>
      </c>
      <c r="D40" s="58">
        <v>44</v>
      </c>
      <c r="E40" s="48">
        <f t="shared" si="0"/>
        <v>254</v>
      </c>
      <c r="F40" s="59">
        <v>64</v>
      </c>
      <c r="G40" s="60">
        <v>83</v>
      </c>
      <c r="H40" s="60">
        <v>70</v>
      </c>
      <c r="I40" s="60">
        <v>37</v>
      </c>
      <c r="J40" s="60">
        <v>106</v>
      </c>
      <c r="K40" s="60">
        <v>94</v>
      </c>
      <c r="L40" s="60">
        <v>54</v>
      </c>
      <c r="M40" s="60">
        <v>0</v>
      </c>
      <c r="N40" s="61" t="s">
        <v>144</v>
      </c>
      <c r="O40" s="62">
        <f t="shared" si="1"/>
        <v>26070</v>
      </c>
      <c r="P40" s="63">
        <v>12489</v>
      </c>
      <c r="Q40" s="64">
        <v>13581</v>
      </c>
      <c r="R40" s="58">
        <v>117</v>
      </c>
      <c r="S40" s="60">
        <v>10778</v>
      </c>
      <c r="T40" s="60">
        <v>1105972</v>
      </c>
      <c r="U40" s="60">
        <v>97</v>
      </c>
      <c r="V40" s="60">
        <v>44082</v>
      </c>
      <c r="W40" s="54"/>
      <c r="X40" s="55"/>
      <c r="Y40" s="55"/>
      <c r="Z40" s="55"/>
    </row>
    <row r="41" spans="1:26" ht="18.75" customHeight="1">
      <c r="A41" s="56" t="s">
        <v>75</v>
      </c>
      <c r="B41" s="57">
        <v>7</v>
      </c>
      <c r="C41" s="57">
        <v>23</v>
      </c>
      <c r="D41" s="58">
        <v>38</v>
      </c>
      <c r="E41" s="48">
        <f t="shared" si="0"/>
        <v>222</v>
      </c>
      <c r="F41" s="59">
        <v>36</v>
      </c>
      <c r="G41" s="60">
        <v>76</v>
      </c>
      <c r="H41" s="60">
        <v>52</v>
      </c>
      <c r="I41" s="60">
        <v>58</v>
      </c>
      <c r="J41" s="60">
        <v>132</v>
      </c>
      <c r="K41" s="60">
        <v>83</v>
      </c>
      <c r="L41" s="60">
        <v>7</v>
      </c>
      <c r="M41" s="60">
        <v>0</v>
      </c>
      <c r="N41" s="61" t="s">
        <v>145</v>
      </c>
      <c r="O41" s="62">
        <f t="shared" si="1"/>
        <v>22598.2</v>
      </c>
      <c r="P41" s="63">
        <f>4791.5+216.2</f>
        <v>5007.7</v>
      </c>
      <c r="Q41" s="64">
        <f>16003.5+1587</f>
        <v>17590.5</v>
      </c>
      <c r="R41" s="58">
        <v>89</v>
      </c>
      <c r="S41" s="60">
        <v>8793</v>
      </c>
      <c r="T41" s="60">
        <v>833995</v>
      </c>
      <c r="U41" s="60">
        <v>93</v>
      </c>
      <c r="V41" s="60">
        <v>153601</v>
      </c>
      <c r="W41" s="54"/>
      <c r="X41" s="55"/>
      <c r="Y41" s="55"/>
      <c r="Z41" s="55"/>
    </row>
    <row r="42" spans="1:26" ht="18.75" customHeight="1">
      <c r="A42" s="56" t="s">
        <v>76</v>
      </c>
      <c r="B42" s="57">
        <v>7</v>
      </c>
      <c r="C42" s="57">
        <v>21</v>
      </c>
      <c r="D42" s="58">
        <v>63</v>
      </c>
      <c r="E42" s="48">
        <f t="shared" si="0"/>
        <v>355</v>
      </c>
      <c r="F42" s="59">
        <v>17</v>
      </c>
      <c r="G42" s="60">
        <v>190</v>
      </c>
      <c r="H42" s="60">
        <v>11</v>
      </c>
      <c r="I42" s="60">
        <v>137</v>
      </c>
      <c r="J42" s="60">
        <v>315</v>
      </c>
      <c r="K42" s="60">
        <v>33</v>
      </c>
      <c r="L42" s="60">
        <v>2</v>
      </c>
      <c r="M42" s="60">
        <v>0</v>
      </c>
      <c r="N42" s="61" t="s">
        <v>146</v>
      </c>
      <c r="O42" s="62">
        <f t="shared" si="1"/>
        <v>33106.700000000004</v>
      </c>
      <c r="P42" s="63">
        <v>3196.1</v>
      </c>
      <c r="Q42" s="64">
        <v>29910.600000000002</v>
      </c>
      <c r="R42" s="58">
        <v>77</v>
      </c>
      <c r="S42" s="60">
        <v>7775</v>
      </c>
      <c r="T42" s="60">
        <v>735892</v>
      </c>
      <c r="U42" s="60">
        <v>119</v>
      </c>
      <c r="V42" s="60">
        <v>4658</v>
      </c>
      <c r="W42" s="54"/>
      <c r="X42" s="55"/>
      <c r="Y42" s="55"/>
      <c r="Z42" s="55"/>
    </row>
    <row r="43" spans="1:26" ht="18.75" customHeight="1">
      <c r="A43" s="56" t="s">
        <v>77</v>
      </c>
      <c r="B43" s="57">
        <v>8</v>
      </c>
      <c r="C43" s="57">
        <v>18</v>
      </c>
      <c r="D43" s="58">
        <v>51</v>
      </c>
      <c r="E43" s="48">
        <f t="shared" si="0"/>
        <v>398</v>
      </c>
      <c r="F43" s="59">
        <v>28</v>
      </c>
      <c r="G43" s="60">
        <v>186</v>
      </c>
      <c r="H43" s="60">
        <v>42</v>
      </c>
      <c r="I43" s="60">
        <v>142</v>
      </c>
      <c r="J43" s="60">
        <v>269</v>
      </c>
      <c r="K43" s="60">
        <v>111</v>
      </c>
      <c r="L43" s="60">
        <v>18</v>
      </c>
      <c r="M43" s="60">
        <v>0</v>
      </c>
      <c r="N43" s="61" t="s">
        <v>147</v>
      </c>
      <c r="O43" s="62">
        <f t="shared" si="1"/>
        <v>26366</v>
      </c>
      <c r="P43" s="63">
        <v>3290</v>
      </c>
      <c r="Q43" s="64">
        <v>23076</v>
      </c>
      <c r="R43" s="58">
        <v>156</v>
      </c>
      <c r="S43" s="60">
        <v>13968</v>
      </c>
      <c r="T43" s="60">
        <v>1704893</v>
      </c>
      <c r="U43" s="60">
        <v>137</v>
      </c>
      <c r="V43" s="60">
        <v>140545</v>
      </c>
      <c r="W43" s="54"/>
      <c r="X43" s="55"/>
      <c r="Y43" s="55"/>
      <c r="Z43" s="55"/>
    </row>
    <row r="44" spans="1:26" ht="18.75" customHeight="1">
      <c r="A44" s="56" t="s">
        <v>78</v>
      </c>
      <c r="B44" s="57">
        <v>6</v>
      </c>
      <c r="C44" s="57">
        <v>19</v>
      </c>
      <c r="D44" s="58">
        <v>30</v>
      </c>
      <c r="E44" s="48">
        <f t="shared" si="0"/>
        <v>85</v>
      </c>
      <c r="F44" s="59">
        <v>21</v>
      </c>
      <c r="G44" s="60">
        <v>39</v>
      </c>
      <c r="H44" s="60">
        <v>15</v>
      </c>
      <c r="I44" s="60">
        <v>10</v>
      </c>
      <c r="J44" s="60">
        <v>63</v>
      </c>
      <c r="K44" s="60">
        <v>22</v>
      </c>
      <c r="L44" s="60">
        <v>0</v>
      </c>
      <c r="M44" s="60">
        <v>0</v>
      </c>
      <c r="N44" s="61" t="s">
        <v>148</v>
      </c>
      <c r="O44" s="62">
        <f t="shared" si="1"/>
        <v>7073.600000000001</v>
      </c>
      <c r="P44" s="63">
        <v>1313.0000000000002</v>
      </c>
      <c r="Q44" s="64">
        <v>5760.600000000001</v>
      </c>
      <c r="R44" s="58">
        <v>37</v>
      </c>
      <c r="S44" s="60">
        <v>3313</v>
      </c>
      <c r="T44" s="60">
        <v>377916</v>
      </c>
      <c r="U44" s="60">
        <v>45</v>
      </c>
      <c r="V44" s="60" t="s">
        <v>105</v>
      </c>
      <c r="W44" s="54"/>
      <c r="X44" s="55"/>
      <c r="Y44" s="55"/>
      <c r="Z44" s="55"/>
    </row>
    <row r="45" spans="1:26" ht="18.75" customHeight="1">
      <c r="A45" s="56" t="s">
        <v>79</v>
      </c>
      <c r="B45" s="57">
        <v>5</v>
      </c>
      <c r="C45" s="57">
        <v>16</v>
      </c>
      <c r="D45" s="58">
        <v>27</v>
      </c>
      <c r="E45" s="48">
        <f t="shared" si="0"/>
        <v>194</v>
      </c>
      <c r="F45" s="59">
        <v>0</v>
      </c>
      <c r="G45" s="60">
        <v>92</v>
      </c>
      <c r="H45" s="60">
        <v>3</v>
      </c>
      <c r="I45" s="60">
        <v>99</v>
      </c>
      <c r="J45" s="60">
        <v>182</v>
      </c>
      <c r="K45" s="60">
        <v>12</v>
      </c>
      <c r="L45" s="60">
        <v>0</v>
      </c>
      <c r="M45" s="60">
        <v>0</v>
      </c>
      <c r="N45" s="61" t="s">
        <v>149</v>
      </c>
      <c r="O45" s="62">
        <f t="shared" si="1"/>
        <v>11657</v>
      </c>
      <c r="P45" s="63">
        <v>309</v>
      </c>
      <c r="Q45" s="64">
        <v>11348</v>
      </c>
      <c r="R45" s="58">
        <v>51</v>
      </c>
      <c r="S45" s="60">
        <v>9891</v>
      </c>
      <c r="T45" s="60">
        <v>1048665</v>
      </c>
      <c r="U45" s="60">
        <v>73</v>
      </c>
      <c r="V45" s="60">
        <v>56421</v>
      </c>
      <c r="W45" s="54"/>
      <c r="X45" s="55"/>
      <c r="Y45" s="55"/>
      <c r="Z45" s="55"/>
    </row>
    <row r="46" spans="1:26" ht="18.75" customHeight="1">
      <c r="A46" s="56" t="s">
        <v>80</v>
      </c>
      <c r="B46" s="57">
        <v>7</v>
      </c>
      <c r="C46" s="57">
        <v>18</v>
      </c>
      <c r="D46" s="58">
        <v>35</v>
      </c>
      <c r="E46" s="48">
        <f t="shared" si="0"/>
        <v>201</v>
      </c>
      <c r="F46" s="59">
        <v>27</v>
      </c>
      <c r="G46" s="60">
        <v>99</v>
      </c>
      <c r="H46" s="60">
        <v>42</v>
      </c>
      <c r="I46" s="60">
        <v>33</v>
      </c>
      <c r="J46" s="60">
        <v>106</v>
      </c>
      <c r="K46" s="60">
        <v>63</v>
      </c>
      <c r="L46" s="60">
        <v>20</v>
      </c>
      <c r="M46" s="60">
        <v>0</v>
      </c>
      <c r="N46" s="61" t="s">
        <v>150</v>
      </c>
      <c r="O46" s="62">
        <f t="shared" si="1"/>
        <v>19322</v>
      </c>
      <c r="P46" s="63">
        <v>5359</v>
      </c>
      <c r="Q46" s="64">
        <v>13963</v>
      </c>
      <c r="R46" s="58">
        <v>97</v>
      </c>
      <c r="S46" s="60">
        <v>11728</v>
      </c>
      <c r="T46" s="96">
        <v>1574413</v>
      </c>
      <c r="U46" s="60">
        <v>120</v>
      </c>
      <c r="V46" s="60">
        <v>30747</v>
      </c>
      <c r="W46" s="54"/>
      <c r="X46" s="55"/>
      <c r="Y46" s="55"/>
      <c r="Z46" s="55"/>
    </row>
    <row r="47" spans="1:26" ht="18.75" customHeight="1">
      <c r="A47" s="56" t="s">
        <v>81</v>
      </c>
      <c r="B47" s="57">
        <v>6</v>
      </c>
      <c r="C47" s="57">
        <v>25</v>
      </c>
      <c r="D47" s="58">
        <v>35</v>
      </c>
      <c r="E47" s="48">
        <f t="shared" si="0"/>
        <v>96</v>
      </c>
      <c r="F47" s="59">
        <v>3</v>
      </c>
      <c r="G47" s="60">
        <v>54</v>
      </c>
      <c r="H47" s="60">
        <v>16</v>
      </c>
      <c r="I47" s="60">
        <v>23</v>
      </c>
      <c r="J47" s="60">
        <v>78</v>
      </c>
      <c r="K47" s="60">
        <v>17</v>
      </c>
      <c r="L47" s="60">
        <v>1</v>
      </c>
      <c r="M47" s="60">
        <v>0</v>
      </c>
      <c r="N47" s="61" t="s">
        <v>151</v>
      </c>
      <c r="O47" s="62">
        <f t="shared" si="1"/>
        <v>4091</v>
      </c>
      <c r="P47" s="63">
        <v>60</v>
      </c>
      <c r="Q47" s="64">
        <v>4031</v>
      </c>
      <c r="R47" s="58">
        <v>50</v>
      </c>
      <c r="S47" s="60">
        <v>6069</v>
      </c>
      <c r="T47" s="60">
        <v>450712</v>
      </c>
      <c r="U47" s="60">
        <v>46</v>
      </c>
      <c r="V47" s="60" t="s">
        <v>97</v>
      </c>
      <c r="W47" s="54"/>
      <c r="X47" s="55"/>
      <c r="Y47" s="55"/>
      <c r="Z47" s="55"/>
    </row>
    <row r="48" spans="1:26" ht="18.75" customHeight="1">
      <c r="A48" s="56" t="s">
        <v>82</v>
      </c>
      <c r="B48" s="57">
        <v>16</v>
      </c>
      <c r="C48" s="57">
        <v>45</v>
      </c>
      <c r="D48" s="58">
        <v>52</v>
      </c>
      <c r="E48" s="48">
        <f t="shared" si="0"/>
        <v>436</v>
      </c>
      <c r="F48" s="59">
        <v>7</v>
      </c>
      <c r="G48" s="60">
        <v>240</v>
      </c>
      <c r="H48" s="60">
        <v>4</v>
      </c>
      <c r="I48" s="60">
        <v>185</v>
      </c>
      <c r="J48" s="60">
        <v>82</v>
      </c>
      <c r="K48" s="60">
        <v>213</v>
      </c>
      <c r="L48" s="60">
        <v>116</v>
      </c>
      <c r="M48" s="60">
        <v>0</v>
      </c>
      <c r="N48" s="61" t="s">
        <v>152</v>
      </c>
      <c r="O48" s="62">
        <f t="shared" si="1"/>
        <v>60228.5</v>
      </c>
      <c r="P48" s="63">
        <v>1058</v>
      </c>
      <c r="Q48" s="64">
        <v>59170.5</v>
      </c>
      <c r="R48" s="58">
        <v>95</v>
      </c>
      <c r="S48" s="60">
        <v>10664</v>
      </c>
      <c r="T48" s="60">
        <v>1151962</v>
      </c>
      <c r="U48" s="60">
        <v>140</v>
      </c>
      <c r="V48" s="60">
        <v>73664</v>
      </c>
      <c r="W48" s="54"/>
      <c r="X48" s="55"/>
      <c r="Y48" s="55"/>
      <c r="Z48" s="55"/>
    </row>
    <row r="49" spans="1:26" ht="18.75" customHeight="1">
      <c r="A49" s="56" t="s">
        <v>83</v>
      </c>
      <c r="B49" s="57">
        <v>5</v>
      </c>
      <c r="C49" s="57">
        <v>18</v>
      </c>
      <c r="D49" s="58">
        <v>24</v>
      </c>
      <c r="E49" s="48">
        <f t="shared" si="0"/>
        <v>184</v>
      </c>
      <c r="F49" s="59">
        <v>4</v>
      </c>
      <c r="G49" s="60">
        <v>109</v>
      </c>
      <c r="H49" s="60">
        <v>8</v>
      </c>
      <c r="I49" s="60">
        <v>63</v>
      </c>
      <c r="J49" s="60">
        <v>49</v>
      </c>
      <c r="K49" s="60">
        <v>77</v>
      </c>
      <c r="L49" s="60">
        <v>58</v>
      </c>
      <c r="M49" s="60">
        <v>0</v>
      </c>
      <c r="N49" s="61" t="s">
        <v>153</v>
      </c>
      <c r="O49" s="62">
        <f t="shared" si="1"/>
        <v>20649.4</v>
      </c>
      <c r="P49" s="63">
        <v>1170.5</v>
      </c>
      <c r="Q49" s="64">
        <v>19478.9</v>
      </c>
      <c r="R49" s="58">
        <v>108</v>
      </c>
      <c r="S49" s="60">
        <v>8952</v>
      </c>
      <c r="T49" s="60">
        <v>808780</v>
      </c>
      <c r="U49" s="60">
        <v>132</v>
      </c>
      <c r="V49" s="60">
        <v>58914</v>
      </c>
      <c r="W49" s="54"/>
      <c r="X49" s="55"/>
      <c r="Y49" s="55"/>
      <c r="Z49" s="55"/>
    </row>
    <row r="50" spans="1:26" ht="18.75" customHeight="1">
      <c r="A50" s="56" t="s">
        <v>84</v>
      </c>
      <c r="B50" s="57">
        <v>10</v>
      </c>
      <c r="C50" s="57">
        <v>19</v>
      </c>
      <c r="D50" s="58">
        <v>32</v>
      </c>
      <c r="E50" s="48">
        <f t="shared" si="0"/>
        <v>198</v>
      </c>
      <c r="F50" s="59">
        <v>69</v>
      </c>
      <c r="G50" s="60">
        <v>91</v>
      </c>
      <c r="H50" s="60">
        <v>15</v>
      </c>
      <c r="I50" s="60">
        <v>23</v>
      </c>
      <c r="J50" s="60">
        <v>20</v>
      </c>
      <c r="K50" s="60">
        <v>63</v>
      </c>
      <c r="L50" s="60">
        <v>115</v>
      </c>
      <c r="M50" s="60">
        <v>0</v>
      </c>
      <c r="N50" s="61" t="s">
        <v>154</v>
      </c>
      <c r="O50" s="62">
        <f t="shared" si="1"/>
        <v>26962</v>
      </c>
      <c r="P50" s="63">
        <v>7205</v>
      </c>
      <c r="Q50" s="64">
        <v>19757</v>
      </c>
      <c r="R50" s="58">
        <v>95</v>
      </c>
      <c r="S50" s="60">
        <v>13259</v>
      </c>
      <c r="T50" s="60">
        <v>1549538</v>
      </c>
      <c r="U50" s="60">
        <v>123</v>
      </c>
      <c r="V50" s="60">
        <v>537671</v>
      </c>
      <c r="W50" s="54"/>
      <c r="X50" s="55"/>
      <c r="Y50" s="55"/>
      <c r="Z50" s="55"/>
    </row>
    <row r="51" spans="1:26" ht="18.75" customHeight="1">
      <c r="A51" s="56" t="s">
        <v>85</v>
      </c>
      <c r="B51" s="57">
        <v>11</v>
      </c>
      <c r="C51" s="57">
        <v>41</v>
      </c>
      <c r="D51" s="58">
        <v>54</v>
      </c>
      <c r="E51" s="48">
        <f t="shared" si="0"/>
        <v>1354</v>
      </c>
      <c r="F51" s="59">
        <v>134</v>
      </c>
      <c r="G51" s="60">
        <v>613</v>
      </c>
      <c r="H51" s="60">
        <v>170</v>
      </c>
      <c r="I51" s="60">
        <v>437</v>
      </c>
      <c r="J51" s="60">
        <v>36</v>
      </c>
      <c r="K51" s="60">
        <v>443</v>
      </c>
      <c r="L51" s="60">
        <v>766</v>
      </c>
      <c r="M51" s="60">
        <v>25</v>
      </c>
      <c r="N51" s="61" t="s">
        <v>155</v>
      </c>
      <c r="O51" s="62">
        <f>P51+Q51</f>
        <v>139452.59</v>
      </c>
      <c r="P51" s="63">
        <v>25186</v>
      </c>
      <c r="Q51" s="64">
        <v>114266.59</v>
      </c>
      <c r="R51" s="58">
        <v>411</v>
      </c>
      <c r="S51" s="60">
        <v>34356</v>
      </c>
      <c r="T51" s="60">
        <v>3015183</v>
      </c>
      <c r="U51" s="60">
        <v>332</v>
      </c>
      <c r="V51" s="60">
        <v>392671</v>
      </c>
      <c r="W51" s="54"/>
      <c r="X51" s="55"/>
      <c r="Y51" s="55"/>
      <c r="Z51" s="55"/>
    </row>
    <row r="52" spans="1:26" ht="18.75" customHeight="1">
      <c r="A52" s="56" t="s">
        <v>86</v>
      </c>
      <c r="B52" s="57">
        <v>10</v>
      </c>
      <c r="C52" s="57">
        <v>16</v>
      </c>
      <c r="D52" s="58">
        <v>63</v>
      </c>
      <c r="E52" s="48">
        <f t="shared" si="0"/>
        <v>4381</v>
      </c>
      <c r="F52" s="59">
        <v>659</v>
      </c>
      <c r="G52" s="60">
        <v>2872</v>
      </c>
      <c r="H52" s="60">
        <v>262</v>
      </c>
      <c r="I52" s="60">
        <v>588</v>
      </c>
      <c r="J52" s="60">
        <v>81</v>
      </c>
      <c r="K52" s="60">
        <v>598</v>
      </c>
      <c r="L52" s="60">
        <v>3312</v>
      </c>
      <c r="M52" s="60">
        <v>386</v>
      </c>
      <c r="N52" s="61" t="s">
        <v>156</v>
      </c>
      <c r="O52" s="62">
        <f t="shared" si="1"/>
        <v>278934</v>
      </c>
      <c r="P52" s="63">
        <v>115076.8</v>
      </c>
      <c r="Q52" s="64">
        <v>163857.2</v>
      </c>
      <c r="R52" s="58">
        <v>782</v>
      </c>
      <c r="S52" s="60">
        <v>45749</v>
      </c>
      <c r="T52" s="60">
        <v>5240465</v>
      </c>
      <c r="U52" s="60">
        <v>371</v>
      </c>
      <c r="V52" s="60">
        <v>1213694</v>
      </c>
      <c r="W52" s="54"/>
      <c r="X52" s="55"/>
      <c r="Y52" s="55"/>
      <c r="Z52" s="55"/>
    </row>
    <row r="53" spans="1:26" ht="18.75" customHeight="1">
      <c r="A53" s="56" t="s">
        <v>87</v>
      </c>
      <c r="B53" s="57">
        <v>9</v>
      </c>
      <c r="C53" s="57">
        <v>22</v>
      </c>
      <c r="D53" s="58">
        <v>36</v>
      </c>
      <c r="E53" s="48">
        <f t="shared" si="0"/>
        <v>205</v>
      </c>
      <c r="F53" s="59">
        <v>23</v>
      </c>
      <c r="G53" s="60">
        <v>122</v>
      </c>
      <c r="H53" s="60">
        <v>16</v>
      </c>
      <c r="I53" s="60">
        <v>44</v>
      </c>
      <c r="J53" s="60">
        <v>39</v>
      </c>
      <c r="K53" s="60">
        <v>66</v>
      </c>
      <c r="L53" s="60">
        <v>91</v>
      </c>
      <c r="M53" s="60">
        <v>0</v>
      </c>
      <c r="N53" s="61" t="s">
        <v>157</v>
      </c>
      <c r="O53" s="62">
        <f t="shared" si="1"/>
        <v>24557.899999999998</v>
      </c>
      <c r="P53" s="63">
        <v>3556</v>
      </c>
      <c r="Q53" s="64">
        <v>21001.899999999998</v>
      </c>
      <c r="R53" s="58">
        <v>66</v>
      </c>
      <c r="S53" s="60">
        <v>7185</v>
      </c>
      <c r="T53" s="60">
        <v>768313</v>
      </c>
      <c r="U53" s="60">
        <v>102</v>
      </c>
      <c r="V53" s="60" t="s">
        <v>102</v>
      </c>
      <c r="W53" s="97"/>
      <c r="X53" s="55"/>
      <c r="Y53" s="55"/>
      <c r="Z53" s="55"/>
    </row>
    <row r="54" spans="1:27" ht="18.75" customHeight="1">
      <c r="A54" s="71" t="s">
        <v>88</v>
      </c>
      <c r="B54" s="57">
        <v>8</v>
      </c>
      <c r="C54" s="57">
        <v>28</v>
      </c>
      <c r="D54" s="58">
        <v>100</v>
      </c>
      <c r="E54" s="48">
        <f t="shared" si="0"/>
        <v>2771</v>
      </c>
      <c r="F54" s="59">
        <v>342</v>
      </c>
      <c r="G54" s="60">
        <v>963</v>
      </c>
      <c r="H54" s="60">
        <v>533</v>
      </c>
      <c r="I54" s="60">
        <v>933</v>
      </c>
      <c r="J54" s="60">
        <v>60</v>
      </c>
      <c r="K54" s="60">
        <v>595</v>
      </c>
      <c r="L54" s="60">
        <v>1817</v>
      </c>
      <c r="M54" s="60">
        <v>299</v>
      </c>
      <c r="N54" s="61" t="s">
        <v>158</v>
      </c>
      <c r="O54" s="62">
        <f t="shared" si="1"/>
        <v>156539.4</v>
      </c>
      <c r="P54" s="98">
        <v>55134.4</v>
      </c>
      <c r="Q54" s="99">
        <v>101405</v>
      </c>
      <c r="R54" s="100">
        <v>385</v>
      </c>
      <c r="S54" s="59">
        <v>32724</v>
      </c>
      <c r="T54" s="60">
        <v>2414792</v>
      </c>
      <c r="U54" s="60">
        <v>553</v>
      </c>
      <c r="V54" s="60">
        <v>627532</v>
      </c>
      <c r="W54" s="54"/>
      <c r="X54" s="54"/>
      <c r="Y54" s="55"/>
      <c r="Z54" s="55"/>
      <c r="AA54" s="55"/>
    </row>
    <row r="55" spans="1:26" ht="18.75" customHeight="1">
      <c r="A55" s="56" t="s">
        <v>89</v>
      </c>
      <c r="B55" s="57">
        <v>4</v>
      </c>
      <c r="C55" s="57">
        <v>8</v>
      </c>
      <c r="D55" s="58">
        <v>8</v>
      </c>
      <c r="E55" s="48">
        <f t="shared" si="0"/>
        <v>11</v>
      </c>
      <c r="F55" s="59">
        <v>4</v>
      </c>
      <c r="G55" s="60">
        <v>7</v>
      </c>
      <c r="H55" s="60">
        <v>0</v>
      </c>
      <c r="I55" s="60">
        <v>0</v>
      </c>
      <c r="J55" s="60">
        <v>1</v>
      </c>
      <c r="K55" s="60">
        <v>5</v>
      </c>
      <c r="L55" s="60">
        <v>5</v>
      </c>
      <c r="M55" s="60">
        <v>0</v>
      </c>
      <c r="N55" s="101" t="s">
        <v>159</v>
      </c>
      <c r="O55" s="102">
        <f t="shared" si="1"/>
        <v>3306</v>
      </c>
      <c r="P55" s="63">
        <v>1387</v>
      </c>
      <c r="Q55" s="64">
        <v>1919</v>
      </c>
      <c r="R55" s="58">
        <v>8</v>
      </c>
      <c r="S55" s="60">
        <v>4561</v>
      </c>
      <c r="T55" s="60">
        <v>674600</v>
      </c>
      <c r="U55" s="60">
        <v>14</v>
      </c>
      <c r="V55" s="60" t="s">
        <v>102</v>
      </c>
      <c r="W55" s="103"/>
      <c r="X55" s="55"/>
      <c r="Y55" s="55"/>
      <c r="Z55" s="55"/>
    </row>
    <row r="56" spans="1:26" s="118" customFormat="1" ht="18.75" customHeight="1">
      <c r="A56" s="104" t="s">
        <v>103</v>
      </c>
      <c r="B56" s="105">
        <f>SUM(B9:B55)</f>
        <v>462</v>
      </c>
      <c r="C56" s="106">
        <f>SUM(C9:C55)</f>
        <v>1434</v>
      </c>
      <c r="D56" s="107">
        <f>SUM(D9:D55)</f>
        <v>3088</v>
      </c>
      <c r="E56" s="108">
        <f>SUM(E9:E55)</f>
        <v>27367</v>
      </c>
      <c r="F56" s="109">
        <f aca="true" t="shared" si="2" ref="F56:M56">SUM(F9:F55)</f>
        <v>4142</v>
      </c>
      <c r="G56" s="110">
        <f t="shared" si="2"/>
        <v>13181</v>
      </c>
      <c r="H56" s="110">
        <f t="shared" si="2"/>
        <v>3484</v>
      </c>
      <c r="I56" s="110">
        <f t="shared" si="2"/>
        <v>6560</v>
      </c>
      <c r="J56" s="110">
        <f t="shared" si="2"/>
        <v>4021</v>
      </c>
      <c r="K56" s="110">
        <f t="shared" si="2"/>
        <v>6859</v>
      </c>
      <c r="L56" s="110">
        <f t="shared" si="2"/>
        <v>12574</v>
      </c>
      <c r="M56" s="110">
        <f t="shared" si="2"/>
        <v>1082</v>
      </c>
      <c r="N56" s="111" t="s">
        <v>162</v>
      </c>
      <c r="O56" s="112">
        <f t="shared" si="1"/>
        <v>2630427.6</v>
      </c>
      <c r="P56" s="113">
        <f>SUM(P9:P55)</f>
        <v>733740.35</v>
      </c>
      <c r="Q56" s="114">
        <f>SUM(Q9:Q55)</f>
        <v>1896687.25</v>
      </c>
      <c r="R56" s="107">
        <f>SUM(R9:R55)</f>
        <v>13278</v>
      </c>
      <c r="S56" s="110">
        <f>SUM(S9:S55)</f>
        <v>1377591.3</v>
      </c>
      <c r="T56" s="110">
        <f>SUM(T9:T55)</f>
        <v>127974837.18586323</v>
      </c>
      <c r="U56" s="115">
        <f>SUM(U9:U55)</f>
        <v>7883</v>
      </c>
      <c r="V56" s="116">
        <f>SUM(V9:V55)</f>
        <v>8726377</v>
      </c>
      <c r="W56" s="54"/>
      <c r="X56" s="117"/>
      <c r="Y56" s="117"/>
      <c r="Z56" s="117"/>
    </row>
    <row r="57" spans="1:26" s="132" customFormat="1" ht="18.75" customHeight="1">
      <c r="A57" s="119" t="s">
        <v>104</v>
      </c>
      <c r="B57" s="120">
        <v>466</v>
      </c>
      <c r="C57" s="120">
        <v>1439</v>
      </c>
      <c r="D57" s="121">
        <v>3098</v>
      </c>
      <c r="E57" s="122">
        <v>27405</v>
      </c>
      <c r="F57" s="123">
        <v>4260</v>
      </c>
      <c r="G57" s="124">
        <v>13394</v>
      </c>
      <c r="H57" s="124">
        <v>3348</v>
      </c>
      <c r="I57" s="124">
        <v>6403</v>
      </c>
      <c r="J57" s="124">
        <v>3989</v>
      </c>
      <c r="K57" s="124">
        <v>6891</v>
      </c>
      <c r="L57" s="124">
        <v>12637</v>
      </c>
      <c r="M57" s="124">
        <v>1064</v>
      </c>
      <c r="N57" s="111" t="s">
        <v>163</v>
      </c>
      <c r="O57" s="125">
        <v>2642705.12</v>
      </c>
      <c r="P57" s="126">
        <v>726357.25</v>
      </c>
      <c r="Q57" s="127">
        <v>1916347.87</v>
      </c>
      <c r="R57" s="128">
        <v>13358</v>
      </c>
      <c r="S57" s="129">
        <v>1377387.3</v>
      </c>
      <c r="T57" s="129">
        <v>126422229</v>
      </c>
      <c r="U57" s="130">
        <v>7816</v>
      </c>
      <c r="V57" s="131">
        <v>8951999</v>
      </c>
      <c r="X57" s="133"/>
      <c r="Y57" s="133"/>
      <c r="Z57" s="133"/>
    </row>
    <row r="58" spans="1:23" s="132" customFormat="1" ht="18.75" customHeight="1">
      <c r="A58" s="119" t="s">
        <v>42</v>
      </c>
      <c r="B58" s="134">
        <f aca="true" t="shared" si="3" ref="B58:M58">B56-B57</f>
        <v>-4</v>
      </c>
      <c r="C58" s="134">
        <f t="shared" si="3"/>
        <v>-5</v>
      </c>
      <c r="D58" s="135">
        <f t="shared" si="3"/>
        <v>-10</v>
      </c>
      <c r="E58" s="136">
        <f t="shared" si="3"/>
        <v>-38</v>
      </c>
      <c r="F58" s="137">
        <f t="shared" si="3"/>
        <v>-118</v>
      </c>
      <c r="G58" s="138">
        <f t="shared" si="3"/>
        <v>-213</v>
      </c>
      <c r="H58" s="138">
        <f t="shared" si="3"/>
        <v>136</v>
      </c>
      <c r="I58" s="138">
        <f t="shared" si="3"/>
        <v>157</v>
      </c>
      <c r="J58" s="138">
        <f t="shared" si="3"/>
        <v>32</v>
      </c>
      <c r="K58" s="138">
        <f t="shared" si="3"/>
        <v>-32</v>
      </c>
      <c r="L58" s="138">
        <f t="shared" si="3"/>
        <v>-63</v>
      </c>
      <c r="M58" s="138">
        <f t="shared" si="3"/>
        <v>18</v>
      </c>
      <c r="N58" s="111" t="s">
        <v>42</v>
      </c>
      <c r="O58" s="102">
        <f>P58+Q58</f>
        <v>-12277.520000000135</v>
      </c>
      <c r="P58" s="137">
        <f aca="true" t="shared" si="4" ref="P58:V58">P56-P57</f>
        <v>7383.099999999977</v>
      </c>
      <c r="Q58" s="139">
        <f t="shared" si="4"/>
        <v>-19660.62000000011</v>
      </c>
      <c r="R58" s="135">
        <f t="shared" si="4"/>
        <v>-80</v>
      </c>
      <c r="S58" s="138">
        <f t="shared" si="4"/>
        <v>204</v>
      </c>
      <c r="T58" s="138">
        <f t="shared" si="4"/>
        <v>1552608.1858632267</v>
      </c>
      <c r="U58" s="138">
        <f t="shared" si="4"/>
        <v>67</v>
      </c>
      <c r="V58" s="138">
        <f t="shared" si="4"/>
        <v>-225622</v>
      </c>
      <c r="W58" s="140"/>
    </row>
    <row r="59" spans="1:23" ht="18.75" customHeight="1" thickBot="1">
      <c r="A59" s="141" t="s">
        <v>16</v>
      </c>
      <c r="B59" s="142">
        <f aca="true" t="shared" si="5" ref="B59:V59">B56/B57*100</f>
        <v>99.14163090128756</v>
      </c>
      <c r="C59" s="142">
        <f t="shared" si="5"/>
        <v>99.65253648366922</v>
      </c>
      <c r="D59" s="143">
        <f t="shared" si="5"/>
        <v>99.67721110393802</v>
      </c>
      <c r="E59" s="144">
        <f t="shared" si="5"/>
        <v>99.861339171684</v>
      </c>
      <c r="F59" s="145">
        <f t="shared" si="5"/>
        <v>97.2300469483568</v>
      </c>
      <c r="G59" s="146">
        <f t="shared" si="5"/>
        <v>98.40973570255338</v>
      </c>
      <c r="H59" s="146">
        <f t="shared" si="5"/>
        <v>104.06212664277182</v>
      </c>
      <c r="I59" s="146">
        <f t="shared" si="5"/>
        <v>102.45197563642043</v>
      </c>
      <c r="J59" s="146">
        <f t="shared" si="5"/>
        <v>100.80220606668337</v>
      </c>
      <c r="K59" s="146">
        <f t="shared" si="5"/>
        <v>99.53562617907416</v>
      </c>
      <c r="L59" s="146">
        <f t="shared" si="5"/>
        <v>99.50146395505263</v>
      </c>
      <c r="M59" s="146">
        <f t="shared" si="5"/>
        <v>101.69172932330828</v>
      </c>
      <c r="N59" s="147" t="s">
        <v>16</v>
      </c>
      <c r="O59" s="148">
        <f t="shared" si="5"/>
        <v>99.53541846545481</v>
      </c>
      <c r="P59" s="149">
        <f t="shared" si="5"/>
        <v>101.0164557454338</v>
      </c>
      <c r="Q59" s="150">
        <f t="shared" si="5"/>
        <v>98.97405787812417</v>
      </c>
      <c r="R59" s="151">
        <f t="shared" si="5"/>
        <v>99.40110795029196</v>
      </c>
      <c r="S59" s="152">
        <f t="shared" si="5"/>
        <v>100.01481064911808</v>
      </c>
      <c r="T59" s="152">
        <f t="shared" si="5"/>
        <v>101.22811328208998</v>
      </c>
      <c r="U59" s="152">
        <f t="shared" si="5"/>
        <v>100.85721596724669</v>
      </c>
      <c r="V59" s="146">
        <f t="shared" si="5"/>
        <v>97.47964672471478</v>
      </c>
      <c r="W59" s="3"/>
    </row>
    <row r="60" spans="1:23" ht="19.5" customHeight="1" thickTop="1">
      <c r="A60" s="22" t="s">
        <v>92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0"/>
      <c r="Q60" s="30"/>
      <c r="R60" s="22"/>
      <c r="S60" s="22"/>
      <c r="T60" s="22"/>
      <c r="U60" s="22"/>
      <c r="V60" s="22"/>
      <c r="W60" s="3"/>
    </row>
    <row r="61" spans="1:22" ht="19.5" customHeight="1">
      <c r="A61" s="22" t="s">
        <v>18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4"/>
      <c r="Q61" s="154"/>
      <c r="R61" s="153"/>
      <c r="S61" s="153"/>
      <c r="T61" s="153"/>
      <c r="U61" s="153"/>
      <c r="V61" s="153"/>
    </row>
    <row r="62" spans="1:22" ht="19.5" customHeight="1">
      <c r="A62" s="153" t="s">
        <v>99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6"/>
      <c r="Q62" s="156"/>
      <c r="R62" s="155"/>
      <c r="S62" s="155"/>
      <c r="T62" s="155"/>
      <c r="U62" s="155"/>
      <c r="V62" s="155"/>
    </row>
    <row r="63" ht="15.75">
      <c r="B63" s="157"/>
    </row>
    <row r="64" spans="3:22" ht="16.5" customHeight="1"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R64" s="159"/>
      <c r="S64" s="159"/>
      <c r="T64" s="159"/>
      <c r="U64" s="159"/>
      <c r="V64" s="159"/>
    </row>
  </sheetData>
  <sheetProtection/>
  <mergeCells count="7">
    <mergeCell ref="J4:M4"/>
    <mergeCell ref="F4:G4"/>
    <mergeCell ref="H4:I4"/>
    <mergeCell ref="E3:M3"/>
    <mergeCell ref="O3:Q3"/>
    <mergeCell ref="N1:V1"/>
    <mergeCell ref="N3:N8"/>
  </mergeCells>
  <printOptions horizontalCentered="1"/>
  <pageMargins left="0.7874015748031497" right="0.7874015748031497" top="0.7874015748031497" bottom="0.7874015748031497" header="0.3937007874015748" footer="0.3937007874015748"/>
  <pageSetup firstPageNumber="146" useFirstPageNumber="1" horizontalDpi="600" verticalDpi="600" orientation="portrait" paperSize="9" scale="62" r:id="rId3"/>
  <headerFooter>
    <oddHeader>&amp;L&amp;"-,標準"&amp;11平成28年版　環境統計集&amp;R&amp;"-,標準"&amp;11 3章 自然環境(温泉の保護と利用）</oddHeader>
    <oddFooter>&amp;C&amp;"-,標準"&amp;11&amp;P</oddFooter>
  </headerFooter>
  <colBreaks count="1" manualBreakCount="1">
    <brk id="13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楠本 浩史</dc:creator>
  <cp:keywords/>
  <dc:description/>
  <cp:lastModifiedBy>大橋 厚子</cp:lastModifiedBy>
  <cp:lastPrinted>2016-07-27T01:31:56Z</cp:lastPrinted>
  <dcterms:created xsi:type="dcterms:W3CDTF">2001-11-16T13:08:12Z</dcterms:created>
  <dcterms:modified xsi:type="dcterms:W3CDTF">2016-08-16T05:28:39Z</dcterms:modified>
  <cp:category/>
  <cp:version/>
  <cp:contentType/>
  <cp:contentStatus/>
</cp:coreProperties>
</file>