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【別紙1】参加者リスト" sheetId="12" r:id="rId1"/>
    <sheet name="【別紙3】変更点" sheetId="10" r:id="rId2"/>
    <sheet name="【別紙4-1】実績等" sheetId="9" r:id="rId3"/>
    <sheet name="【別紙5】要因分析" sheetId="13" r:id="rId4"/>
    <sheet name="【別紙6】対策リスト" sheetId="6" r:id="rId5"/>
    <sheet name="Sheet1" sheetId="1" r:id="rId6"/>
    <sheet name="Sheet2" sheetId="2" r:id="rId7"/>
    <sheet name="Sheet3" sheetId="3" r:id="rId8"/>
  </sheets>
  <externalReferences>
    <externalReference r:id="rId9"/>
  </externalReferences>
  <definedNames>
    <definedName name="_xlnm.Print_Area" localSheetId="3">【別紙5】要因分析!$A$1:$AJ$43</definedName>
  </definedNames>
  <calcPr calcId="145621"/>
</workbook>
</file>

<file path=xl/calcChain.xml><?xml version="1.0" encoding="utf-8"?>
<calcChain xmlns="http://schemas.openxmlformats.org/spreadsheetml/2006/main">
  <c r="Y42" i="13" l="1"/>
  <c r="I42" i="13"/>
  <c r="E42" i="13"/>
  <c r="Z41" i="13"/>
  <c r="Y41" i="13"/>
  <c r="N41" i="13"/>
  <c r="J41" i="13"/>
  <c r="I41" i="13"/>
  <c r="F41" i="13"/>
  <c r="E41" i="13"/>
  <c r="I40" i="13"/>
  <c r="AC39" i="13"/>
  <c r="Y39" i="13"/>
  <c r="M39" i="13"/>
  <c r="I39" i="13"/>
  <c r="AC37" i="13"/>
  <c r="Q37" i="13"/>
  <c r="M37" i="13"/>
  <c r="H37" i="13"/>
  <c r="AC36" i="13"/>
  <c r="AA36" i="13"/>
  <c r="Y36" i="13"/>
  <c r="W36" i="13"/>
  <c r="M36" i="13"/>
  <c r="K36" i="13"/>
  <c r="I36" i="13"/>
  <c r="G36" i="13"/>
  <c r="E36" i="13"/>
  <c r="AC35" i="13"/>
  <c r="AB35" i="13"/>
  <c r="AA35" i="13"/>
  <c r="Y35" i="13"/>
  <c r="W35" i="13"/>
  <c r="U35" i="13"/>
  <c r="AE35" i="13" s="1"/>
  <c r="Q35" i="13"/>
  <c r="P35" i="13"/>
  <c r="M35" i="13"/>
  <c r="L35" i="13"/>
  <c r="K35" i="13"/>
  <c r="I35" i="13"/>
  <c r="G35" i="13"/>
  <c r="E35" i="13"/>
  <c r="AC34" i="13"/>
  <c r="AA34" i="13"/>
  <c r="Z34" i="13"/>
  <c r="Y34" i="13"/>
  <c r="U34" i="13"/>
  <c r="AE34" i="13" s="1"/>
  <c r="Q34" i="13"/>
  <c r="M34" i="13"/>
  <c r="K34" i="13"/>
  <c r="J34" i="13"/>
  <c r="I34" i="13"/>
  <c r="E34" i="13"/>
  <c r="Y33" i="13"/>
  <c r="Y40" i="13" s="1"/>
  <c r="U33" i="13"/>
  <c r="I33" i="13"/>
  <c r="E33" i="13"/>
  <c r="E40" i="13" s="1"/>
  <c r="AE32" i="13"/>
  <c r="AC32" i="13"/>
  <c r="AB32" i="13"/>
  <c r="AB39" i="13" s="1"/>
  <c r="AA32" i="13"/>
  <c r="AA39" i="13" s="1"/>
  <c r="Z32" i="13"/>
  <c r="Z39" i="13" s="1"/>
  <c r="Y32" i="13"/>
  <c r="X32" i="13"/>
  <c r="X39" i="13" s="1"/>
  <c r="W32" i="13"/>
  <c r="W39" i="13" s="1"/>
  <c r="V32" i="13"/>
  <c r="V39" i="13" s="1"/>
  <c r="U32" i="13"/>
  <c r="T32" i="13"/>
  <c r="S32" i="13"/>
  <c r="S39" i="13" s="1"/>
  <c r="R32" i="13"/>
  <c r="R39" i="13" s="1"/>
  <c r="Q32" i="13"/>
  <c r="P32" i="13"/>
  <c r="O32" i="13"/>
  <c r="O39" i="13" s="1"/>
  <c r="N32" i="13"/>
  <c r="N39" i="13" s="1"/>
  <c r="M32" i="13"/>
  <c r="L32" i="13"/>
  <c r="L39" i="13" s="1"/>
  <c r="K32" i="13"/>
  <c r="K39" i="13" s="1"/>
  <c r="J32" i="13"/>
  <c r="J39" i="13" s="1"/>
  <c r="I32" i="13"/>
  <c r="H32" i="13"/>
  <c r="H39" i="13" s="1"/>
  <c r="G32" i="13"/>
  <c r="G39" i="13" s="1"/>
  <c r="F32" i="13"/>
  <c r="F39" i="13" s="1"/>
  <c r="E32" i="13"/>
  <c r="E39" i="13" s="1"/>
  <c r="AC31" i="13"/>
  <c r="AC42" i="13" s="1"/>
  <c r="AB31" i="13"/>
  <c r="AA31" i="13"/>
  <c r="Z31" i="13"/>
  <c r="Z42" i="13" s="1"/>
  <c r="Y31" i="13"/>
  <c r="Y37" i="13" s="1"/>
  <c r="X31" i="13"/>
  <c r="W31" i="13"/>
  <c r="W37" i="13" s="1"/>
  <c r="V31" i="13"/>
  <c r="U31" i="13"/>
  <c r="AE31" i="13" s="1"/>
  <c r="T31" i="13"/>
  <c r="T33" i="13" s="1"/>
  <c r="T40" i="13" s="1"/>
  <c r="S31" i="13"/>
  <c r="R31" i="13"/>
  <c r="Q31" i="13"/>
  <c r="P31" i="13"/>
  <c r="O31" i="13"/>
  <c r="O37" i="13" s="1"/>
  <c r="N31" i="13"/>
  <c r="N42" i="13" s="1"/>
  <c r="M31" i="13"/>
  <c r="M42" i="13" s="1"/>
  <c r="L31" i="13"/>
  <c r="K31" i="13"/>
  <c r="J31" i="13"/>
  <c r="J42" i="13" s="1"/>
  <c r="I31" i="13"/>
  <c r="I37" i="13" s="1"/>
  <c r="H31" i="13"/>
  <c r="G31" i="13"/>
  <c r="F31" i="13"/>
  <c r="F42" i="13" s="1"/>
  <c r="E31" i="13"/>
  <c r="E37" i="13" s="1"/>
  <c r="AC30" i="13"/>
  <c r="S30" i="13"/>
  <c r="R30" i="13"/>
  <c r="I30" i="13"/>
  <c r="G30" i="13"/>
  <c r="AC29" i="13"/>
  <c r="AB29" i="13"/>
  <c r="AA29" i="13"/>
  <c r="Z29" i="13"/>
  <c r="Y29" i="13"/>
  <c r="Y30" i="13" s="1"/>
  <c r="X29" i="13"/>
  <c r="W29" i="13"/>
  <c r="V29" i="13"/>
  <c r="U29" i="13"/>
  <c r="AE29" i="13" s="1"/>
  <c r="T29" i="13"/>
  <c r="S29" i="13"/>
  <c r="R29" i="13"/>
  <c r="Q29" i="13"/>
  <c r="P29" i="13"/>
  <c r="O29" i="13"/>
  <c r="N29" i="13"/>
  <c r="M29" i="13"/>
  <c r="M30" i="13" s="1"/>
  <c r="L29" i="13"/>
  <c r="K29" i="13"/>
  <c r="J29" i="13"/>
  <c r="I29" i="13"/>
  <c r="H29" i="13"/>
  <c r="G29" i="13"/>
  <c r="F29" i="13"/>
  <c r="E29" i="13"/>
  <c r="AE28" i="13"/>
  <c r="AC28" i="13"/>
  <c r="AB28" i="13"/>
  <c r="AA28" i="13"/>
  <c r="AA30" i="13" s="1"/>
  <c r="Z28" i="13"/>
  <c r="Z30" i="13" s="1"/>
  <c r="Y28" i="13"/>
  <c r="X28" i="13"/>
  <c r="W28" i="13"/>
  <c r="W30" i="13" s="1"/>
  <c r="V28" i="13"/>
  <c r="V30" i="13" s="1"/>
  <c r="U28" i="13"/>
  <c r="U30" i="13" s="1"/>
  <c r="AE30" i="13" s="1"/>
  <c r="T28" i="13"/>
  <c r="S28" i="13"/>
  <c r="R28" i="13"/>
  <c r="Q28" i="13"/>
  <c r="Q30" i="13" s="1"/>
  <c r="P28" i="13"/>
  <c r="O28" i="13"/>
  <c r="O30" i="13" s="1"/>
  <c r="N28" i="13"/>
  <c r="N30" i="13" s="1"/>
  <c r="M28" i="13"/>
  <c r="L28" i="13"/>
  <c r="K28" i="13"/>
  <c r="K30" i="13" s="1"/>
  <c r="J28" i="13"/>
  <c r="J30" i="13" s="1"/>
  <c r="I28" i="13"/>
  <c r="H28" i="13"/>
  <c r="G28" i="13"/>
  <c r="F28" i="13"/>
  <c r="F30" i="13" s="1"/>
  <c r="E28" i="13"/>
  <c r="E30" i="13" s="1"/>
  <c r="B28" i="13"/>
  <c r="AE27" i="13"/>
  <c r="AC27" i="13"/>
  <c r="Y27" i="13"/>
  <c r="AE16" i="13" s="1"/>
  <c r="X27" i="13"/>
  <c r="AD16" i="13" s="1"/>
  <c r="U27" i="13"/>
  <c r="T27" i="13"/>
  <c r="R27" i="13"/>
  <c r="Q27" i="13"/>
  <c r="M27" i="13"/>
  <c r="I27" i="13"/>
  <c r="F16" i="13" s="1"/>
  <c r="H27" i="13"/>
  <c r="E16" i="13" s="1"/>
  <c r="E27" i="13"/>
  <c r="AE26" i="13"/>
  <c r="AC26" i="13"/>
  <c r="AB26" i="13"/>
  <c r="AA26" i="13"/>
  <c r="AA27" i="13" s="1"/>
  <c r="Z26" i="13"/>
  <c r="Y26" i="13"/>
  <c r="X26" i="13"/>
  <c r="X35" i="13" s="1"/>
  <c r="W26" i="13"/>
  <c r="W27" i="13" s="1"/>
  <c r="V26" i="13"/>
  <c r="U26" i="13"/>
  <c r="T26" i="13"/>
  <c r="S26" i="13"/>
  <c r="R26" i="13"/>
  <c r="Q26" i="13"/>
  <c r="P26" i="13"/>
  <c r="P27" i="13" s="1"/>
  <c r="N16" i="13" s="1"/>
  <c r="O26" i="13"/>
  <c r="N26" i="13"/>
  <c r="M26" i="13"/>
  <c r="L26" i="13"/>
  <c r="K26" i="13"/>
  <c r="K27" i="13" s="1"/>
  <c r="J26" i="13"/>
  <c r="I26" i="13"/>
  <c r="H26" i="13"/>
  <c r="H35" i="13" s="1"/>
  <c r="G26" i="13"/>
  <c r="G27" i="13" s="1"/>
  <c r="F26" i="13"/>
  <c r="E26" i="13"/>
  <c r="D26" i="13"/>
  <c r="Y19" i="13"/>
  <c r="AG16" i="13"/>
  <c r="AC16" i="13"/>
  <c r="R16" i="13"/>
  <c r="O16" i="13"/>
  <c r="AI5" i="13"/>
  <c r="AH5" i="13"/>
  <c r="AG5" i="13"/>
  <c r="AF5" i="13"/>
  <c r="AE5" i="13"/>
  <c r="AD5" i="13"/>
  <c r="AC5" i="13"/>
  <c r="AB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O9" i="13" l="1"/>
  <c r="K19" i="13"/>
  <c r="R41" i="13"/>
  <c r="T42" i="13"/>
  <c r="E19" i="13"/>
  <c r="U19" i="13"/>
  <c r="T19" i="13"/>
  <c r="G41" i="13"/>
  <c r="G42" i="13"/>
  <c r="G33" i="13"/>
  <c r="G40" i="13" s="1"/>
  <c r="K37" i="13"/>
  <c r="K41" i="13"/>
  <c r="S42" i="13"/>
  <c r="S33" i="13"/>
  <c r="S40" i="13" s="1"/>
  <c r="AA37" i="13"/>
  <c r="AA41" i="13"/>
  <c r="O33" i="13"/>
  <c r="O40" i="13" s="1"/>
  <c r="O34" i="13"/>
  <c r="E8" i="13"/>
  <c r="Z19" i="13"/>
  <c r="H41" i="13"/>
  <c r="H42" i="13"/>
  <c r="F7" i="13" s="1"/>
  <c r="H33" i="13"/>
  <c r="H40" i="13" s="1"/>
  <c r="P37" i="13"/>
  <c r="X41" i="13"/>
  <c r="X42" i="13"/>
  <c r="X33" i="13"/>
  <c r="X40" i="13" s="1"/>
  <c r="I19" i="13"/>
  <c r="AA33" i="13"/>
  <c r="AA40" i="13" s="1"/>
  <c r="F8" i="13"/>
  <c r="U16" i="13"/>
  <c r="F35" i="13"/>
  <c r="D19" i="13" s="1"/>
  <c r="F27" i="13"/>
  <c r="D16" i="13" s="1"/>
  <c r="J35" i="13"/>
  <c r="J36" i="13"/>
  <c r="J27" i="13"/>
  <c r="N35" i="13"/>
  <c r="N34" i="13"/>
  <c r="K6" i="13" s="1"/>
  <c r="N36" i="13"/>
  <c r="R35" i="13"/>
  <c r="R34" i="13"/>
  <c r="V35" i="13"/>
  <c r="V27" i="13"/>
  <c r="Z35" i="13"/>
  <c r="Z36" i="13"/>
  <c r="Z27" i="13"/>
  <c r="AI16" i="13"/>
  <c r="X37" i="13"/>
  <c r="F19" i="13"/>
  <c r="S41" i="13"/>
  <c r="W41" i="13"/>
  <c r="W42" i="13"/>
  <c r="W33" i="13"/>
  <c r="W40" i="13" s="1"/>
  <c r="V41" i="13"/>
  <c r="S37" i="13"/>
  <c r="V19" i="13"/>
  <c r="L41" i="13"/>
  <c r="L42" i="13"/>
  <c r="L33" i="13"/>
  <c r="L40" i="13" s="1"/>
  <c r="T41" i="13"/>
  <c r="T37" i="13"/>
  <c r="AB41" i="13"/>
  <c r="AB42" i="13"/>
  <c r="AB33" i="13"/>
  <c r="AB40" i="13" s="1"/>
  <c r="P33" i="13"/>
  <c r="P40" i="13" s="1"/>
  <c r="L37" i="13"/>
  <c r="O41" i="13"/>
  <c r="K42" i="13"/>
  <c r="V16" i="13"/>
  <c r="N27" i="13"/>
  <c r="K16" i="13" s="1"/>
  <c r="Q39" i="13"/>
  <c r="U39" i="13"/>
  <c r="K33" i="13"/>
  <c r="K40" i="13" s="1"/>
  <c r="AE33" i="13"/>
  <c r="U36" i="13"/>
  <c r="AE36" i="13" s="1"/>
  <c r="U40" i="13"/>
  <c r="F34" i="13"/>
  <c r="V34" i="13"/>
  <c r="H17" i="13"/>
  <c r="F36" i="13"/>
  <c r="G37" i="13"/>
  <c r="AB37" i="13"/>
  <c r="J19" i="13"/>
  <c r="AA42" i="13"/>
  <c r="O27" i="13"/>
  <c r="L16" i="13" s="1"/>
  <c r="S27" i="13"/>
  <c r="H30" i="13"/>
  <c r="L30" i="13"/>
  <c r="P30" i="13"/>
  <c r="T30" i="13"/>
  <c r="X30" i="13"/>
  <c r="AB30" i="13"/>
  <c r="P39" i="13"/>
  <c r="T39" i="13"/>
  <c r="Q33" i="13"/>
  <c r="G34" i="13"/>
  <c r="W34" i="13"/>
  <c r="S35" i="13"/>
  <c r="S36" i="13"/>
  <c r="Q18" i="13" s="1"/>
  <c r="Q41" i="13"/>
  <c r="H36" i="13"/>
  <c r="F17" i="13" s="1"/>
  <c r="H34" i="13"/>
  <c r="L36" i="13"/>
  <c r="I17" i="13" s="1"/>
  <c r="L34" i="13"/>
  <c r="P36" i="13"/>
  <c r="P34" i="13"/>
  <c r="T36" i="13"/>
  <c r="T34" i="13"/>
  <c r="X36" i="13"/>
  <c r="V17" i="13" s="1"/>
  <c r="X34" i="13"/>
  <c r="AB36" i="13"/>
  <c r="Z17" i="13" s="1"/>
  <c r="AB34" i="13"/>
  <c r="L27" i="13"/>
  <c r="AB27" i="13"/>
  <c r="V42" i="13"/>
  <c r="M33" i="13"/>
  <c r="M40" i="13" s="1"/>
  <c r="J18" i="13" s="1"/>
  <c r="AC33" i="13"/>
  <c r="AC40" i="13" s="1"/>
  <c r="S34" i="13"/>
  <c r="O35" i="13"/>
  <c r="T35" i="13"/>
  <c r="Q17" i="13" s="1"/>
  <c r="U37" i="13"/>
  <c r="M41" i="13"/>
  <c r="AC41" i="13"/>
  <c r="F33" i="13"/>
  <c r="F40" i="13" s="1"/>
  <c r="J33" i="13"/>
  <c r="J40" i="13" s="1"/>
  <c r="N33" i="13"/>
  <c r="N40" i="13" s="1"/>
  <c r="R33" i="13"/>
  <c r="V33" i="13"/>
  <c r="V40" i="13" s="1"/>
  <c r="Z33" i="13"/>
  <c r="Z40" i="13" s="1"/>
  <c r="F37" i="13"/>
  <c r="D9" i="13" s="1"/>
  <c r="J37" i="13"/>
  <c r="N37" i="13"/>
  <c r="R37" i="13"/>
  <c r="V37" i="13"/>
  <c r="Z37" i="13"/>
  <c r="V20" i="13" l="1"/>
  <c r="F20" i="13"/>
  <c r="X9" i="13"/>
  <c r="W8" i="13"/>
  <c r="W7" i="13"/>
  <c r="W9" i="13"/>
  <c r="W6" i="13"/>
  <c r="H9" i="13"/>
  <c r="G8" i="13"/>
  <c r="G6" i="13"/>
  <c r="G9" i="13"/>
  <c r="G7" i="13"/>
  <c r="R40" i="13"/>
  <c r="R36" i="13"/>
  <c r="J16" i="13"/>
  <c r="I16" i="13"/>
  <c r="T6" i="13"/>
  <c r="M19" i="13"/>
  <c r="Z9" i="13"/>
  <c r="Y8" i="13"/>
  <c r="Y7" i="13"/>
  <c r="AE40" i="13"/>
  <c r="AE18" i="13" s="1"/>
  <c r="R18" i="13"/>
  <c r="U42" i="13"/>
  <c r="AE42" i="13" s="1"/>
  <c r="R19" i="13"/>
  <c r="U41" i="13"/>
  <c r="AE41" i="13" s="1"/>
  <c r="AE39" i="13"/>
  <c r="R17" i="13"/>
  <c r="Q9" i="13"/>
  <c r="P8" i="13"/>
  <c r="AF17" i="13"/>
  <c r="W17" i="13"/>
  <c r="G16" i="13"/>
  <c r="H16" i="13"/>
  <c r="X18" i="13"/>
  <c r="P19" i="13"/>
  <c r="O19" i="13"/>
  <c r="T8" i="13"/>
  <c r="T9" i="13"/>
  <c r="S8" i="13"/>
  <c r="S7" i="13"/>
  <c r="K18" i="13"/>
  <c r="L17" i="13"/>
  <c r="Y6" i="13"/>
  <c r="Z6" i="13"/>
  <c r="Z10" i="13" s="1"/>
  <c r="Q6" i="13"/>
  <c r="R6" i="13"/>
  <c r="I6" i="13"/>
  <c r="J6" i="13"/>
  <c r="D6" i="13"/>
  <c r="D7" i="13"/>
  <c r="E9" i="13"/>
  <c r="D8" i="13"/>
  <c r="N19" i="13"/>
  <c r="X19" i="13"/>
  <c r="R9" i="13"/>
  <c r="Q8" i="13"/>
  <c r="Q7" i="13"/>
  <c r="AB16" i="13"/>
  <c r="T16" i="13"/>
  <c r="S16" i="13"/>
  <c r="M16" i="13"/>
  <c r="E7" i="13"/>
  <c r="N9" i="13"/>
  <c r="M8" i="13"/>
  <c r="M9" i="13"/>
  <c r="L6" i="13"/>
  <c r="U17" i="13"/>
  <c r="U20" i="13" s="1"/>
  <c r="L19" i="13"/>
  <c r="J17" i="13"/>
  <c r="J20" i="13" s="1"/>
  <c r="P9" i="13"/>
  <c r="O8" i="13"/>
  <c r="W18" i="13"/>
  <c r="G18" i="13"/>
  <c r="AE37" i="13"/>
  <c r="R7" i="13"/>
  <c r="S9" i="13"/>
  <c r="R8" i="13"/>
  <c r="P6" i="13"/>
  <c r="Q40" i="13"/>
  <c r="Q36" i="13"/>
  <c r="N17" i="13" s="1"/>
  <c r="P42" i="13"/>
  <c r="M7" i="13" s="1"/>
  <c r="AB6" i="13"/>
  <c r="S6" i="13"/>
  <c r="Z7" i="13"/>
  <c r="J7" i="13"/>
  <c r="J9" i="13"/>
  <c r="I8" i="13"/>
  <c r="J8" i="13"/>
  <c r="I7" i="13"/>
  <c r="AH18" i="13"/>
  <c r="Y18" i="13"/>
  <c r="S19" i="13"/>
  <c r="V7" i="13"/>
  <c r="V8" i="13"/>
  <c r="U7" i="13"/>
  <c r="V9" i="13"/>
  <c r="AD8" i="13"/>
  <c r="U8" i="13"/>
  <c r="AF16" i="13"/>
  <c r="X16" i="13"/>
  <c r="W16" i="13"/>
  <c r="G17" i="13"/>
  <c r="G20" i="13" s="1"/>
  <c r="G19" i="13"/>
  <c r="Y17" i="13"/>
  <c r="Y20" i="13" s="1"/>
  <c r="AD18" i="13"/>
  <c r="U18" i="13"/>
  <c r="P41" i="13"/>
  <c r="N8" i="13" s="1"/>
  <c r="L18" i="13"/>
  <c r="AG7" i="13"/>
  <c r="X7" i="13"/>
  <c r="Y9" i="13"/>
  <c r="X8" i="13"/>
  <c r="H7" i="13"/>
  <c r="I9" i="13"/>
  <c r="H8" i="13"/>
  <c r="E17" i="13"/>
  <c r="V18" i="13"/>
  <c r="U9" i="13"/>
  <c r="L9" i="13"/>
  <c r="K8" i="13"/>
  <c r="K10" i="13" s="1"/>
  <c r="L8" i="13"/>
  <c r="K7" i="13"/>
  <c r="K9" i="13"/>
  <c r="O36" i="13"/>
  <c r="M17" i="13" s="1"/>
  <c r="AI18" i="13"/>
  <c r="Z18" i="13"/>
  <c r="Z20" i="13" s="1"/>
  <c r="AH16" i="13"/>
  <c r="Z16" i="13"/>
  <c r="Y16" i="13"/>
  <c r="AD6" i="13"/>
  <c r="U6" i="13"/>
  <c r="V6" i="13"/>
  <c r="M6" i="13"/>
  <c r="N6" i="13"/>
  <c r="E6" i="13"/>
  <c r="F6" i="13"/>
  <c r="P17" i="13"/>
  <c r="Q19" i="13"/>
  <c r="Q20" i="13" s="1"/>
  <c r="Q16" i="13"/>
  <c r="P16" i="13"/>
  <c r="X17" i="13"/>
  <c r="X20" i="13" s="1"/>
  <c r="H18" i="13"/>
  <c r="H20" i="13" s="1"/>
  <c r="D17" i="13"/>
  <c r="I18" i="13"/>
  <c r="I20" i="13" s="1"/>
  <c r="O42" i="13"/>
  <c r="L7" i="13" s="1"/>
  <c r="V36" i="13"/>
  <c r="S18" i="13" s="1"/>
  <c r="O6" i="13"/>
  <c r="K17" i="13"/>
  <c r="Z8" i="13"/>
  <c r="E18" i="13"/>
  <c r="F18" i="13"/>
  <c r="F9" i="13"/>
  <c r="W19" i="13"/>
  <c r="P18" i="13"/>
  <c r="D18" i="13"/>
  <c r="X6" i="13"/>
  <c r="H19" i="13"/>
  <c r="T7" i="13"/>
  <c r="H6" i="13"/>
  <c r="AD10" i="13" l="1"/>
  <c r="AB18" i="13"/>
  <c r="E20" i="13"/>
  <c r="AG9" i="13"/>
  <c r="AC9" i="13"/>
  <c r="AE7" i="13"/>
  <c r="AI9" i="13"/>
  <c r="AD9" i="13"/>
  <c r="AI6" i="13"/>
  <c r="AF9" i="13"/>
  <c r="AB9" i="13"/>
  <c r="AE8" i="13"/>
  <c r="AG6" i="13"/>
  <c r="AE9" i="13"/>
  <c r="AF6" i="13"/>
  <c r="AF10" i="13" s="1"/>
  <c r="AH9" i="13"/>
  <c r="AE6" i="13"/>
  <c r="AI8" i="13"/>
  <c r="AC8" i="13"/>
  <c r="AI7" i="13"/>
  <c r="AC7" i="13"/>
  <c r="J10" i="13"/>
  <c r="L20" i="13"/>
  <c r="AD19" i="13"/>
  <c r="AH19" i="13"/>
  <c r="AD17" i="13"/>
  <c r="AD20" i="13" s="1"/>
  <c r="AC19" i="13"/>
  <c r="AC17" i="13"/>
  <c r="AC20" i="13" s="1"/>
  <c r="AB19" i="13"/>
  <c r="AG19" i="13"/>
  <c r="AE19" i="13"/>
  <c r="AE17" i="13"/>
  <c r="AE20" i="13" s="1"/>
  <c r="AH17" i="13"/>
  <c r="AH20" i="13" s="1"/>
  <c r="AI19" i="13"/>
  <c r="AI17" i="13"/>
  <c r="AF19" i="13"/>
  <c r="AG17" i="13"/>
  <c r="P20" i="13"/>
  <c r="M10" i="13"/>
  <c r="AG8" i="13"/>
  <c r="T17" i="13"/>
  <c r="I10" i="13"/>
  <c r="Y10" i="13"/>
  <c r="AB8" i="13"/>
  <c r="T18" i="13"/>
  <c r="AH8" i="13"/>
  <c r="T10" i="13"/>
  <c r="AF7" i="13"/>
  <c r="X10" i="13"/>
  <c r="K20" i="13"/>
  <c r="F10" i="13"/>
  <c r="V10" i="13"/>
  <c r="S17" i="13"/>
  <c r="S20" i="13" s="1"/>
  <c r="L10" i="13"/>
  <c r="R10" i="13"/>
  <c r="AH6" i="13"/>
  <c r="AB7" i="13"/>
  <c r="AB10" i="13" s="1"/>
  <c r="O17" i="13"/>
  <c r="AC18" i="13"/>
  <c r="M18" i="13"/>
  <c r="M20" i="13" s="1"/>
  <c r="AC6" i="13"/>
  <c r="G10" i="13"/>
  <c r="W10" i="13"/>
  <c r="AF8" i="13"/>
  <c r="H10" i="13"/>
  <c r="D20" i="13"/>
  <c r="E10" i="13"/>
  <c r="U10" i="13"/>
  <c r="AB17" i="13"/>
  <c r="AB20" i="13" s="1"/>
  <c r="AD7" i="13"/>
  <c r="S10" i="13"/>
  <c r="N18" i="13"/>
  <c r="N20" i="13" s="1"/>
  <c r="Q42" i="13"/>
  <c r="N7" i="13" s="1"/>
  <c r="N10" i="13" s="1"/>
  <c r="AF18" i="13"/>
  <c r="AF20" i="13" s="1"/>
  <c r="D10" i="13"/>
  <c r="Q10" i="13"/>
  <c r="AG18" i="13"/>
  <c r="W20" i="13"/>
  <c r="R20" i="13"/>
  <c r="AH7" i="13"/>
  <c r="O18" i="13"/>
  <c r="R42" i="13"/>
  <c r="O20" i="13" l="1"/>
  <c r="AC10" i="13"/>
  <c r="T20" i="13"/>
  <c r="AG20" i="13"/>
  <c r="AH10" i="13"/>
  <c r="AE10" i="13"/>
  <c r="AG10" i="13"/>
  <c r="AI10" i="13"/>
  <c r="P7" i="13"/>
  <c r="P10" i="13" s="1"/>
  <c r="O7" i="13"/>
  <c r="O10" i="13" s="1"/>
  <c r="AI20" i="13"/>
  <c r="A151" i="9" l="1"/>
  <c r="A130" i="9"/>
  <c r="A112" i="9"/>
  <c r="A91" i="9"/>
  <c r="A73" i="9"/>
  <c r="A52" i="9"/>
  <c r="A34" i="9"/>
  <c r="A13" i="9"/>
  <c r="D3" i="12"/>
</calcChain>
</file>

<file path=xl/comments1.xml><?xml version="1.0" encoding="utf-8"?>
<comments xmlns="http://schemas.openxmlformats.org/spreadsheetml/2006/main">
  <authors>
    <author>METI</author>
  </authors>
  <commentList>
    <comment ref="AB73" authorId="0">
      <text>
        <r>
          <rPr>
            <sz val="9"/>
            <color indexed="81"/>
            <rFont val="ＭＳ Ｐゴシック"/>
            <family val="3"/>
            <charset val="128"/>
          </rPr>
          <t>【</t>
        </r>
        <r>
          <rPr>
            <sz val="9"/>
            <color indexed="81"/>
            <rFont val="Calibri"/>
            <family val="2"/>
          </rPr>
          <t>METI</t>
        </r>
        <r>
          <rPr>
            <sz val="9"/>
            <color indexed="81"/>
            <rFont val="ＭＳ Ｐゴシック"/>
            <family val="3"/>
            <charset val="128"/>
          </rPr>
          <t>】
想定排出量は電力の排出係数の比で調整している。</t>
        </r>
      </text>
    </comment>
  </commentList>
</comments>
</file>

<file path=xl/sharedStrings.xml><?xml version="1.0" encoding="utf-8"?>
<sst xmlns="http://schemas.openxmlformats.org/spreadsheetml/2006/main" count="614" uniqueCount="231">
  <si>
    <r>
      <rPr>
        <sz val="11"/>
        <color theme="1"/>
        <rFont val="ＭＳ Ｐゴシック"/>
        <family val="2"/>
        <charset val="128"/>
        <scheme val="minor"/>
      </rPr>
      <t>【別表</t>
    </r>
    <r>
      <rPr>
        <sz val="11"/>
        <rFont val="Calibri"/>
        <family val="2"/>
      </rPr>
      <t>1</t>
    </r>
    <r>
      <rPr>
        <sz val="11"/>
        <color theme="1"/>
        <rFont val="ＭＳ Ｐゴシック"/>
        <family val="2"/>
        <charset val="128"/>
        <scheme val="minor"/>
      </rPr>
      <t>】</t>
    </r>
    <rPh sb="1" eb="3">
      <t>ベッピョウ</t>
    </rPh>
    <phoneticPr fontId="4"/>
  </si>
  <si>
    <t>低炭素社会実行計画参加者リスト</t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4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</si>
  <si>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</si>
  <si>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</si>
  <si>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</si>
  <si>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</si>
  <si>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r>
      <rPr>
        <sz val="11"/>
        <color indexed="8"/>
        <rFont val="ＭＳ Ｐゴシック"/>
        <family val="3"/>
        <charset val="128"/>
      </rPr>
      <t>第１種エネルギー管理指定工場（原油換算エネルギー使用量</t>
    </r>
    <r>
      <rPr>
        <sz val="11"/>
        <color indexed="8"/>
        <rFont val="Calibri"/>
        <family val="2"/>
      </rPr>
      <t>3000kl/</t>
    </r>
    <r>
      <rPr>
        <sz val="11"/>
        <color indexed="8"/>
        <rFont val="ＭＳ Ｐゴシック"/>
        <family val="3"/>
        <charset val="128"/>
      </rPr>
      <t>年以上）</t>
    </r>
  </si>
  <si>
    <t>該当なし</t>
    <rPh sb="0" eb="2">
      <t>ガイトウ</t>
    </rPh>
    <phoneticPr fontId="4"/>
  </si>
  <si>
    <t>(t-CO2)</t>
  </si>
  <si>
    <r>
      <rPr>
        <sz val="11"/>
        <color indexed="8"/>
        <rFont val="ＭＳ Ｐゴシック"/>
        <family val="3"/>
        <charset val="128"/>
      </rPr>
      <t>第２種エネルギー管理指定工場（原油換算エネルギー使用量</t>
    </r>
    <r>
      <rPr>
        <sz val="11"/>
        <color indexed="8"/>
        <rFont val="Calibri"/>
        <family val="2"/>
      </rPr>
      <t>1500kl/</t>
    </r>
    <r>
      <rPr>
        <sz val="11"/>
        <color indexed="8"/>
        <rFont val="ＭＳ Ｐゴシック"/>
        <family val="3"/>
        <charset val="128"/>
      </rPr>
      <t>年以上）</t>
    </r>
  </si>
  <si>
    <r>
      <rPr>
        <sz val="11"/>
        <color indexed="8"/>
        <rFont val="ＭＳ Ｐゴシック"/>
        <family val="3"/>
        <charset val="128"/>
      </rPr>
      <t>その他</t>
    </r>
  </si>
  <si>
    <t>ペットショップ１</t>
    <phoneticPr fontId="4"/>
  </si>
  <si>
    <t>ペットショップ２</t>
  </si>
  <si>
    <t>ペットショップ３</t>
  </si>
  <si>
    <t>ペットショップ４</t>
  </si>
  <si>
    <t>ペットショップ５</t>
  </si>
  <si>
    <t>○注意点</t>
    <rPh sb="1" eb="4">
      <t>チュウイテン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</si>
  <si>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※地球温暖化対策の推進に関する法律（温対法、平成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号）の規定により、行政に報告した「エネルギーの使用に伴って発生する二酸化炭素」の算定排出量を事業所毎に記載する。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</t>
    </r>
    <phoneticPr fontId="4"/>
  </si>
  <si>
    <t>○業界分類</t>
    <rPh sb="1" eb="3">
      <t>ギョウカイ</t>
    </rPh>
    <rPh sb="3" eb="5">
      <t>ブンルイ</t>
    </rPh>
    <phoneticPr fontId="4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</si>
  <si>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4"/>
  </si>
  <si>
    <r>
      <rPr>
        <sz val="12"/>
        <rFont val="ＭＳ Ｐゴシック"/>
        <family val="3"/>
        <charset val="128"/>
      </rPr>
      <t>【別紙</t>
    </r>
    <r>
      <rPr>
        <sz val="12"/>
        <rFont val="Calibri"/>
        <family val="2"/>
      </rPr>
      <t>3</t>
    </r>
    <r>
      <rPr>
        <sz val="12"/>
        <rFont val="ＭＳ Ｐゴシック"/>
        <family val="3"/>
        <charset val="128"/>
      </rPr>
      <t>】</t>
    </r>
    <rPh sb="1" eb="3">
      <t>ベッシ</t>
    </rPh>
    <phoneticPr fontId="4"/>
  </si>
  <si>
    <t>前年度からの変更点</t>
    <rPh sb="0" eb="3">
      <t>ゼンネンド</t>
    </rPh>
    <rPh sb="6" eb="9">
      <t>ヘンコウテン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</si>
  <si>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</si>
  <si>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</si>
  <si>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</si>
  <si>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</si>
  <si>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</si>
  <si>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4"/>
  </si>
  <si>
    <r>
      <t>2013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</si>
  <si>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t>電気由来のCO2排出量</t>
    <rPh sb="0" eb="2">
      <t>デンキ</t>
    </rPh>
    <rPh sb="2" eb="4">
      <t>ユライ</t>
    </rPh>
    <rPh sb="8" eb="11">
      <t>ハイシュツリョウ</t>
    </rPh>
    <phoneticPr fontId="4"/>
  </si>
  <si>
    <t>電気由来のCO2排出量原単位</t>
    <rPh sb="0" eb="2">
      <t>デンキ</t>
    </rPh>
    <rPh sb="2" eb="4">
      <t>ユライ</t>
    </rPh>
    <rPh sb="8" eb="11">
      <t>ハイシュツリョウ</t>
    </rPh>
    <rPh sb="11" eb="14">
      <t>ゲンタンイ</t>
    </rPh>
    <phoneticPr fontId="4"/>
  </si>
  <si>
    <t>「ＣＯ２排出量」は、法規制等による事業環境の変化（床面積当たりの事業活動量、営業時間など）に影響を受けやすいので、より削減活動実態を反映しやすい「ＣＯ２排出量原単位」を目標値にもちいる。</t>
    <phoneticPr fontId="4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</si>
  <si>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4"/>
  </si>
  <si>
    <t>基準年(2006年度）比
6%削減</t>
    <rPh sb="0" eb="2">
      <t>キジュン</t>
    </rPh>
    <rPh sb="2" eb="3">
      <t>ネン</t>
    </rPh>
    <rPh sb="8" eb="10">
      <t>ネンド</t>
    </rPh>
    <rPh sb="11" eb="12">
      <t>ヒ</t>
    </rPh>
    <rPh sb="15" eb="17">
      <t>サクゲン</t>
    </rPh>
    <phoneticPr fontId="4"/>
  </si>
  <si>
    <t>基準年（2012年度）比
±0%</t>
    <rPh sb="0" eb="2">
      <t>キジュン</t>
    </rPh>
    <rPh sb="2" eb="3">
      <t>ネン</t>
    </rPh>
    <rPh sb="8" eb="9">
      <t>ネン</t>
    </rPh>
    <rPh sb="9" eb="10">
      <t>ド</t>
    </rPh>
    <rPh sb="11" eb="12">
      <t>ヒ</t>
    </rPh>
    <phoneticPr fontId="4"/>
  </si>
  <si>
    <t>ペット小売り業者は零細な事業所がほとんどであり、電力使用量の削減策に限りがある。また、自主行動計画の最終年である２０１２年には、取り得る削減策を実施済みである。低炭素社会実行計画の目標を、２０１２年比同水準以下のＣＯ２排出量原単位とすることは、業界の最大限の努力を踏まえた目標といえる。</t>
    <phoneticPr fontId="4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</si>
  <si>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</si>
  <si>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</si>
  <si>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</si>
  <si>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</si>
  <si>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※上記６項目について変更が生じた場合は、変更年度と変更前後の情報、変更する理由を明記すること。</t>
    </r>
    <r>
      <rPr>
        <sz val="11"/>
        <rFont val="Calibri"/>
        <family val="2"/>
      </rPr>
      <t>2013</t>
    </r>
    <r>
      <rPr>
        <sz val="11"/>
        <color theme="1"/>
        <rFont val="ＭＳ Ｐゴシック"/>
        <family val="2"/>
        <charset val="128"/>
        <scheme val="minor"/>
      </rPr>
      <t>年度のフォローアップは、自主行動計画からの変更点とし、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年度以降は前年度からの変更点を記載する。過去の変更情報も残しておくこと。また、行は必要に応じて追加すること。</t>
    </r>
    <rPh sb="1" eb="3">
      <t>ジョウキ</t>
    </rPh>
    <rPh sb="4" eb="6">
      <t>コウモク</t>
    </rPh>
    <rPh sb="121" eb="122">
      <t>ギョウ</t>
    </rPh>
    <rPh sb="123" eb="125">
      <t>ヒツヨウ</t>
    </rPh>
    <rPh sb="126" eb="127">
      <t>オウ</t>
    </rPh>
    <rPh sb="129" eb="131">
      <t>ツイカ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</si>
  <si>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【別紙</t>
    </r>
    <r>
      <rPr>
        <sz val="11"/>
        <rFont val="Calibri"/>
        <family val="2"/>
      </rPr>
      <t>4-1</t>
    </r>
    <r>
      <rPr>
        <sz val="11"/>
        <color theme="1"/>
        <rFont val="ＭＳ Ｐゴシック"/>
        <family val="2"/>
        <charset val="128"/>
        <scheme val="minor"/>
      </rPr>
      <t>】</t>
    </r>
    <rPh sb="1" eb="3">
      <t>ベッシ</t>
    </rPh>
    <phoneticPr fontId="4"/>
  </si>
  <si>
    <r>
      <rPr>
        <sz val="14"/>
        <rFont val="ＭＳ Ｐゴシック"/>
        <family val="3"/>
        <charset val="128"/>
      </rPr>
      <t>生産活動量、エネルギー消費量、エネルギー原単位、</t>
    </r>
    <r>
      <rPr>
        <sz val="14"/>
        <rFont val="Calibri"/>
        <family val="2"/>
      </rPr>
      <t>CO2</t>
    </r>
    <r>
      <rPr>
        <sz val="14"/>
        <rFont val="ＭＳ Ｐゴシック"/>
        <family val="3"/>
        <charset val="128"/>
      </rPr>
      <t>排出量、</t>
    </r>
    <r>
      <rPr>
        <sz val="14"/>
        <rFont val="Calibri"/>
        <family val="2"/>
      </rPr>
      <t>CO2</t>
    </r>
    <r>
      <rPr>
        <sz val="14"/>
        <rFont val="ＭＳ Ｐゴシック"/>
        <family val="3"/>
        <charset val="128"/>
      </rPr>
      <t>排出原単位の実績と見通し</t>
    </r>
    <rPh sb="0" eb="2">
      <t>セイサン</t>
    </rPh>
    <phoneticPr fontId="4"/>
  </si>
  <si>
    <r>
      <rPr>
        <sz val="10"/>
        <rFont val="ＭＳ Ｐゴシック"/>
        <family val="3"/>
        <charset val="128"/>
      </rPr>
      <t>○業界指定ケース（実績）</t>
    </r>
    <rPh sb="1" eb="3">
      <t>ギョウカイ</t>
    </rPh>
    <rPh sb="3" eb="5">
      <t>シテイ</t>
    </rPh>
    <rPh sb="9" eb="11">
      <t>ジッセキ</t>
    </rPh>
    <phoneticPr fontId="4"/>
  </si>
  <si>
    <r>
      <rPr>
        <sz val="10"/>
        <rFont val="ＭＳ Ｐゴシック"/>
        <family val="3"/>
        <charset val="128"/>
      </rPr>
      <t>指標</t>
    </r>
    <rPh sb="0" eb="2">
      <t>シヒョウ</t>
    </rPh>
    <phoneticPr fontId="4"/>
  </si>
  <si>
    <r>
      <rPr>
        <sz val="10"/>
        <rFont val="ＭＳ Ｐゴシック"/>
        <family val="3"/>
        <charset val="128"/>
      </rPr>
      <t>単位等</t>
    </r>
    <rPh sb="0" eb="2">
      <t>タンイ</t>
    </rPh>
    <rPh sb="2" eb="3">
      <t>トウ</t>
    </rPh>
    <phoneticPr fontId="4"/>
  </si>
  <si>
    <r>
      <t>1990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4"/>
  </si>
  <si>
    <r>
      <t>1997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4"/>
  </si>
  <si>
    <r>
      <t>1998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4"/>
  </si>
  <si>
    <r>
      <t>1999年度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</si>
  <si>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</si>
  <si>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2001年度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</si>
  <si>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2002年度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</si>
  <si>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</si>
  <si>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</si>
  <si>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</si>
  <si>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</si>
  <si>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</si>
  <si>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</si>
  <si>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2009年度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</si>
  <si>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</si>
  <si>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2011年度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</si>
  <si>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2012年度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</si>
  <si>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</si>
  <si>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</si>
  <si>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</si>
  <si>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</si>
  <si>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</si>
  <si>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</si>
  <si>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</si>
  <si>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4"/>
  </si>
  <si>
    <r>
      <t>2020</t>
    </r>
    <r>
      <rPr>
        <sz val="10"/>
        <rFont val="ＭＳ Ｐゴシック"/>
        <family val="3"/>
        <charset val="128"/>
      </rPr>
      <t>年度目標</t>
    </r>
    <rPh sb="4" eb="6">
      <t>ネンド</t>
    </rPh>
    <rPh sb="6" eb="8">
      <t>モクヒョウ</t>
    </rPh>
    <phoneticPr fontId="4"/>
  </si>
  <si>
    <r>
      <rPr>
        <sz val="10"/>
        <rFont val="ＭＳ Ｐゴシック"/>
        <family val="3"/>
        <charset val="128"/>
      </rPr>
      <t>生産活動量</t>
    </r>
    <rPh sb="0" eb="2">
      <t>セイサン</t>
    </rPh>
    <phoneticPr fontId="4"/>
  </si>
  <si>
    <r>
      <rPr>
        <sz val="10"/>
        <rFont val="ＭＳ Ｐゴシック"/>
        <family val="3"/>
        <charset val="128"/>
      </rPr>
      <t>エネルギー消費量</t>
    </r>
    <phoneticPr fontId="4"/>
  </si>
  <si>
    <r>
      <rPr>
        <sz val="10"/>
        <rFont val="ＭＳ Ｐゴシック"/>
        <family val="3"/>
        <charset val="128"/>
      </rPr>
      <t>エネルギー原単位</t>
    </r>
    <phoneticPr fontId="4"/>
  </si>
  <si>
    <r>
      <t>CO2</t>
    </r>
    <r>
      <rPr>
        <sz val="10"/>
        <rFont val="ＭＳ Ｐゴシック"/>
        <family val="3"/>
        <charset val="128"/>
      </rPr>
      <t>排出原単位</t>
    </r>
  </si>
  <si>
    <r>
      <rPr>
        <sz val="10"/>
        <rFont val="ＭＳ Ｐゴシック"/>
        <family val="3"/>
        <charset val="128"/>
      </rPr>
      <t>カバー率</t>
    </r>
    <rPh sb="3" eb="4">
      <t>リツ</t>
    </rPh>
    <phoneticPr fontId="4"/>
  </si>
  <si>
    <r>
      <rPr>
        <sz val="10"/>
        <rFont val="ＭＳ Ｐゴシック"/>
        <family val="3"/>
        <charset val="128"/>
      </rPr>
      <t>○業界指定ケース（想定）</t>
    </r>
    <rPh sb="1" eb="3">
      <t>ギョウカイ</t>
    </rPh>
    <rPh sb="3" eb="5">
      <t>シテイ</t>
    </rPh>
    <rPh sb="9" eb="11">
      <t>ソウテイ</t>
    </rPh>
    <phoneticPr fontId="4"/>
  </si>
  <si>
    <r>
      <rPr>
        <sz val="10"/>
        <rFont val="ＭＳ Ｐゴシック"/>
        <family val="3"/>
        <charset val="128"/>
      </rPr>
      <t>エネルギー消費量</t>
    </r>
    <phoneticPr fontId="4"/>
  </si>
  <si>
    <r>
      <rPr>
        <sz val="10"/>
        <rFont val="ＭＳ Ｐゴシック"/>
        <family val="3"/>
        <charset val="128"/>
      </rPr>
      <t>エネルギー原単位</t>
    </r>
    <phoneticPr fontId="4"/>
  </si>
  <si>
    <r>
      <rPr>
        <sz val="10"/>
        <rFont val="ＭＳ Ｐゴシック"/>
        <family val="3"/>
        <charset val="128"/>
      </rPr>
      <t>○電力固定ケース（実績）</t>
    </r>
    <rPh sb="1" eb="3">
      <t>デンリョク</t>
    </rPh>
    <rPh sb="3" eb="5">
      <t>コテイ</t>
    </rPh>
    <rPh sb="9" eb="11">
      <t>ジッセキ</t>
    </rPh>
    <phoneticPr fontId="4"/>
  </si>
  <si>
    <r>
      <rPr>
        <sz val="10"/>
        <rFont val="ＭＳ Ｐゴシック"/>
        <family val="3"/>
        <charset val="128"/>
      </rPr>
      <t>エネルギー消費量</t>
    </r>
    <phoneticPr fontId="4"/>
  </si>
  <si>
    <r>
      <rPr>
        <sz val="10"/>
        <rFont val="ＭＳ Ｐゴシック"/>
        <family val="3"/>
        <charset val="128"/>
      </rPr>
      <t>○電力固定ケース（想定）</t>
    </r>
    <rPh sb="1" eb="3">
      <t>デンリョク</t>
    </rPh>
    <rPh sb="3" eb="5">
      <t>コテイ</t>
    </rPh>
    <rPh sb="9" eb="11">
      <t>ソウテイ</t>
    </rPh>
    <phoneticPr fontId="4"/>
  </si>
  <si>
    <r>
      <rPr>
        <sz val="10"/>
        <rFont val="ＭＳ Ｐゴシック"/>
        <family val="3"/>
        <charset val="128"/>
      </rPr>
      <t>○実排出係数ケース（実績）</t>
    </r>
    <rPh sb="1" eb="2">
      <t>ジツ</t>
    </rPh>
    <rPh sb="2" eb="4">
      <t>ハイシュツ</t>
    </rPh>
    <rPh sb="4" eb="6">
      <t>ケイスウ</t>
    </rPh>
    <rPh sb="10" eb="12">
      <t>ジッセキ</t>
    </rPh>
    <phoneticPr fontId="4"/>
  </si>
  <si>
    <r>
      <rPr>
        <sz val="10"/>
        <rFont val="ＭＳ Ｐゴシック"/>
        <family val="3"/>
        <charset val="128"/>
      </rPr>
      <t>エネルギー原単位</t>
    </r>
    <phoneticPr fontId="4"/>
  </si>
  <si>
    <r>
      <rPr>
        <sz val="10"/>
        <rFont val="ＭＳ Ｐゴシック"/>
        <family val="3"/>
        <charset val="128"/>
      </rPr>
      <t>○実排出係数ケース（想定）</t>
    </r>
    <rPh sb="1" eb="2">
      <t>ジツ</t>
    </rPh>
    <rPh sb="2" eb="4">
      <t>ハイシュツ</t>
    </rPh>
    <rPh sb="4" eb="6">
      <t>ケイスウ</t>
    </rPh>
    <rPh sb="10" eb="12">
      <t>ソウテイ</t>
    </rPh>
    <phoneticPr fontId="4"/>
  </si>
  <si>
    <r>
      <rPr>
        <sz val="10"/>
        <rFont val="ＭＳ Ｐゴシック"/>
        <family val="3"/>
        <charset val="128"/>
      </rPr>
      <t>○調整後排出係数ケース（実績）</t>
    </r>
    <rPh sb="1" eb="4">
      <t>チョウセイゴ</t>
    </rPh>
    <rPh sb="4" eb="6">
      <t>ハイシュツ</t>
    </rPh>
    <rPh sb="6" eb="8">
      <t>ケイスウ</t>
    </rPh>
    <rPh sb="12" eb="14">
      <t>ジッセキ</t>
    </rPh>
    <phoneticPr fontId="4"/>
  </si>
  <si>
    <r>
      <rPr>
        <sz val="10"/>
        <rFont val="ＭＳ Ｐゴシック"/>
        <family val="3"/>
        <charset val="128"/>
      </rPr>
      <t>○調整後排出係数ケース（想定）</t>
    </r>
    <rPh sb="1" eb="4">
      <t>チョウセイゴ</t>
    </rPh>
    <rPh sb="4" eb="6">
      <t>ハイシュツ</t>
    </rPh>
    <rPh sb="6" eb="8">
      <t>ケイスウ</t>
    </rPh>
    <rPh sb="12" eb="14">
      <t>ソウテイ</t>
    </rPh>
    <phoneticPr fontId="4"/>
  </si>
  <si>
    <t>床面積×営業時間
（万m2・万ｈ）</t>
  </si>
  <si>
    <t>目標比</t>
  </si>
  <si>
    <t>基準年度比</t>
  </si>
  <si>
    <t>万kl</t>
  </si>
  <si>
    <t>進捗率（目標比）</t>
  </si>
  <si>
    <t>想定比</t>
  </si>
  <si>
    <t>-</t>
  </si>
  <si>
    <t>万t-CO2</t>
  </si>
  <si>
    <t>単位等</t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</si>
  <si>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</si>
  <si>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</si>
  <si>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</si>
  <si>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</si>
  <si>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</si>
  <si>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</si>
  <si>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</si>
  <si>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</si>
  <si>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</si>
  <si>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</si>
  <si>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</si>
  <si>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</si>
  <si>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</si>
  <si>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</si>
  <si>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</si>
  <si>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</si>
  <si>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</si>
  <si>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</si>
  <si>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</si>
  <si>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</si>
  <si>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</si>
  <si>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</si>
  <si>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</si>
  <si>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</si>
  <si>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</si>
  <si>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2020年度目標</t>
  </si>
  <si>
    <t>実績との比</t>
  </si>
  <si>
    <t>進捗率</t>
  </si>
  <si>
    <r>
      <t>【別紙</t>
    </r>
    <r>
      <rPr>
        <sz val="11"/>
        <rFont val="Calibri"/>
        <family val="2"/>
      </rPr>
      <t>6</t>
    </r>
    <r>
      <rPr>
        <sz val="11"/>
        <color theme="1"/>
        <rFont val="ＭＳ Ｐゴシック"/>
        <family val="2"/>
        <charset val="128"/>
        <scheme val="minor"/>
      </rPr>
      <t>】</t>
    </r>
    <rPh sb="1" eb="3">
      <t>ベッシ</t>
    </rPh>
    <phoneticPr fontId="4"/>
  </si>
  <si>
    <t>実施した対策、投資額と削減効果</t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</si>
  <si>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</si>
  <si>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</si>
  <si>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4"/>
  </si>
  <si>
    <t>対策実施率</t>
    <rPh sb="0" eb="2">
      <t>タイサク</t>
    </rPh>
    <rPh sb="2" eb="4">
      <t>ジッシ</t>
    </rPh>
    <rPh sb="4" eb="5">
      <t>リツ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</si>
  <si>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</si>
  <si>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</si>
  <si>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</si>
  <si>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4"/>
  </si>
  <si>
    <r>
      <t>2012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4"/>
  </si>
  <si>
    <t>冷暖房の適正な温度設定</t>
    <rPh sb="0" eb="3">
      <t>レイダンボウ</t>
    </rPh>
    <rPh sb="4" eb="6">
      <t>テキセイ</t>
    </rPh>
    <rPh sb="7" eb="9">
      <t>オンド</t>
    </rPh>
    <rPh sb="9" eb="11">
      <t>セッテイ</t>
    </rPh>
    <phoneticPr fontId="3"/>
  </si>
  <si>
    <t>エアコンフィルターのこまめな清掃</t>
    <rPh sb="14" eb="16">
      <t>セイソウ</t>
    </rPh>
    <phoneticPr fontId="3"/>
  </si>
  <si>
    <t>遮熱フィルムの導入</t>
    <rPh sb="0" eb="2">
      <t>シャネツ</t>
    </rPh>
    <rPh sb="7" eb="9">
      <t>ドウニュウ</t>
    </rPh>
    <phoneticPr fontId="3"/>
  </si>
  <si>
    <t>照明本数の適正化や照明器具の変更</t>
    <rPh sb="0" eb="2">
      <t>ショウメイ</t>
    </rPh>
    <rPh sb="2" eb="4">
      <t>ホンスウ</t>
    </rPh>
    <rPh sb="5" eb="8">
      <t>テキセイカ</t>
    </rPh>
    <rPh sb="9" eb="13">
      <t>ショウメイキグ</t>
    </rPh>
    <rPh sb="14" eb="16">
      <t>ヘンコウ</t>
    </rPh>
    <phoneticPr fontId="3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</si>
  <si>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</si>
  <si>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</si>
  <si>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「2012年度まで」欄には、自主行動計画期間中に実施した対策のうち、主要な対策を３～４つ程度記載。
※３　対策実施率は、業界内での対策の実施状況（最新設備の導入率等）を記載。
※４　</t>
    </r>
    <r>
      <rPr>
        <sz val="11"/>
        <rFont val="Calibri"/>
        <family val="2"/>
      </rPr>
      <t>2014</t>
    </r>
    <r>
      <rPr>
        <sz val="11"/>
        <color theme="1"/>
        <rFont val="ＭＳ Ｐゴシック"/>
        <family val="2"/>
        <charset val="128"/>
        <scheme val="minor"/>
      </rPr>
      <t>年度に実施予定の対策は必ず記入すること。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3" eb="45">
      <t>ネンド</t>
    </rPh>
    <rPh sb="48" eb="49">
      <t>ラン</t>
    </rPh>
    <rPh sb="52" eb="54">
      <t>ジシュ</t>
    </rPh>
    <rPh sb="54" eb="56">
      <t>コウドウ</t>
    </rPh>
    <rPh sb="56" eb="58">
      <t>ケイカク</t>
    </rPh>
    <rPh sb="58" eb="61">
      <t>キカンチュウ</t>
    </rPh>
    <rPh sb="62" eb="64">
      <t>ジッシ</t>
    </rPh>
    <rPh sb="66" eb="68">
      <t>タイサク</t>
    </rPh>
    <rPh sb="72" eb="74">
      <t>シュヨウ</t>
    </rPh>
    <rPh sb="75" eb="77">
      <t>タイサク</t>
    </rPh>
    <rPh sb="82" eb="84">
      <t>テイド</t>
    </rPh>
    <rPh sb="84" eb="86">
      <t>キサイ</t>
    </rPh>
    <rPh sb="98" eb="101">
      <t>ギョウカイナイ</t>
    </rPh>
    <rPh sb="103" eb="105">
      <t>タイサク</t>
    </rPh>
    <rPh sb="119" eb="120">
      <t>トウ</t>
    </rPh>
    <rPh sb="122" eb="124">
      <t>キサイ</t>
    </rPh>
    <rPh sb="133" eb="135">
      <t>ネンド</t>
    </rPh>
    <rPh sb="136" eb="138">
      <t>ジッシ</t>
    </rPh>
    <rPh sb="138" eb="140">
      <t>ヨテイ</t>
    </rPh>
    <rPh sb="141" eb="143">
      <t>タイサク</t>
    </rPh>
    <rPh sb="144" eb="145">
      <t>カナラ</t>
    </rPh>
    <rPh sb="146" eb="148">
      <t>キニュウ</t>
    </rPh>
    <phoneticPr fontId="4"/>
  </si>
  <si>
    <r>
      <t>【別紙</t>
    </r>
    <r>
      <rPr>
        <sz val="11"/>
        <rFont val="Calibri"/>
        <family val="2"/>
      </rPr>
      <t>5</t>
    </r>
    <r>
      <rPr>
        <sz val="11"/>
        <color theme="1"/>
        <rFont val="ＭＳ Ｐゴシック"/>
        <family val="2"/>
        <charset val="128"/>
        <scheme val="minor"/>
      </rPr>
      <t>】</t>
    </r>
    <phoneticPr fontId="4"/>
  </si>
  <si>
    <r>
      <t>CO2</t>
    </r>
    <r>
      <rPr>
        <sz val="14"/>
        <rFont val="ＭＳ Ｐゴシック"/>
        <family val="3"/>
        <charset val="128"/>
      </rPr>
      <t>排出量と</t>
    </r>
    <r>
      <rPr>
        <sz val="14"/>
        <rFont val="Calibri"/>
        <family val="2"/>
      </rPr>
      <t>CO2</t>
    </r>
    <r>
      <rPr>
        <sz val="14"/>
        <rFont val="ＭＳ Ｐゴシック"/>
        <family val="3"/>
        <charset val="128"/>
      </rPr>
      <t>排出原単位の要因分析</t>
    </r>
    <rPh sb="3" eb="6">
      <t>ハイシュツリョウ</t>
    </rPh>
    <rPh sb="10" eb="12">
      <t>ハイシュツ</t>
    </rPh>
    <rPh sb="12" eb="15">
      <t>ゲンタンイ</t>
    </rPh>
    <rPh sb="16" eb="18">
      <t>ヨウイン</t>
    </rPh>
    <rPh sb="18" eb="20">
      <t>ブンセキ</t>
    </rPh>
    <phoneticPr fontId="4"/>
  </si>
  <si>
    <r>
      <t xml:space="preserve">97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98</t>
    </r>
    <phoneticPr fontId="4"/>
  </si>
  <si>
    <r>
      <t xml:space="preserve">98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99</t>
    </r>
    <phoneticPr fontId="4"/>
  </si>
  <si>
    <r>
      <t xml:space="preserve">99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00</t>
    </r>
    <phoneticPr fontId="4"/>
  </si>
  <si>
    <r>
      <t xml:space="preserve">00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01</t>
    </r>
    <phoneticPr fontId="4"/>
  </si>
  <si>
    <r>
      <t xml:space="preserve">01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02</t>
    </r>
    <phoneticPr fontId="4"/>
  </si>
  <si>
    <r>
      <t xml:space="preserve">02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03</t>
    </r>
    <phoneticPr fontId="4"/>
  </si>
  <si>
    <r>
      <t xml:space="preserve">03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04</t>
    </r>
    <phoneticPr fontId="4"/>
  </si>
  <si>
    <r>
      <t xml:space="preserve">04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05</t>
    </r>
    <phoneticPr fontId="4"/>
  </si>
  <si>
    <r>
      <t xml:space="preserve">05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06</t>
    </r>
    <phoneticPr fontId="4"/>
  </si>
  <si>
    <r>
      <t xml:space="preserve">06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07</t>
    </r>
    <phoneticPr fontId="4"/>
  </si>
  <si>
    <r>
      <t xml:space="preserve">07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08</t>
    </r>
    <phoneticPr fontId="4"/>
  </si>
  <si>
    <r>
      <t xml:space="preserve">08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09</t>
    </r>
    <phoneticPr fontId="4"/>
  </si>
  <si>
    <r>
      <t xml:space="preserve">09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10</t>
    </r>
    <phoneticPr fontId="4"/>
  </si>
  <si>
    <r>
      <t xml:space="preserve">10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11</t>
    </r>
    <phoneticPr fontId="4"/>
  </si>
  <si>
    <r>
      <t xml:space="preserve">11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12</t>
    </r>
    <phoneticPr fontId="4"/>
  </si>
  <si>
    <r>
      <t xml:space="preserve">12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13</t>
    </r>
    <phoneticPr fontId="4"/>
  </si>
  <si>
    <r>
      <t xml:space="preserve">13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14</t>
    </r>
    <phoneticPr fontId="4"/>
  </si>
  <si>
    <r>
      <t xml:space="preserve">14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15</t>
    </r>
    <phoneticPr fontId="4"/>
  </si>
  <si>
    <r>
      <t xml:space="preserve">15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16</t>
    </r>
    <phoneticPr fontId="4"/>
  </si>
  <si>
    <r>
      <t xml:space="preserve">16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17</t>
    </r>
    <phoneticPr fontId="4"/>
  </si>
  <si>
    <r>
      <t xml:space="preserve">17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18</t>
    </r>
    <phoneticPr fontId="4"/>
  </si>
  <si>
    <r>
      <t xml:space="preserve">18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19</t>
    </r>
    <phoneticPr fontId="4"/>
  </si>
  <si>
    <r>
      <t xml:space="preserve">19 </t>
    </r>
    <r>
      <rPr>
        <sz val="11"/>
        <color theme="1"/>
        <rFont val="ＭＳ Ｐゴシック"/>
        <family val="2"/>
        <charset val="128"/>
        <scheme val="minor"/>
      </rPr>
      <t>→</t>
    </r>
    <r>
      <rPr>
        <sz val="11"/>
        <rFont val="Calibri"/>
        <family val="2"/>
      </rPr>
      <t xml:space="preserve"> 20</t>
    </r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</si>
  <si>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13</t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</si>
  <si>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14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</si>
  <si>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15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</si>
  <si>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16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</si>
  <si>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17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</si>
  <si>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18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</si>
  <si>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19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</si>
  <si>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基準年→</t>
    </r>
    <r>
      <rPr>
        <sz val="11"/>
        <rFont val="Calibri"/>
        <family val="2"/>
      </rPr>
      <t>20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キジュン</t>
    </rPh>
    <rPh sb="2" eb="3">
      <t>ネン</t>
    </rPh>
    <phoneticPr fontId="4"/>
  </si>
  <si>
    <r>
      <t>CO2</t>
    </r>
    <r>
      <rPr>
        <sz val="11"/>
        <color theme="1"/>
        <rFont val="ＭＳ Ｐゴシック"/>
        <family val="2"/>
        <charset val="128"/>
        <scheme val="minor"/>
      </rPr>
      <t>排出量</t>
    </r>
    <rPh sb="3" eb="5">
      <t>ハイシュツ</t>
    </rPh>
    <rPh sb="5" eb="6">
      <t>リョウ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</si>
  <si>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事業者の省エネ努力分</t>
    </r>
    <rPh sb="0" eb="3">
      <t>ジギョウシャ</t>
    </rPh>
    <rPh sb="4" eb="5">
      <t>ショウ</t>
    </rPh>
    <rPh sb="7" eb="9">
      <t>ドリョク</t>
    </rPh>
    <rPh sb="9" eb="10">
      <t>ブン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</si>
  <si>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燃料転換等による変化</t>
    </r>
    <rPh sb="0" eb="2">
      <t>ネンリョウ</t>
    </rPh>
    <rPh sb="2" eb="4">
      <t>テンカン</t>
    </rPh>
    <rPh sb="4" eb="5">
      <t>トウ</t>
    </rPh>
    <rPh sb="8" eb="10">
      <t>ヘンカ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</si>
  <si>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購入電力分原単位変化</t>
    </r>
    <rPh sb="0" eb="2">
      <t>コウニュウ</t>
    </rPh>
    <rPh sb="2" eb="4">
      <t>デンリョク</t>
    </rPh>
    <rPh sb="4" eb="5">
      <t>ブン</t>
    </rPh>
    <rPh sb="5" eb="8">
      <t>ゲンタンイ</t>
    </rPh>
    <rPh sb="8" eb="10">
      <t>ヘンカ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</si>
  <si>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生産変動分</t>
    </r>
    <rPh sb="0" eb="2">
      <t>セイサン</t>
    </rPh>
    <rPh sb="2" eb="5">
      <t>ヘンドウブン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</si>
  <si>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※検算</t>
    </r>
    <rPh sb="1" eb="3">
      <t>ケンザン</t>
    </rPh>
    <phoneticPr fontId="4"/>
  </si>
  <si>
    <r>
      <t>CO2</t>
    </r>
    <r>
      <rPr>
        <sz val="11"/>
        <color theme="1"/>
        <rFont val="ＭＳ Ｐゴシック"/>
        <family val="2"/>
        <charset val="128"/>
        <scheme val="minor"/>
      </rPr>
      <t>排出原単位の増減</t>
    </r>
    <rPh sb="3" eb="5">
      <t>ハイシュツ</t>
    </rPh>
    <rPh sb="5" eb="8">
      <t>ゲンタンイ</t>
    </rPh>
    <rPh sb="9" eb="11">
      <t>ゾウゲン</t>
    </rPh>
    <phoneticPr fontId="4"/>
  </si>
  <si>
    <r>
      <rPr>
        <b/>
        <sz val="11"/>
        <color indexed="10"/>
        <rFont val="ＭＳ Ｐゴシック"/>
        <family val="3"/>
        <charset val="128"/>
      </rPr>
      <t>【計算用データ（自動計算されます）】</t>
    </r>
    <rPh sb="1" eb="3">
      <t>ケイサン</t>
    </rPh>
    <rPh sb="3" eb="4">
      <t>ヨウ</t>
    </rPh>
    <rPh sb="8" eb="10">
      <t>ジドウ</t>
    </rPh>
    <rPh sb="10" eb="12">
      <t>ケイサン</t>
    </rPh>
    <phoneticPr fontId="4"/>
  </si>
  <si>
    <r>
      <t>1990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</si>
  <si>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1997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</si>
  <si>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1998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</si>
  <si>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1999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</si>
  <si>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2000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</si>
  <si>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2001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</si>
  <si>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2002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</si>
  <si>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2003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</si>
  <si>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2004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</si>
  <si>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2005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</si>
  <si>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2006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</si>
  <si>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2007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</si>
  <si>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2008</t>
    </r>
    <r>
      <rPr>
        <sz val="11"/>
        <color theme="1"/>
        <rFont val="ＭＳ Ｐゴシック"/>
        <family val="2"/>
        <charset val="128"/>
        <scheme val="minor"/>
      </rPr>
      <t>年度</t>
    </r>
    <rPh sb="4" eb="5">
      <t>ネン</t>
    </rPh>
    <rPh sb="5" eb="6">
      <t>ド</t>
    </rPh>
    <phoneticPr fontId="4"/>
  </si>
  <si>
    <r>
      <t>2009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</si>
  <si>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2010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</si>
  <si>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2011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</si>
  <si>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2012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4"/>
  </si>
  <si>
    <r>
      <t>2013年度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</si>
  <si>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2014年度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</si>
  <si>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2015年度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</si>
  <si>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2016年度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</si>
  <si>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2017年度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</si>
  <si>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2018年度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</si>
  <si>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2019年度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</si>
  <si>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r>
      <t>2020年度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phoneticPr fontId="4"/>
  </si>
  <si>
    <t>基準年度</t>
    <rPh sb="0" eb="2">
      <t>キジュン</t>
    </rPh>
    <rPh sb="2" eb="3">
      <t>ネン</t>
    </rPh>
    <rPh sb="3" eb="4">
      <t>ド</t>
    </rPh>
    <phoneticPr fontId="4"/>
  </si>
  <si>
    <t>生産活動量（床面積×営業時間）</t>
    <rPh sb="0" eb="2">
      <t>セイサン</t>
    </rPh>
    <rPh sb="2" eb="4">
      <t>カツドウ</t>
    </rPh>
    <rPh sb="4" eb="5">
      <t>リョウ</t>
    </rPh>
    <rPh sb="6" eb="8">
      <t>ユカメン</t>
    </rPh>
    <rPh sb="8" eb="9">
      <t>セキ</t>
    </rPh>
    <rPh sb="10" eb="12">
      <t>エイギョウ</t>
    </rPh>
    <rPh sb="12" eb="14">
      <t>ジカン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</si>
  <si>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排出原単位</t>
    </r>
    <rPh sb="3" eb="8">
      <t>ハイシュツゲンタンイ</t>
    </rPh>
    <phoneticPr fontId="4"/>
  </si>
  <si>
    <r>
      <t>t-CO</t>
    </r>
    <r>
      <rPr>
        <vertAlign val="subscript"/>
        <sz val="8"/>
        <rFont val="Calibri"/>
        <family val="2"/>
      </rPr>
      <t>2</t>
    </r>
    <r>
      <rPr>
        <sz val="8"/>
        <rFont val="ＭＳ Ｐゴシック"/>
        <family val="3"/>
        <charset val="128"/>
      </rPr>
      <t>／（生産活動量）</t>
    </r>
    <rPh sb="7" eb="9">
      <t>セイサン</t>
    </rPh>
    <rPh sb="9" eb="11">
      <t>カツドウ</t>
    </rPh>
    <rPh sb="11" eb="12">
      <t>リョウ</t>
    </rPh>
    <phoneticPr fontId="4"/>
  </si>
  <si>
    <r>
      <rPr>
        <sz val="8"/>
        <rFont val="ＭＳ Ｐゴシック"/>
        <family val="3"/>
        <charset val="128"/>
      </rPr>
      <t>万</t>
    </r>
    <r>
      <rPr>
        <sz val="8"/>
        <rFont val="Calibri"/>
        <family val="2"/>
      </rPr>
      <t>t-CO</t>
    </r>
    <r>
      <rPr>
        <vertAlign val="subscript"/>
        <sz val="8"/>
        <rFont val="Calibri"/>
        <family val="2"/>
      </rPr>
      <t>2</t>
    </r>
    <rPh sb="0" eb="1">
      <t>マン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</si>
  <si>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排出量（購入電力分）</t>
    </r>
    <rPh sb="7" eb="9">
      <t>コウニュウ</t>
    </rPh>
    <rPh sb="9" eb="11">
      <t>デンリョク</t>
    </rPh>
    <rPh sb="11" eb="12">
      <t>ブン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</si>
  <si>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排出量（その他分）</t>
    </r>
    <rPh sb="9" eb="10">
      <t>タ</t>
    </rPh>
    <rPh sb="10" eb="11">
      <t>ブン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</si>
  <si>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①総エネルギー使用量（熱量換算）</t>
    </r>
    <rPh sb="1" eb="2">
      <t>ソウ</t>
    </rPh>
    <rPh sb="7" eb="10">
      <t>シヨウリョウ</t>
    </rPh>
    <rPh sb="11" eb="13">
      <t>ネツリョウ</t>
    </rPh>
    <rPh sb="13" eb="15">
      <t>カンサン</t>
    </rPh>
    <phoneticPr fontId="4"/>
  </si>
  <si>
    <t>GJ</t>
    <phoneticPr fontId="4"/>
  </si>
  <si>
    <r>
      <rPr>
        <sz val="11"/>
        <color theme="1"/>
        <rFont val="ＭＳ Ｐゴシック"/>
        <family val="2"/>
        <charset val="128"/>
        <scheme val="minor"/>
      </rPr>
      <t>②購入電力使用量（熱量換算）</t>
    </r>
    <rPh sb="1" eb="3">
      <t>コウニュウ</t>
    </rPh>
    <rPh sb="3" eb="5">
      <t>デンリョク</t>
    </rPh>
    <rPh sb="5" eb="8">
      <t>シヨウリョウ</t>
    </rPh>
    <rPh sb="9" eb="11">
      <t>ネツリョウ</t>
    </rPh>
    <rPh sb="11" eb="13">
      <t>カンサン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</si>
  <si>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③その他エネルギー使用量（熱量換算）</t>
    </r>
    <rPh sb="3" eb="4">
      <t>タ</t>
    </rPh>
    <rPh sb="9" eb="12">
      <t>シヨウリョウ</t>
    </rPh>
    <rPh sb="13" eb="15">
      <t>ネツリョウ</t>
    </rPh>
    <rPh sb="15" eb="17">
      <t>カンサン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</si>
  <si>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①／（生産活動量）</t>
    </r>
    <rPh sb="3" eb="5">
      <t>セイサン</t>
    </rPh>
    <rPh sb="5" eb="7">
      <t>カツドウ</t>
    </rPh>
    <rPh sb="7" eb="8">
      <t>リョウ</t>
    </rPh>
    <phoneticPr fontId="4"/>
  </si>
  <si>
    <r>
      <t>GJ</t>
    </r>
    <r>
      <rPr>
        <sz val="8"/>
        <rFont val="ＭＳ Ｐゴシック"/>
        <family val="3"/>
        <charset val="128"/>
      </rPr>
      <t>／（生産活動量）</t>
    </r>
    <rPh sb="4" eb="6">
      <t>セイサン</t>
    </rPh>
    <rPh sb="6" eb="8">
      <t>カツドウ</t>
    </rPh>
    <rPh sb="8" eb="9">
      <t>リョウ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</si>
  <si>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②／（生産活動量）</t>
    </r>
    <rPh sb="3" eb="5">
      <t>セイサン</t>
    </rPh>
    <rPh sb="5" eb="7">
      <t>カツドウ</t>
    </rPh>
    <rPh sb="7" eb="8">
      <t>リョウ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</si>
  <si>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③／（生産活動量）</t>
    </r>
    <rPh sb="3" eb="5">
      <t>セイサン</t>
    </rPh>
    <rPh sb="5" eb="7">
      <t>カツドウ</t>
    </rPh>
    <rPh sb="7" eb="8">
      <t>リョウ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</si>
  <si>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全エネルギーのＣＯ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排出係数（熱量当たり）</t>
    </r>
    <rPh sb="0" eb="1">
      <t>ゼン</t>
    </rPh>
    <rPh sb="10" eb="12">
      <t>ハイシュツ</t>
    </rPh>
    <rPh sb="12" eb="14">
      <t>ケイスウ</t>
    </rPh>
    <rPh sb="15" eb="17">
      <t>ネツリョウ</t>
    </rPh>
    <rPh sb="17" eb="18">
      <t>ア</t>
    </rPh>
    <phoneticPr fontId="4"/>
  </si>
  <si>
    <r>
      <rPr>
        <sz val="8"/>
        <rFont val="ＭＳ Ｐゴシック"/>
        <family val="3"/>
        <charset val="128"/>
      </rPr>
      <t>万</t>
    </r>
    <r>
      <rPr>
        <sz val="8"/>
        <rFont val="Calibri"/>
        <family val="2"/>
      </rPr>
      <t>t-CO</t>
    </r>
    <r>
      <rPr>
        <vertAlign val="subscript"/>
        <sz val="8"/>
        <rFont val="Calibri"/>
        <family val="2"/>
      </rPr>
      <t>2</t>
    </r>
    <r>
      <rPr>
        <sz val="8"/>
        <rFont val="ＭＳ Ｐゴシック"/>
        <family val="3"/>
        <charset val="128"/>
      </rPr>
      <t>／</t>
    </r>
    <r>
      <rPr>
        <sz val="8"/>
        <rFont val="Calibri"/>
        <family val="2"/>
      </rPr>
      <t>GJ</t>
    </r>
    <rPh sb="0" eb="1">
      <t>マン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</si>
  <si>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熱量当たりのＣＯ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</t>
    </r>
    <rPh sb="0" eb="2">
      <t>ネツリョウ</t>
    </rPh>
    <rPh sb="2" eb="3">
      <t>ア</t>
    </rPh>
    <rPh sb="9" eb="11">
      <t>ハイシュツ</t>
    </rPh>
    <rPh sb="11" eb="13">
      <t>ケイスウ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</si>
  <si>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購入電力のＣＯ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排出係数（熱量当たり）</t>
    </r>
    <rPh sb="0" eb="2">
      <t>コウニュウ</t>
    </rPh>
    <rPh sb="2" eb="4">
      <t>デンリョク</t>
    </rPh>
    <rPh sb="8" eb="10">
      <t>ハイシュツ</t>
    </rPh>
    <rPh sb="10" eb="12">
      <t>ケイスウ</t>
    </rPh>
    <rPh sb="13" eb="15">
      <t>ネツリョウ</t>
    </rPh>
    <rPh sb="15" eb="16">
      <t>ア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</si>
  <si>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その他エネルギーのＣＯ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</t>
    </r>
    <rPh sb="2" eb="3">
      <t>タ</t>
    </rPh>
    <rPh sb="12" eb="14">
      <t>ハイシュツ</t>
    </rPh>
    <rPh sb="14" eb="16">
      <t>ケイスウ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</si>
  <si>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購入電力のＣＯ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排出係数（熱量当たり）：総エネルギー使用量に対する購入電力使用量の割合を利用</t>
    </r>
    <rPh sb="0" eb="2">
      <t>コウニュウ</t>
    </rPh>
    <rPh sb="2" eb="4">
      <t>デンリョク</t>
    </rPh>
    <rPh sb="8" eb="10">
      <t>ハイシュツ</t>
    </rPh>
    <rPh sb="10" eb="12">
      <t>ケイスウ</t>
    </rPh>
    <rPh sb="13" eb="15">
      <t>ネツリョウ</t>
    </rPh>
    <rPh sb="15" eb="16">
      <t>ア</t>
    </rPh>
    <rPh sb="20" eb="21">
      <t>ソウ</t>
    </rPh>
    <rPh sb="26" eb="29">
      <t>シヨウリョウ</t>
    </rPh>
    <rPh sb="30" eb="31">
      <t>タイ</t>
    </rPh>
    <rPh sb="33" eb="35">
      <t>コウニュウ</t>
    </rPh>
    <rPh sb="35" eb="37">
      <t>デンリョク</t>
    </rPh>
    <rPh sb="37" eb="40">
      <t>シヨウリョウ</t>
    </rPh>
    <rPh sb="41" eb="43">
      <t>ワリアイ</t>
    </rPh>
    <rPh sb="44" eb="46">
      <t>リヨウ</t>
    </rPh>
    <phoneticPr fontId="4"/>
  </si>
  <si>
    <r>
      <rPr>
        <sz val="11"/>
        <color theme="1"/>
        <rFont val="ＭＳ Ｐゴシック"/>
        <family val="2"/>
        <charset val="128"/>
        <scheme val="minor"/>
      </rPr>
      <t>その他エネルギーのＣＯ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排出係数：総エネルギー使用量に対するその他エネルギー使用量の割合を使用</t>
    </r>
    <rPh sb="2" eb="3">
      <t>タ</t>
    </rPh>
    <rPh sb="12" eb="14">
      <t>ハイシュツ</t>
    </rPh>
    <rPh sb="14" eb="16">
      <t>ケイスウ</t>
    </rPh>
    <rPh sb="17" eb="18">
      <t>ソウ</t>
    </rPh>
    <rPh sb="23" eb="26">
      <t>シヨウリョウ</t>
    </rPh>
    <rPh sb="27" eb="28">
      <t>タイ</t>
    </rPh>
    <rPh sb="32" eb="33">
      <t>タ</t>
    </rPh>
    <rPh sb="38" eb="41">
      <t>シヨウリョウ</t>
    </rPh>
    <rPh sb="42" eb="44">
      <t>ワリアイ</t>
    </rPh>
    <rPh sb="45" eb="47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</si>
</sst>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0.0"/>
    <numFmt numFmtId="178" formatCode="0.0000_ "/>
    <numFmt numFmtId="179" formatCode="0.0000%"/>
    <numFmt numFmtId="180" formatCode="0.000_ "/>
    <numFmt numFmtId="181" formatCode="0.000%"/>
    <numFmt numFmtId="182" formatCode="0.0_ "/>
    <numFmt numFmtId="183" formatCode="0.000_);[Red]\(0.000\)"/>
    <numFmt numFmtId="184" formatCode="0.0000_);[Red]\(0.000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Calibri"/>
      <family val="2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ＭＳ Ｐゴシック"/>
      <family val="3"/>
      <charset val="128"/>
    </font>
    <font>
      <sz val="8"/>
      <name val="Calibri"/>
      <family val="2"/>
    </font>
    <font>
      <vertAlign val="subscript"/>
      <sz val="11"/>
      <name val="ＭＳ Ｐゴシック"/>
      <family val="3"/>
      <charset val="128"/>
    </font>
    <font>
      <vertAlign val="subscript"/>
      <sz val="8"/>
      <name val="Calibri"/>
      <family val="2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21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5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left" vertical="top" wrapText="1"/>
    </xf>
    <xf numFmtId="0" fontId="0" fillId="4" borderId="23" xfId="0" applyFont="1" applyFill="1" applyBorder="1" applyAlignment="1">
      <alignment horizontal="left" vertical="top" wrapText="1"/>
    </xf>
    <xf numFmtId="0" fontId="0" fillId="4" borderId="23" xfId="0" applyFont="1" applyFill="1" applyBorder="1" applyAlignment="1">
      <alignment vertical="top" wrapText="1"/>
    </xf>
    <xf numFmtId="0" fontId="2" fillId="4" borderId="1" xfId="0" applyFont="1" applyFill="1" applyBorder="1" applyAlignment="1"/>
    <xf numFmtId="0" fontId="2" fillId="4" borderId="23" xfId="0" applyFont="1" applyFill="1" applyBorder="1" applyAlignment="1"/>
    <xf numFmtId="0" fontId="2" fillId="0" borderId="24" xfId="0" applyFont="1" applyBorder="1" applyAlignment="1"/>
    <xf numFmtId="0" fontId="2" fillId="4" borderId="25" xfId="0" applyFont="1" applyFill="1" applyBorder="1" applyAlignment="1"/>
    <xf numFmtId="0" fontId="2" fillId="4" borderId="26" xfId="0" applyFont="1" applyFill="1" applyBorder="1" applyAlignment="1"/>
    <xf numFmtId="0" fontId="9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176" fontId="9" fillId="2" borderId="1" xfId="1" applyNumberFormat="1" applyFont="1" applyFill="1" applyBorder="1" applyAlignment="1"/>
    <xf numFmtId="176" fontId="9" fillId="0" borderId="1" xfId="1" applyNumberFormat="1" applyFont="1" applyFill="1" applyBorder="1" applyAlignment="1"/>
    <xf numFmtId="9" fontId="9" fillId="0" borderId="1" xfId="1" applyFont="1" applyFill="1" applyBorder="1" applyAlignment="1"/>
    <xf numFmtId="2" fontId="9" fillId="2" borderId="1" xfId="0" applyNumberFormat="1" applyFont="1" applyFill="1" applyBorder="1" applyAlignment="1"/>
    <xf numFmtId="2" fontId="9" fillId="0" borderId="1" xfId="0" applyNumberFormat="1" applyFont="1" applyFill="1" applyBorder="1" applyAlignment="1"/>
    <xf numFmtId="177" fontId="9" fillId="2" borderId="1" xfId="0" applyNumberFormat="1" applyFont="1" applyFill="1" applyBorder="1" applyAlignment="1"/>
    <xf numFmtId="178" fontId="9" fillId="2" borderId="1" xfId="0" applyNumberFormat="1" applyFont="1" applyFill="1" applyBorder="1" applyAlignment="1"/>
    <xf numFmtId="177" fontId="9" fillId="0" borderId="1" xfId="0" applyNumberFormat="1" applyFont="1" applyFill="1" applyBorder="1" applyAlignment="1"/>
    <xf numFmtId="9" fontId="9" fillId="0" borderId="1" xfId="1" applyFont="1" applyFill="1" applyBorder="1" applyAlignment="1">
      <alignment horizontal="center"/>
    </xf>
    <xf numFmtId="178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179" fontId="9" fillId="2" borderId="1" xfId="1" applyNumberFormat="1" applyFont="1" applyFill="1" applyBorder="1" applyAlignment="1"/>
    <xf numFmtId="0" fontId="9" fillId="0" borderId="0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80" fontId="9" fillId="2" borderId="1" xfId="0" applyNumberFormat="1" applyFont="1" applyFill="1" applyBorder="1" applyAlignment="1"/>
    <xf numFmtId="181" fontId="9" fillId="2" borderId="1" xfId="1" applyNumberFormat="1" applyFont="1" applyFill="1" applyBorder="1" applyAlignment="1"/>
    <xf numFmtId="176" fontId="9" fillId="0" borderId="1" xfId="0" applyNumberFormat="1" applyFont="1" applyFill="1" applyBorder="1" applyAlignment="1"/>
    <xf numFmtId="176" fontId="9" fillId="2" borderId="1" xfId="0" applyNumberFormat="1" applyFont="1" applyFill="1" applyBorder="1" applyAlignment="1">
      <alignment horizontal="center"/>
    </xf>
    <xf numFmtId="9" fontId="9" fillId="0" borderId="1" xfId="1" applyNumberFormat="1" applyFont="1" applyFill="1" applyBorder="1" applyAlignment="1"/>
    <xf numFmtId="0" fontId="9" fillId="4" borderId="1" xfId="0" applyFont="1" applyFill="1" applyBorder="1" applyAlignment="1"/>
    <xf numFmtId="176" fontId="9" fillId="4" borderId="1" xfId="1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177" fontId="9" fillId="4" borderId="1" xfId="0" applyNumberFormat="1" applyFont="1" applyFill="1" applyBorder="1" applyAlignment="1"/>
    <xf numFmtId="2" fontId="9" fillId="4" borderId="1" xfId="0" applyNumberFormat="1" applyFont="1" applyFill="1" applyBorder="1" applyAlignment="1"/>
    <xf numFmtId="0" fontId="9" fillId="2" borderId="1" xfId="0" applyFont="1" applyFill="1" applyBorder="1" applyAlignment="1">
      <alignment wrapText="1"/>
    </xf>
    <xf numFmtId="0" fontId="2" fillId="3" borderId="0" xfId="2" applyFont="1" applyFill="1" applyAlignment="1">
      <alignment vertical="center"/>
    </xf>
    <xf numFmtId="0" fontId="2" fillId="3" borderId="0" xfId="2" applyFont="1" applyFill="1" applyAlignment="1">
      <alignment horizontal="center" vertical="center"/>
    </xf>
    <xf numFmtId="0" fontId="0" fillId="3" borderId="0" xfId="2" applyFont="1" applyFill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/>
    </xf>
    <xf numFmtId="180" fontId="2" fillId="2" borderId="1" xfId="2" applyNumberFormat="1" applyFont="1" applyFill="1" applyBorder="1" applyAlignment="1">
      <alignment horizontal="center" vertical="center"/>
    </xf>
    <xf numFmtId="180" fontId="2" fillId="6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16" fillId="6" borderId="0" xfId="2" applyFont="1" applyFill="1" applyAlignment="1">
      <alignment vertical="center"/>
    </xf>
    <xf numFmtId="0" fontId="2" fillId="6" borderId="0" xfId="2" applyFont="1" applyFill="1" applyAlignment="1">
      <alignment vertical="center"/>
    </xf>
    <xf numFmtId="0" fontId="2" fillId="6" borderId="10" xfId="2" applyFont="1" applyFill="1" applyBorder="1" applyAlignment="1">
      <alignment vertical="center"/>
    </xf>
    <xf numFmtId="180" fontId="2" fillId="6" borderId="0" xfId="2" applyNumberFormat="1" applyFont="1" applyFill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180" fontId="16" fillId="0" borderId="0" xfId="2" applyNumberFormat="1" applyFont="1" applyFill="1" applyAlignment="1">
      <alignment horizontal="center" vertical="center"/>
    </xf>
    <xf numFmtId="180" fontId="16" fillId="6" borderId="0" xfId="2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4" borderId="1" xfId="0" applyFont="1" applyFill="1" applyBorder="1" applyAlignment="1"/>
    <xf numFmtId="0" fontId="2" fillId="0" borderId="25" xfId="0" applyFont="1" applyBorder="1" applyAlignment="1">
      <alignment horizontal="center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2" fillId="0" borderId="27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80" fontId="2" fillId="2" borderId="1" xfId="3" applyNumberFormat="1" applyFont="1" applyFill="1" applyBorder="1" applyAlignment="1">
      <alignment horizontal="center" vertical="center"/>
    </xf>
    <xf numFmtId="180" fontId="2" fillId="6" borderId="1" xfId="3" applyNumberFormat="1" applyFont="1" applyFill="1" applyBorder="1" applyAlignment="1">
      <alignment horizontal="center" vertical="center"/>
    </xf>
    <xf numFmtId="0" fontId="16" fillId="6" borderId="0" xfId="3" applyFont="1" applyFill="1" applyAlignment="1">
      <alignment vertical="center"/>
    </xf>
    <xf numFmtId="0" fontId="2" fillId="6" borderId="0" xfId="3" applyFont="1" applyFill="1" applyAlignment="1">
      <alignment vertical="center"/>
    </xf>
    <xf numFmtId="0" fontId="2" fillId="6" borderId="10" xfId="3" applyFont="1" applyFill="1" applyBorder="1" applyAlignment="1">
      <alignment vertical="center"/>
    </xf>
    <xf numFmtId="180" fontId="2" fillId="6" borderId="0" xfId="3" applyNumberFormat="1" applyFont="1" applyFill="1" applyAlignment="1">
      <alignment horizontal="center" vertical="center"/>
    </xf>
    <xf numFmtId="180" fontId="2" fillId="0" borderId="0" xfId="3" applyNumberFormat="1" applyFont="1" applyFill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182" fontId="2" fillId="3" borderId="27" xfId="2" applyNumberFormat="1" applyFont="1" applyFill="1" applyBorder="1" applyAlignment="1">
      <alignment horizontal="center" vertical="center"/>
    </xf>
    <xf numFmtId="182" fontId="2" fillId="3" borderId="9" xfId="2" applyNumberFormat="1" applyFont="1" applyFill="1" applyBorder="1" applyAlignment="1">
      <alignment horizontal="center" vertical="center"/>
    </xf>
    <xf numFmtId="182" fontId="2" fillId="4" borderId="1" xfId="2" applyNumberFormat="1" applyFont="1" applyFill="1" applyBorder="1" applyAlignment="1">
      <alignment vertical="center"/>
    </xf>
    <xf numFmtId="0" fontId="19" fillId="3" borderId="1" xfId="3" applyFont="1" applyFill="1" applyBorder="1" applyAlignment="1">
      <alignment horizontal="center" vertical="center"/>
    </xf>
    <xf numFmtId="182" fontId="2" fillId="0" borderId="27" xfId="2" applyNumberFormat="1" applyFont="1" applyFill="1" applyBorder="1" applyAlignment="1">
      <alignment horizontal="center" vertical="center"/>
    </xf>
    <xf numFmtId="182" fontId="2" fillId="0" borderId="9" xfId="2" applyNumberFormat="1" applyFont="1" applyFill="1" applyBorder="1" applyAlignment="1">
      <alignment horizontal="center" vertical="center"/>
    </xf>
    <xf numFmtId="0" fontId="19" fillId="3" borderId="27" xfId="2" applyFont="1" applyFill="1" applyBorder="1" applyAlignment="1">
      <alignment horizontal="center" vertical="center"/>
    </xf>
    <xf numFmtId="183" fontId="2" fillId="3" borderId="27" xfId="2" applyNumberFormat="1" applyFont="1" applyFill="1" applyBorder="1" applyAlignment="1">
      <alignment horizontal="center" vertical="center"/>
    </xf>
    <xf numFmtId="183" fontId="2" fillId="3" borderId="9" xfId="2" applyNumberFormat="1" applyFont="1" applyFill="1" applyBorder="1" applyAlignment="1">
      <alignment horizontal="center" vertical="center"/>
    </xf>
    <xf numFmtId="0" fontId="2" fillId="3" borderId="34" xfId="2" applyFont="1" applyFill="1" applyBorder="1" applyAlignment="1">
      <alignment vertical="center"/>
    </xf>
    <xf numFmtId="0" fontId="19" fillId="3" borderId="35" xfId="2" applyFont="1" applyFill="1" applyBorder="1" applyAlignment="1">
      <alignment horizontal="center" vertical="center"/>
    </xf>
    <xf numFmtId="183" fontId="2" fillId="3" borderId="35" xfId="2" applyNumberFormat="1" applyFont="1" applyFill="1" applyBorder="1" applyAlignment="1">
      <alignment horizontal="center" vertical="center"/>
    </xf>
    <xf numFmtId="183" fontId="2" fillId="3" borderId="36" xfId="2" applyNumberFormat="1" applyFont="1" applyFill="1" applyBorder="1" applyAlignment="1">
      <alignment horizontal="center" vertical="center"/>
    </xf>
    <xf numFmtId="0" fontId="2" fillId="3" borderId="38" xfId="2" applyFont="1" applyFill="1" applyBorder="1" applyAlignment="1">
      <alignment vertical="center"/>
    </xf>
    <xf numFmtId="0" fontId="19" fillId="3" borderId="39" xfId="2" applyFont="1" applyFill="1" applyBorder="1" applyAlignment="1">
      <alignment horizontal="center" vertical="center"/>
    </xf>
    <xf numFmtId="183" fontId="2" fillId="3" borderId="39" xfId="2" applyNumberFormat="1" applyFont="1" applyFill="1" applyBorder="1" applyAlignment="1">
      <alignment horizontal="center" vertical="center"/>
    </xf>
    <xf numFmtId="183" fontId="2" fillId="3" borderId="40" xfId="2" applyNumberFormat="1" applyFont="1" applyFill="1" applyBorder="1" applyAlignment="1">
      <alignment horizontal="center" vertical="center"/>
    </xf>
    <xf numFmtId="0" fontId="19" fillId="3" borderId="27" xfId="2" applyFont="1" applyFill="1" applyBorder="1" applyAlignment="1">
      <alignment horizontal="center" vertical="center" wrapText="1"/>
    </xf>
    <xf numFmtId="0" fontId="19" fillId="3" borderId="35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vertical="center" wrapText="1"/>
    </xf>
    <xf numFmtId="0" fontId="19" fillId="3" borderId="39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183" fontId="2" fillId="3" borderId="5" xfId="2" applyNumberFormat="1" applyFont="1" applyFill="1" applyBorder="1" applyAlignment="1">
      <alignment horizontal="center" vertical="center"/>
    </xf>
    <xf numFmtId="183" fontId="2" fillId="3" borderId="14" xfId="2" applyNumberFormat="1" applyFont="1" applyFill="1" applyBorder="1" applyAlignment="1">
      <alignment horizontal="center" vertical="center"/>
    </xf>
    <xf numFmtId="183" fontId="2" fillId="3" borderId="1" xfId="2" applyNumberFormat="1" applyFont="1" applyFill="1" applyBorder="1" applyAlignment="1">
      <alignment horizontal="center" vertical="center"/>
    </xf>
    <xf numFmtId="183" fontId="2" fillId="3" borderId="6" xfId="2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/>
    </xf>
    <xf numFmtId="184" fontId="2" fillId="3" borderId="1" xfId="2" applyNumberFormat="1" applyFont="1" applyFill="1" applyBorder="1" applyAlignment="1">
      <alignment horizontal="center" vertical="center"/>
    </xf>
    <xf numFmtId="184" fontId="2" fillId="3" borderId="6" xfId="2" applyNumberFormat="1" applyFont="1" applyFill="1" applyBorder="1" applyAlignment="1">
      <alignment horizontal="center" vertical="center"/>
    </xf>
    <xf numFmtId="184" fontId="2" fillId="3" borderId="27" xfId="2" applyNumberFormat="1" applyFont="1" applyFill="1" applyBorder="1" applyAlignment="1">
      <alignment horizontal="center" vertical="center"/>
    </xf>
    <xf numFmtId="184" fontId="2" fillId="3" borderId="9" xfId="2" applyNumberFormat="1" applyFont="1" applyFill="1" applyBorder="1" applyAlignment="1">
      <alignment horizontal="center" vertical="center"/>
    </xf>
    <xf numFmtId="184" fontId="2" fillId="3" borderId="10" xfId="2" applyNumberFormat="1" applyFont="1" applyFill="1" applyBorder="1" applyAlignment="1">
      <alignment horizontal="center" vertical="center"/>
    </xf>
    <xf numFmtId="0" fontId="2" fillId="3" borderId="41" xfId="2" applyFont="1" applyFill="1" applyBorder="1" applyAlignment="1">
      <alignment vertical="center"/>
    </xf>
    <xf numFmtId="0" fontId="19" fillId="3" borderId="42" xfId="2" applyFont="1" applyFill="1" applyBorder="1" applyAlignment="1">
      <alignment horizontal="center" vertical="center"/>
    </xf>
    <xf numFmtId="184" fontId="2" fillId="3" borderId="42" xfId="2" applyNumberFormat="1" applyFont="1" applyFill="1" applyBorder="1" applyAlignment="1">
      <alignment horizontal="center" vertical="center"/>
    </xf>
    <xf numFmtId="184" fontId="2" fillId="3" borderId="43" xfId="2" applyNumberFormat="1" applyFont="1" applyFill="1" applyBorder="1" applyAlignment="1">
      <alignment horizontal="center" vertical="center"/>
    </xf>
    <xf numFmtId="0" fontId="2" fillId="3" borderId="44" xfId="2" applyFont="1" applyFill="1" applyBorder="1" applyAlignment="1">
      <alignment vertical="center" wrapText="1"/>
    </xf>
    <xf numFmtId="184" fontId="2" fillId="3" borderId="39" xfId="2" applyNumberFormat="1" applyFont="1" applyFill="1" applyBorder="1" applyAlignment="1">
      <alignment horizontal="center" vertical="center"/>
    </xf>
    <xf numFmtId="184" fontId="2" fillId="3" borderId="40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vertical="center" wrapText="1"/>
    </xf>
    <xf numFmtId="0" fontId="2" fillId="3" borderId="7" xfId="2" applyFont="1" applyFill="1" applyBorder="1" applyAlignment="1">
      <alignment vertical="center" wrapText="1"/>
    </xf>
    <xf numFmtId="0" fontId="2" fillId="3" borderId="9" xfId="2" applyFont="1" applyFill="1" applyBorder="1" applyAlignment="1">
      <alignment vertical="center"/>
    </xf>
    <xf numFmtId="0" fontId="2" fillId="3" borderId="11" xfId="2" applyFont="1" applyFill="1" applyBorder="1" applyAlignment="1">
      <alignment vertical="center"/>
    </xf>
    <xf numFmtId="0" fontId="2" fillId="3" borderId="12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vertical="center" wrapText="1"/>
    </xf>
    <xf numFmtId="0" fontId="2" fillId="3" borderId="1" xfId="2" applyFont="1" applyFill="1" applyBorder="1" applyAlignment="1">
      <alignment vertical="center" wrapText="1"/>
    </xf>
    <xf numFmtId="0" fontId="2" fillId="0" borderId="28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0" fillId="3" borderId="9" xfId="2" applyFont="1" applyFill="1" applyBorder="1" applyAlignment="1">
      <alignment vertical="center"/>
    </xf>
    <xf numFmtId="0" fontId="2" fillId="3" borderId="9" xfId="3" applyFont="1" applyFill="1" applyBorder="1" applyAlignment="1">
      <alignment vertical="center"/>
    </xf>
    <xf numFmtId="0" fontId="2" fillId="3" borderId="11" xfId="3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3" borderId="33" xfId="2" applyFont="1" applyFill="1" applyBorder="1" applyAlignment="1">
      <alignment horizontal="center" vertical="center"/>
    </xf>
    <xf numFmtId="0" fontId="2" fillId="3" borderId="37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vertical="center" wrapText="1"/>
    </xf>
    <xf numFmtId="0" fontId="2" fillId="3" borderId="11" xfId="2" applyFont="1" applyFill="1" applyBorder="1" applyAlignment="1">
      <alignment vertical="center" wrapText="1"/>
    </xf>
    <xf numFmtId="0" fontId="2" fillId="3" borderId="6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10" fillId="0" borderId="6" xfId="2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3"/>
    <cellStyle name="標準_排出量要因分析シート（日本建設機械工業会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471;&#12540;&#12488;&#65288;&#20840;&#22269;&#12506;&#12483;&#12488;&#21332;&#20250;&#65289;&#12288;moe&#26696;&#12288;ver2&#65288;&#20837;&#21147;&#22522;&#30990;&#21442;&#29031;&#24335;&#20462;&#2749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（基礎）"/>
      <sheetName val="はじめに"/>
      <sheetName val="コード"/>
      <sheetName val="係数一覧"/>
      <sheetName val="発熱量"/>
      <sheetName val="CO2量"/>
      <sheetName val="入力（業務）"/>
      <sheetName val="係数一覧（業務）"/>
      <sheetName val="【別紙1】参加者リスト"/>
      <sheetName val="【別紙2】各企業の目標水準値"/>
      <sheetName val="【別紙3】変更点"/>
      <sheetName val="【別紙4-1】実績等"/>
      <sheetName val="【別紙4-2】実績等（BAU）"/>
      <sheetName val="【別紙5】要因分析"/>
      <sheetName val="【別紙6】対策リスト"/>
      <sheetName val="【別紙7】クレジット活用実績"/>
      <sheetName val="【別紙8】業務部門の対策と削減効果"/>
      <sheetName val="業務における取組説明"/>
      <sheetName val="【参考資料】業界基礎データ"/>
    </sheetNames>
    <sheetDataSet>
      <sheetData sheetId="0">
        <row r="2">
          <cell r="C2" t="str">
            <v>全国ペット協会</v>
          </cell>
        </row>
        <row r="14">
          <cell r="C14" t="str">
            <v>床面積×営業時間
（万m2・万ｈ）</v>
          </cell>
          <cell r="N14">
            <v>306</v>
          </cell>
          <cell r="O14">
            <v>215</v>
          </cell>
          <cell r="P14">
            <v>245</v>
          </cell>
          <cell r="Q14">
            <v>235</v>
          </cell>
          <cell r="R14">
            <v>259</v>
          </cell>
          <cell r="S14">
            <v>188</v>
          </cell>
          <cell r="T14">
            <v>212</v>
          </cell>
          <cell r="U14">
            <v>154</v>
          </cell>
        </row>
      </sheetData>
      <sheetData sheetId="1"/>
      <sheetData sheetId="2"/>
      <sheetData sheetId="3"/>
      <sheetData sheetId="4"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0.14140049999999998</v>
          </cell>
          <cell r="O26">
            <v>0.13778839999999998</v>
          </cell>
          <cell r="P26">
            <v>0.15496789999999999</v>
          </cell>
          <cell r="Q26">
            <v>0.13021179999999999</v>
          </cell>
          <cell r="R26">
            <v>0.13822889999999999</v>
          </cell>
          <cell r="S26">
            <v>0.10290079999999999</v>
          </cell>
          <cell r="T26">
            <v>0.12510199999999999</v>
          </cell>
          <cell r="U26">
            <v>0.11620389999999998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0.14140049999999998</v>
          </cell>
          <cell r="O42">
            <v>0.13778839999999998</v>
          </cell>
          <cell r="P42">
            <v>0.15496789999999999</v>
          </cell>
          <cell r="Q42">
            <v>0.13021179999999999</v>
          </cell>
          <cell r="R42">
            <v>0.13822889999999999</v>
          </cell>
          <cell r="S42">
            <v>0.10290079999999999</v>
          </cell>
          <cell r="T42">
            <v>0.12510199999999999</v>
          </cell>
          <cell r="U42">
            <v>0.11620389999999998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</sheetData>
      <sheetData sheetId="5">
        <row r="26">
          <cell r="B26" t="str">
            <v>購入電力量（実排出係数）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0.65794300000000017</v>
          </cell>
          <cell r="N26">
            <v>0.70880480000000001</v>
          </cell>
          <cell r="O26">
            <v>0.78169960000000005</v>
          </cell>
          <cell r="P26">
            <v>0.60859113333333337</v>
          </cell>
          <cell r="Q26">
            <v>0.64721249999999997</v>
          </cell>
          <cell r="R26">
            <v>0.59571893333333337</v>
          </cell>
          <cell r="S26">
            <v>0.81119866666666673</v>
          </cell>
          <cell r="T26">
            <v>0.75183</v>
          </cell>
          <cell r="U26">
            <v>0</v>
          </cell>
          <cell r="V26">
            <v>0</v>
          </cell>
        </row>
        <row r="42">
          <cell r="B42" t="str">
            <v>小計（実排出）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0.65794300000000017</v>
          </cell>
          <cell r="N42">
            <v>0.70880480000000001</v>
          </cell>
          <cell r="O42">
            <v>0.78169960000000005</v>
          </cell>
          <cell r="P42">
            <v>0.60859113333333337</v>
          </cell>
          <cell r="Q42">
            <v>0.64721249999999997</v>
          </cell>
          <cell r="R42">
            <v>0.59571893333333337</v>
          </cell>
          <cell r="S42">
            <v>0.81119866666666673</v>
          </cell>
          <cell r="T42">
            <v>0.75183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B43" t="str">
            <v>小計（調整後）</v>
          </cell>
        </row>
        <row r="44">
          <cell r="B44" t="str">
            <v>小計（固定）</v>
          </cell>
        </row>
        <row r="45">
          <cell r="B45" t="str">
            <v>小計（その他）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F5" sqref="F5"/>
    </sheetView>
  </sheetViews>
  <sheetFormatPr defaultRowHeight="13.5"/>
  <cols>
    <col min="1" max="1" width="29" customWidth="1"/>
    <col min="2" max="2" width="28.125" customWidth="1"/>
    <col min="3" max="3" width="9.875" customWidth="1"/>
    <col min="4" max="4" width="20.125" customWidth="1"/>
  </cols>
  <sheetData>
    <row r="1" spans="1:4" ht="15">
      <c r="A1" s="1"/>
      <c r="B1" s="1"/>
      <c r="C1" s="1"/>
      <c r="D1" s="2" t="s">
        <v>0</v>
      </c>
    </row>
    <row r="2" spans="1:4" ht="15.75">
      <c r="A2" s="145" t="s">
        <v>1</v>
      </c>
      <c r="B2" s="146"/>
      <c r="C2" s="146"/>
      <c r="D2" s="146"/>
    </row>
    <row r="3" spans="1:4" ht="15">
      <c r="A3" s="1"/>
      <c r="B3" s="1"/>
      <c r="C3" s="1"/>
      <c r="D3" s="3" t="str">
        <f>'[1]入力（基礎）'!C2</f>
        <v>全国ペット協会</v>
      </c>
    </row>
    <row r="4" spans="1:4" ht="15">
      <c r="A4" s="1"/>
      <c r="B4" s="1"/>
      <c r="C4" s="1"/>
      <c r="D4" s="1"/>
    </row>
    <row r="5" spans="1:4" ht="15">
      <c r="A5" s="4" t="s">
        <v>2</v>
      </c>
      <c r="B5" s="4" t="s">
        <v>3</v>
      </c>
      <c r="C5" s="4" t="s">
        <v>4</v>
      </c>
      <c r="D5" s="4" t="s">
        <v>5</v>
      </c>
    </row>
    <row r="6" spans="1:4" ht="15.75" thickBot="1">
      <c r="A6" s="142" t="s">
        <v>6</v>
      </c>
      <c r="B6" s="143"/>
      <c r="C6" s="143"/>
      <c r="D6" s="144"/>
    </row>
    <row r="7" spans="1:4" ht="15.75" thickTop="1">
      <c r="A7" s="147" t="s">
        <v>7</v>
      </c>
      <c r="B7" s="5"/>
      <c r="C7" s="5"/>
      <c r="D7" s="6" t="s">
        <v>8</v>
      </c>
    </row>
    <row r="8" spans="1:4" ht="15">
      <c r="A8" s="148"/>
      <c r="B8" s="7"/>
      <c r="C8" s="7"/>
      <c r="D8" s="8" t="s">
        <v>8</v>
      </c>
    </row>
    <row r="9" spans="1:4" ht="15">
      <c r="A9" s="148"/>
      <c r="B9" s="7"/>
      <c r="C9" s="7"/>
      <c r="D9" s="8" t="s">
        <v>8</v>
      </c>
    </row>
    <row r="10" spans="1:4" ht="15.75" thickBot="1">
      <c r="A10" s="142" t="s">
        <v>9</v>
      </c>
      <c r="B10" s="143"/>
      <c r="C10" s="143"/>
      <c r="D10" s="144"/>
    </row>
    <row r="11" spans="1:4" ht="15.75" thickTop="1">
      <c r="A11" s="147" t="s">
        <v>7</v>
      </c>
      <c r="B11" s="5"/>
      <c r="C11" s="5"/>
      <c r="D11" s="6" t="s">
        <v>8</v>
      </c>
    </row>
    <row r="12" spans="1:4" ht="15">
      <c r="A12" s="148"/>
      <c r="B12" s="7"/>
      <c r="C12" s="7"/>
      <c r="D12" s="8" t="s">
        <v>8</v>
      </c>
    </row>
    <row r="13" spans="1:4" ht="15">
      <c r="A13" s="148"/>
      <c r="B13" s="7"/>
      <c r="C13" s="7"/>
      <c r="D13" s="8" t="s">
        <v>8</v>
      </c>
    </row>
    <row r="14" spans="1:4" ht="15.75" thickBot="1">
      <c r="A14" s="142" t="s">
        <v>10</v>
      </c>
      <c r="B14" s="143"/>
      <c r="C14" s="143"/>
      <c r="D14" s="144"/>
    </row>
    <row r="15" spans="1:4" ht="15.75" thickTop="1">
      <c r="A15" s="151" t="s">
        <v>11</v>
      </c>
      <c r="B15" s="150"/>
      <c r="C15" s="5">
        <v>95</v>
      </c>
      <c r="D15" s="9"/>
    </row>
    <row r="16" spans="1:4" ht="15">
      <c r="A16" s="151" t="s">
        <v>12</v>
      </c>
      <c r="B16" s="150"/>
      <c r="C16" s="5">
        <v>95</v>
      </c>
      <c r="D16" s="9"/>
    </row>
    <row r="17" spans="1:4" ht="15">
      <c r="A17" s="151" t="s">
        <v>13</v>
      </c>
      <c r="B17" s="150"/>
      <c r="C17" s="5">
        <v>95</v>
      </c>
      <c r="D17" s="9"/>
    </row>
    <row r="18" spans="1:4" ht="15">
      <c r="A18" s="151" t="s">
        <v>14</v>
      </c>
      <c r="B18" s="150"/>
      <c r="C18" s="5">
        <v>95</v>
      </c>
      <c r="D18" s="9"/>
    </row>
    <row r="19" spans="1:4" ht="15">
      <c r="A19" s="151" t="s">
        <v>15</v>
      </c>
      <c r="B19" s="150"/>
      <c r="C19" s="5">
        <v>95</v>
      </c>
      <c r="D19" s="9"/>
    </row>
    <row r="20" spans="1:4" ht="15">
      <c r="A20" s="149"/>
      <c r="B20" s="150"/>
      <c r="C20" s="5"/>
      <c r="D20" s="9"/>
    </row>
    <row r="21" spans="1:4" ht="15">
      <c r="A21" s="149"/>
      <c r="B21" s="150"/>
      <c r="C21" s="5"/>
      <c r="D21" s="9"/>
    </row>
    <row r="22" spans="1:4" ht="15">
      <c r="A22" s="149"/>
      <c r="B22" s="150"/>
      <c r="C22" s="5"/>
      <c r="D22" s="9"/>
    </row>
    <row r="23" spans="1:4" ht="15">
      <c r="A23" s="10"/>
      <c r="B23" s="11"/>
      <c r="C23" s="5"/>
      <c r="D23" s="9"/>
    </row>
    <row r="24" spans="1:4" ht="15">
      <c r="A24" s="10"/>
      <c r="B24" s="11"/>
      <c r="C24" s="5"/>
      <c r="D24" s="9"/>
    </row>
    <row r="25" spans="1:4" ht="15">
      <c r="A25" s="10"/>
      <c r="B25" s="11"/>
      <c r="C25" s="5"/>
      <c r="D25" s="9"/>
    </row>
    <row r="26" spans="1:4" ht="15">
      <c r="A26" s="10"/>
      <c r="B26" s="11"/>
      <c r="C26" s="5"/>
      <c r="D26" s="9"/>
    </row>
    <row r="27" spans="1:4" ht="15">
      <c r="A27" s="10"/>
      <c r="B27" s="11"/>
      <c r="C27" s="5"/>
      <c r="D27" s="9"/>
    </row>
    <row r="28" spans="1:4" ht="15">
      <c r="A28" s="10"/>
      <c r="B28" s="11"/>
      <c r="C28" s="5"/>
      <c r="D28" s="9"/>
    </row>
    <row r="29" spans="1:4" ht="15">
      <c r="A29" s="10"/>
      <c r="B29" s="11"/>
      <c r="C29" s="5"/>
      <c r="D29" s="9"/>
    </row>
    <row r="30" spans="1:4" ht="15">
      <c r="A30" s="10"/>
      <c r="B30" s="11"/>
      <c r="C30" s="5"/>
      <c r="D30" s="9"/>
    </row>
    <row r="31" spans="1:4" ht="15">
      <c r="A31" s="149"/>
      <c r="B31" s="150"/>
      <c r="C31" s="5"/>
      <c r="D31" s="9"/>
    </row>
    <row r="32" spans="1:4" ht="15">
      <c r="A32" s="149"/>
      <c r="B32" s="150"/>
      <c r="C32" s="5"/>
      <c r="D32" s="9"/>
    </row>
    <row r="33" spans="1:4" ht="15">
      <c r="A33" s="149"/>
      <c r="B33" s="150"/>
      <c r="C33" s="5"/>
      <c r="D33" s="9"/>
    </row>
    <row r="34" spans="1:4" ht="15">
      <c r="A34" s="149"/>
      <c r="B34" s="150"/>
      <c r="C34" s="5"/>
      <c r="D34" s="9"/>
    </row>
    <row r="35" spans="1:4" ht="15">
      <c r="A35" s="149"/>
      <c r="B35" s="150"/>
      <c r="C35" s="5"/>
      <c r="D35" s="9"/>
    </row>
    <row r="36" spans="1:4" ht="15">
      <c r="A36" s="149"/>
      <c r="B36" s="150"/>
      <c r="C36" s="5"/>
      <c r="D36" s="9"/>
    </row>
    <row r="37" spans="1:4" ht="15">
      <c r="A37" s="149"/>
      <c r="B37" s="150"/>
      <c r="C37" s="5"/>
      <c r="D37" s="9"/>
    </row>
    <row r="38" spans="1:4" ht="15">
      <c r="A38" s="12"/>
      <c r="B38" s="12"/>
      <c r="C38" s="12"/>
      <c r="D38" s="12"/>
    </row>
    <row r="39" spans="1:4" ht="15">
      <c r="A39" s="13" t="s">
        <v>16</v>
      </c>
      <c r="B39" s="1"/>
      <c r="C39" s="1"/>
      <c r="D39" s="1"/>
    </row>
    <row r="40" spans="1:4">
      <c r="A40" s="152" t="s">
        <v>17</v>
      </c>
      <c r="B40" s="153"/>
      <c r="C40" s="153"/>
      <c r="D40" s="154"/>
    </row>
    <row r="41" spans="1:4">
      <c r="A41" s="155"/>
      <c r="B41" s="156"/>
      <c r="C41" s="156"/>
      <c r="D41" s="157"/>
    </row>
    <row r="42" spans="1:4">
      <c r="A42" s="155"/>
      <c r="B42" s="156"/>
      <c r="C42" s="156"/>
      <c r="D42" s="157"/>
    </row>
    <row r="43" spans="1:4">
      <c r="A43" s="155"/>
      <c r="B43" s="156"/>
      <c r="C43" s="156"/>
      <c r="D43" s="157"/>
    </row>
    <row r="44" spans="1:4">
      <c r="A44" s="158"/>
      <c r="B44" s="159"/>
      <c r="C44" s="159"/>
      <c r="D44" s="160"/>
    </row>
    <row r="45" spans="1:4" ht="15">
      <c r="A45" s="12"/>
      <c r="B45" s="12"/>
      <c r="C45" s="12"/>
      <c r="D45" s="12"/>
    </row>
    <row r="46" spans="1:4" ht="15">
      <c r="A46" s="13" t="s">
        <v>18</v>
      </c>
      <c r="B46" s="1"/>
      <c r="C46" s="1"/>
      <c r="D46" s="1"/>
    </row>
    <row r="47" spans="1:4">
      <c r="A47" s="152" t="s">
        <v>19</v>
      </c>
      <c r="B47" s="153"/>
      <c r="C47" s="153"/>
      <c r="D47" s="154"/>
    </row>
    <row r="48" spans="1:4">
      <c r="A48" s="155"/>
      <c r="B48" s="156"/>
      <c r="C48" s="156"/>
      <c r="D48" s="157"/>
    </row>
    <row r="49" spans="1:4">
      <c r="A49" s="155"/>
      <c r="B49" s="156"/>
      <c r="C49" s="156"/>
      <c r="D49" s="157"/>
    </row>
    <row r="50" spans="1:4">
      <c r="A50" s="155"/>
      <c r="B50" s="156"/>
      <c r="C50" s="156"/>
      <c r="D50" s="157"/>
    </row>
    <row r="51" spans="1:4">
      <c r="A51" s="155"/>
      <c r="B51" s="156"/>
      <c r="C51" s="156"/>
      <c r="D51" s="157"/>
    </row>
    <row r="52" spans="1:4">
      <c r="A52" s="155"/>
      <c r="B52" s="156"/>
      <c r="C52" s="156"/>
      <c r="D52" s="157"/>
    </row>
    <row r="53" spans="1:4">
      <c r="A53" s="155"/>
      <c r="B53" s="156"/>
      <c r="C53" s="156"/>
      <c r="D53" s="157"/>
    </row>
    <row r="54" spans="1:4">
      <c r="A54" s="155"/>
      <c r="B54" s="156"/>
      <c r="C54" s="156"/>
      <c r="D54" s="157"/>
    </row>
    <row r="55" spans="1:4">
      <c r="A55" s="158"/>
      <c r="B55" s="159"/>
      <c r="C55" s="159"/>
      <c r="D55" s="160"/>
    </row>
  </sheetData>
  <mergeCells count="23">
    <mergeCell ref="A35:B35"/>
    <mergeCell ref="A36:B36"/>
    <mergeCell ref="A37:B37"/>
    <mergeCell ref="A40:D44"/>
    <mergeCell ref="A47:D55"/>
    <mergeCell ref="A34:B34"/>
    <mergeCell ref="A15:B15"/>
    <mergeCell ref="A16:B16"/>
    <mergeCell ref="A17:B17"/>
    <mergeCell ref="A18:B18"/>
    <mergeCell ref="A19:B19"/>
    <mergeCell ref="A20:B20"/>
    <mergeCell ref="A21:B21"/>
    <mergeCell ref="A22:B22"/>
    <mergeCell ref="A31:B31"/>
    <mergeCell ref="A32:B32"/>
    <mergeCell ref="A33:B33"/>
    <mergeCell ref="A14:D14"/>
    <mergeCell ref="A2:D2"/>
    <mergeCell ref="A6:D6"/>
    <mergeCell ref="A7:A9"/>
    <mergeCell ref="A10:D10"/>
    <mergeCell ref="A11:A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G10" sqref="G10"/>
    </sheetView>
  </sheetViews>
  <sheetFormatPr defaultRowHeight="13.5"/>
  <cols>
    <col min="1" max="1" width="21.625" customWidth="1"/>
    <col min="2" max="2" width="9.875" customWidth="1"/>
    <col min="3" max="4" width="20.125" customWidth="1"/>
    <col min="5" max="5" width="31.875" customWidth="1"/>
  </cols>
  <sheetData>
    <row r="1" spans="1:5" ht="15">
      <c r="A1" s="1"/>
      <c r="B1" s="1"/>
      <c r="C1" s="1"/>
      <c r="D1" s="1"/>
      <c r="E1" s="1"/>
    </row>
    <row r="2" spans="1:5" ht="16.5" thickBot="1">
      <c r="A2" s="1"/>
      <c r="B2" s="1"/>
      <c r="C2" s="1"/>
      <c r="D2" s="1"/>
      <c r="E2" s="14" t="s">
        <v>20</v>
      </c>
    </row>
    <row r="3" spans="1:5" ht="15.75">
      <c r="A3" s="161" t="s">
        <v>21</v>
      </c>
      <c r="B3" s="162"/>
      <c r="C3" s="162"/>
      <c r="D3" s="162"/>
      <c r="E3" s="163"/>
    </row>
    <row r="4" spans="1:5" ht="15">
      <c r="A4" s="15"/>
      <c r="B4" s="12"/>
      <c r="C4" s="12"/>
      <c r="D4" s="12"/>
      <c r="E4" s="16"/>
    </row>
    <row r="5" spans="1:5" ht="15">
      <c r="A5" s="17" t="s">
        <v>22</v>
      </c>
      <c r="B5" s="18" t="s">
        <v>23</v>
      </c>
      <c r="C5" s="18" t="s">
        <v>24</v>
      </c>
      <c r="D5" s="18" t="s">
        <v>25</v>
      </c>
      <c r="E5" s="19" t="s">
        <v>26</v>
      </c>
    </row>
    <row r="6" spans="1:5" ht="81">
      <c r="A6" s="20" t="s">
        <v>27</v>
      </c>
      <c r="B6" s="21" t="s">
        <v>28</v>
      </c>
      <c r="C6" s="22" t="s">
        <v>29</v>
      </c>
      <c r="D6" s="22" t="s">
        <v>30</v>
      </c>
      <c r="E6" s="23" t="s">
        <v>31</v>
      </c>
    </row>
    <row r="7" spans="1:5" ht="108">
      <c r="A7" s="20" t="s">
        <v>32</v>
      </c>
      <c r="B7" s="21" t="s">
        <v>28</v>
      </c>
      <c r="C7" s="22" t="s">
        <v>33</v>
      </c>
      <c r="D7" s="22" t="s">
        <v>34</v>
      </c>
      <c r="E7" s="24" t="s">
        <v>35</v>
      </c>
    </row>
    <row r="8" spans="1:5" ht="15">
      <c r="A8" s="20" t="s">
        <v>36</v>
      </c>
      <c r="B8" s="25"/>
      <c r="C8" s="25"/>
      <c r="D8" s="25"/>
      <c r="E8" s="26"/>
    </row>
    <row r="9" spans="1:5" ht="15">
      <c r="A9" s="20"/>
      <c r="B9" s="25"/>
      <c r="C9" s="25"/>
      <c r="D9" s="25"/>
      <c r="E9" s="26"/>
    </row>
    <row r="10" spans="1:5" ht="15">
      <c r="A10" s="20"/>
      <c r="B10" s="25"/>
      <c r="C10" s="25"/>
      <c r="D10" s="25"/>
      <c r="E10" s="26"/>
    </row>
    <row r="11" spans="1:5" ht="15">
      <c r="A11" s="20" t="s">
        <v>37</v>
      </c>
      <c r="B11" s="25"/>
      <c r="C11" s="25"/>
      <c r="D11" s="25"/>
      <c r="E11" s="26"/>
    </row>
    <row r="12" spans="1:5" ht="15">
      <c r="A12" s="20"/>
      <c r="B12" s="25"/>
      <c r="C12" s="25"/>
      <c r="D12" s="25"/>
      <c r="E12" s="26"/>
    </row>
    <row r="13" spans="1:5" ht="15">
      <c r="A13" s="20"/>
      <c r="B13" s="25"/>
      <c r="C13" s="25"/>
      <c r="D13" s="25"/>
      <c r="E13" s="26"/>
    </row>
    <row r="14" spans="1:5" ht="15">
      <c r="A14" s="20" t="s">
        <v>38</v>
      </c>
      <c r="B14" s="25"/>
      <c r="C14" s="25"/>
      <c r="D14" s="25"/>
      <c r="E14" s="26"/>
    </row>
    <row r="15" spans="1:5" ht="15">
      <c r="A15" s="20"/>
      <c r="B15" s="25"/>
      <c r="C15" s="25"/>
      <c r="D15" s="25"/>
      <c r="E15" s="26"/>
    </row>
    <row r="16" spans="1:5" ht="15">
      <c r="A16" s="20"/>
      <c r="B16" s="25"/>
      <c r="C16" s="25"/>
      <c r="D16" s="25"/>
      <c r="E16" s="26"/>
    </row>
    <row r="17" spans="1:5" ht="15">
      <c r="A17" s="20" t="s">
        <v>39</v>
      </c>
      <c r="B17" s="25"/>
      <c r="C17" s="25"/>
      <c r="D17" s="25"/>
      <c r="E17" s="26"/>
    </row>
    <row r="18" spans="1:5" ht="15.75" thickBot="1">
      <c r="A18" s="27"/>
      <c r="B18" s="28"/>
      <c r="C18" s="28"/>
      <c r="D18" s="28"/>
      <c r="E18" s="29"/>
    </row>
    <row r="19" spans="1:5" ht="15">
      <c r="A19" s="1"/>
      <c r="B19" s="1"/>
      <c r="C19" s="1"/>
      <c r="D19" s="1"/>
      <c r="E19" s="1"/>
    </row>
    <row r="20" spans="1:5">
      <c r="A20" s="164" t="s">
        <v>40</v>
      </c>
      <c r="B20" s="164"/>
      <c r="C20" s="164"/>
      <c r="D20" s="164"/>
      <c r="E20" s="164"/>
    </row>
    <row r="21" spans="1:5">
      <c r="A21" s="164"/>
      <c r="B21" s="164"/>
      <c r="C21" s="164"/>
      <c r="D21" s="164"/>
      <c r="E21" s="164"/>
    </row>
    <row r="22" spans="1:5">
      <c r="A22" s="164"/>
      <c r="B22" s="164"/>
      <c r="C22" s="164"/>
      <c r="D22" s="164"/>
      <c r="E22" s="164"/>
    </row>
    <row r="23" spans="1:5">
      <c r="A23" s="164"/>
      <c r="B23" s="164"/>
      <c r="C23" s="164"/>
      <c r="D23" s="164"/>
      <c r="E23" s="164"/>
    </row>
  </sheetData>
  <mergeCells count="2">
    <mergeCell ref="A3:E3"/>
    <mergeCell ref="A20:E23"/>
  </mergeCells>
  <phoneticPr fontId="3"/>
  <dataValidations count="1">
    <dataValidation type="list" allowBlank="1" showInputMessage="1" showErrorMessage="1" sqref="B18 B15:B16 B12:B13 B9:B10 B6:B7">
      <formula1>$H$5:$H$8</formula1>
    </dataValidation>
  </dataValidations>
  <pageMargins left="0.7" right="0.7" top="0.75" bottom="0.75" header="0.3" footer="0.3"/>
  <pageSetup paperSize="9" scale="86"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58"/>
  <sheetViews>
    <sheetView view="pageBreakPreview" topLeftCell="E112" zoomScale="85" zoomScaleNormal="100" zoomScaleSheetLayoutView="85" workbookViewId="0">
      <selection activeCell="T130" sqref="M130:T130"/>
    </sheetView>
  </sheetViews>
  <sheetFormatPr defaultRowHeight="13.5"/>
  <cols>
    <col min="1" max="1" width="14.625" bestFit="1" customWidth="1"/>
    <col min="2" max="2" width="29.875" customWidth="1"/>
    <col min="3" max="27" width="10" customWidth="1"/>
    <col min="28" max="28" width="12" bestFit="1" customWidth="1"/>
  </cols>
  <sheetData>
    <row r="1" spans="1:28" ht="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 t="s">
        <v>41</v>
      </c>
    </row>
    <row r="2" spans="1:28" ht="18.75">
      <c r="A2" s="166" t="s">
        <v>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</row>
    <row r="3" spans="1:28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>
      <c r="A4" s="30" t="s">
        <v>43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>
      <c r="A5" s="32" t="s">
        <v>44</v>
      </c>
      <c r="B5" s="32" t="s">
        <v>45</v>
      </c>
      <c r="C5" s="32" t="s">
        <v>46</v>
      </c>
      <c r="D5" s="32" t="s">
        <v>47</v>
      </c>
      <c r="E5" s="32" t="s">
        <v>48</v>
      </c>
      <c r="F5" s="32" t="s">
        <v>49</v>
      </c>
      <c r="G5" s="32" t="s">
        <v>50</v>
      </c>
      <c r="H5" s="32" t="s">
        <v>51</v>
      </c>
      <c r="I5" s="32" t="s">
        <v>52</v>
      </c>
      <c r="J5" s="32" t="s">
        <v>53</v>
      </c>
      <c r="K5" s="32" t="s">
        <v>54</v>
      </c>
      <c r="L5" s="32" t="s">
        <v>55</v>
      </c>
      <c r="M5" s="32" t="s">
        <v>56</v>
      </c>
      <c r="N5" s="32" t="s">
        <v>57</v>
      </c>
      <c r="O5" s="32" t="s">
        <v>58</v>
      </c>
      <c r="P5" s="32" t="s">
        <v>59</v>
      </c>
      <c r="Q5" s="32" t="s">
        <v>60</v>
      </c>
      <c r="R5" s="32" t="s">
        <v>61</v>
      </c>
      <c r="S5" s="32" t="s">
        <v>62</v>
      </c>
      <c r="T5" s="32" t="s">
        <v>63</v>
      </c>
      <c r="U5" s="32" t="s">
        <v>64</v>
      </c>
      <c r="V5" s="32" t="s">
        <v>65</v>
      </c>
      <c r="W5" s="32" t="s">
        <v>66</v>
      </c>
      <c r="X5" s="32" t="s">
        <v>67</v>
      </c>
      <c r="Y5" s="32" t="s">
        <v>68</v>
      </c>
      <c r="Z5" s="32" t="s">
        <v>69</v>
      </c>
      <c r="AA5" s="32" t="s">
        <v>70</v>
      </c>
      <c r="AB5" s="32" t="s">
        <v>71</v>
      </c>
    </row>
    <row r="6" spans="1:28" ht="25.5">
      <c r="A6" s="165" t="s">
        <v>72</v>
      </c>
      <c r="B6" s="61" t="s">
        <v>88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306</v>
      </c>
      <c r="N6" s="33">
        <v>215</v>
      </c>
      <c r="O6" s="33">
        <v>245</v>
      </c>
      <c r="P6" s="33">
        <v>235</v>
      </c>
      <c r="Q6" s="33">
        <v>259</v>
      </c>
      <c r="R6" s="33">
        <v>188</v>
      </c>
      <c r="S6" s="33">
        <v>212</v>
      </c>
      <c r="T6" s="33">
        <v>154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212</v>
      </c>
    </row>
    <row r="7" spans="1:28">
      <c r="A7" s="165"/>
      <c r="B7" s="34" t="s">
        <v>89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1.4433962264150944</v>
      </c>
      <c r="N7" s="35">
        <v>1.0141509433962264</v>
      </c>
      <c r="O7" s="35">
        <v>1.1556603773584906</v>
      </c>
      <c r="P7" s="35">
        <v>1.1084905660377358</v>
      </c>
      <c r="Q7" s="35">
        <v>1.2216981132075471</v>
      </c>
      <c r="R7" s="35">
        <v>0.8867924528301887</v>
      </c>
      <c r="S7" s="35">
        <v>1</v>
      </c>
      <c r="T7" s="35">
        <v>0.72641509433962259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7">
        <v>1</v>
      </c>
    </row>
    <row r="8" spans="1:28">
      <c r="A8" s="165"/>
      <c r="B8" s="34" t="s">
        <v>90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1.4433962264150944</v>
      </c>
      <c r="N8" s="38">
        <v>1.0141509433962264</v>
      </c>
      <c r="O8" s="38">
        <v>1.1556603773584906</v>
      </c>
      <c r="P8" s="38">
        <v>1.1084905660377358</v>
      </c>
      <c r="Q8" s="38">
        <v>1.2216981132075471</v>
      </c>
      <c r="R8" s="38">
        <v>0.8867924528301887</v>
      </c>
      <c r="S8" s="38">
        <v>1</v>
      </c>
      <c r="T8" s="38">
        <v>0.72641509433962259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1</v>
      </c>
    </row>
    <row r="9" spans="1:28">
      <c r="A9" s="165" t="s">
        <v>73</v>
      </c>
      <c r="B9" s="34" t="s">
        <v>91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1">
        <v>0.36481328999999996</v>
      </c>
      <c r="N9" s="41">
        <v>0.35549407199999994</v>
      </c>
      <c r="O9" s="41">
        <v>0.39981718199999999</v>
      </c>
      <c r="P9" s="41">
        <v>0.33594644399999996</v>
      </c>
      <c r="Q9" s="41">
        <v>0.35663056199999998</v>
      </c>
      <c r="R9" s="41">
        <v>0.26548406399999996</v>
      </c>
      <c r="S9" s="41">
        <v>0.32276315999999999</v>
      </c>
      <c r="T9" s="41">
        <v>0.29980606199999998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0.32269999999999999</v>
      </c>
    </row>
    <row r="10" spans="1:28">
      <c r="A10" s="165"/>
      <c r="B10" s="34" t="s">
        <v>92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1.1305029129222186</v>
      </c>
      <c r="N10" s="35">
        <v>1.1016240223117446</v>
      </c>
      <c r="O10" s="35">
        <v>1.2389748435079022</v>
      </c>
      <c r="P10" s="35">
        <v>1.041048788348311</v>
      </c>
      <c r="Q10" s="35">
        <v>1.1051458382398514</v>
      </c>
      <c r="R10" s="35">
        <v>0.82269620080570183</v>
      </c>
      <c r="S10" s="35">
        <v>1.0001957235822745</v>
      </c>
      <c r="T10" s="35">
        <v>0.92905504183452126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7">
        <v>1</v>
      </c>
    </row>
    <row r="11" spans="1:28">
      <c r="A11" s="165"/>
      <c r="B11" s="34" t="s">
        <v>93</v>
      </c>
      <c r="C11" s="35">
        <v>1</v>
      </c>
      <c r="D11" s="35">
        <v>1</v>
      </c>
      <c r="E11" s="35">
        <v>1</v>
      </c>
      <c r="F11" s="35">
        <v>1</v>
      </c>
      <c r="G11" s="35">
        <v>1</v>
      </c>
      <c r="H11" s="35">
        <v>1</v>
      </c>
      <c r="I11" s="35">
        <v>1</v>
      </c>
      <c r="J11" s="35">
        <v>1</v>
      </c>
      <c r="K11" s="35">
        <v>1</v>
      </c>
      <c r="L11" s="35">
        <v>1</v>
      </c>
      <c r="M11" s="35">
        <v>-0.13050291292221869</v>
      </c>
      <c r="N11" s="35">
        <v>-0.10162402231174451</v>
      </c>
      <c r="O11" s="35">
        <v>-0.2389748435079021</v>
      </c>
      <c r="P11" s="35">
        <v>-4.1048788348311029E-2</v>
      </c>
      <c r="Q11" s="35">
        <v>-0.10514583823985126</v>
      </c>
      <c r="R11" s="35">
        <v>0.1773037991942982</v>
      </c>
      <c r="S11" s="35">
        <v>-1.957235822745787E-4</v>
      </c>
      <c r="T11" s="35" t="e">
        <v>#DIV/0!</v>
      </c>
      <c r="U11" s="36" t="e">
        <v>#DIV/0!</v>
      </c>
      <c r="V11" s="36" t="e">
        <v>#DIV/0!</v>
      </c>
      <c r="W11" s="36" t="e">
        <v>#DIV/0!</v>
      </c>
      <c r="X11" s="36">
        <v>7.0000000000000036</v>
      </c>
      <c r="Y11" s="36">
        <v>3.7692307692307696</v>
      </c>
      <c r="Z11" s="36">
        <v>2.7007874015748037</v>
      </c>
      <c r="AA11" s="36" t="e">
        <v>#DIV/0!</v>
      </c>
      <c r="AB11" s="43" t="s">
        <v>94</v>
      </c>
    </row>
    <row r="12" spans="1:28">
      <c r="A12" s="165"/>
      <c r="B12" s="34" t="s">
        <v>90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1.130281690140845</v>
      </c>
      <c r="N12" s="38">
        <v>1.1014084507042252</v>
      </c>
      <c r="O12" s="38">
        <v>1.2387323943661972</v>
      </c>
      <c r="P12" s="38">
        <v>1.0408450704225352</v>
      </c>
      <c r="Q12" s="38">
        <v>1.1049295774647887</v>
      </c>
      <c r="R12" s="38">
        <v>0.82253521126760554</v>
      </c>
      <c r="S12" s="38">
        <v>1</v>
      </c>
      <c r="T12" s="38">
        <v>0.9288732394366197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0.99980431471794984</v>
      </c>
    </row>
    <row r="13" spans="1:28">
      <c r="A13" s="167" t="str">
        <f>CONCATENATE("CO2排出量",RIGHT([1]CO2量!B45,LEN([1]CO2量!B45)-2))</f>
        <v>CO2排出量（その他）</v>
      </c>
      <c r="B13" s="34" t="s">
        <v>95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1">
        <v>0.65804999999999991</v>
      </c>
      <c r="N13" s="41">
        <v>0.64123999999999992</v>
      </c>
      <c r="O13" s="41">
        <v>0.72119</v>
      </c>
      <c r="P13" s="41">
        <v>0.60597999999999996</v>
      </c>
      <c r="Q13" s="41">
        <v>0.64328999999999992</v>
      </c>
      <c r="R13" s="41">
        <v>0.47887999999999992</v>
      </c>
      <c r="S13" s="41">
        <v>0.58219999999999994</v>
      </c>
      <c r="T13" s="41">
        <v>0.54078999999999999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4">
        <v>0.58220000000000005</v>
      </c>
    </row>
    <row r="14" spans="1:28">
      <c r="A14" s="168"/>
      <c r="B14" s="34" t="s">
        <v>92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1.1302816901408448</v>
      </c>
      <c r="N14" s="35">
        <v>1.1014084507042252</v>
      </c>
      <c r="O14" s="35">
        <v>1.238732394366197</v>
      </c>
      <c r="P14" s="35">
        <v>1.0408450704225352</v>
      </c>
      <c r="Q14" s="35">
        <v>1.1049295774647885</v>
      </c>
      <c r="R14" s="35">
        <v>0.82253521126760543</v>
      </c>
      <c r="S14" s="35">
        <v>0.99999999999999978</v>
      </c>
      <c r="T14" s="35">
        <v>0.92887323943661959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7">
        <v>1</v>
      </c>
    </row>
    <row r="15" spans="1:28">
      <c r="A15" s="168"/>
      <c r="B15" s="34" t="s">
        <v>93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-0.13028169014084481</v>
      </c>
      <c r="N15" s="35">
        <v>-0.10140845070422512</v>
      </c>
      <c r="O15" s="35">
        <v>-0.23873239436619706</v>
      </c>
      <c r="P15" s="35">
        <v>-4.084507042253506E-2</v>
      </c>
      <c r="Q15" s="35">
        <v>-0.1049295774647885</v>
      </c>
      <c r="R15" s="35">
        <v>0.17746478873239457</v>
      </c>
      <c r="S15" s="35">
        <v>1.9069443913176853E-16</v>
      </c>
      <c r="T15" s="35" t="e">
        <v>#DIV/0!</v>
      </c>
      <c r="U15" s="36" t="e">
        <v>#DIV/0!</v>
      </c>
      <c r="V15" s="36" t="e">
        <v>#DIV/0!</v>
      </c>
      <c r="W15" s="36" t="e">
        <v>#DIV/0!</v>
      </c>
      <c r="X15" s="36">
        <v>7.0000000000000018</v>
      </c>
      <c r="Y15" s="36">
        <v>3.7692307692307692</v>
      </c>
      <c r="Z15" s="36">
        <v>2.7007874015748032</v>
      </c>
      <c r="AA15" s="36" t="e">
        <v>#DIV/0!</v>
      </c>
      <c r="AB15" s="43" t="s">
        <v>94</v>
      </c>
    </row>
    <row r="16" spans="1:28">
      <c r="A16" s="169"/>
      <c r="B16" s="34" t="s">
        <v>90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1.130281690140845</v>
      </c>
      <c r="N16" s="38">
        <v>1.1014084507042254</v>
      </c>
      <c r="O16" s="38">
        <v>1.2387323943661972</v>
      </c>
      <c r="P16" s="38">
        <v>1.0408450704225352</v>
      </c>
      <c r="Q16" s="38">
        <v>1.1049295774647887</v>
      </c>
      <c r="R16" s="38">
        <v>0.82253521126760554</v>
      </c>
      <c r="S16" s="38">
        <v>1</v>
      </c>
      <c r="T16" s="38">
        <v>0.92887323943661981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1.0000000000000002</v>
      </c>
    </row>
    <row r="17" spans="1:28">
      <c r="A17" s="165" t="s">
        <v>74</v>
      </c>
      <c r="B17" s="34"/>
      <c r="C17" s="38" t="e">
        <v>#DIV/0!</v>
      </c>
      <c r="D17" s="38" t="e">
        <v>#DIV/0!</v>
      </c>
      <c r="E17" s="38" t="e">
        <v>#DIV/0!</v>
      </c>
      <c r="F17" s="38" t="e">
        <v>#DIV/0!</v>
      </c>
      <c r="G17" s="38" t="e">
        <v>#DIV/0!</v>
      </c>
      <c r="H17" s="38" t="e">
        <v>#DIV/0!</v>
      </c>
      <c r="I17" s="38" t="e">
        <v>#DIV/0!</v>
      </c>
      <c r="J17" s="38" t="e">
        <v>#DIV/0!</v>
      </c>
      <c r="K17" s="38" t="e">
        <v>#DIV/0!</v>
      </c>
      <c r="L17" s="38" t="e">
        <v>#DIV/0!</v>
      </c>
      <c r="M17" s="41">
        <v>1.1922002941176469E-3</v>
      </c>
      <c r="N17" s="41">
        <v>1.6534607999999997E-3</v>
      </c>
      <c r="O17" s="41">
        <v>1.6319068653061224E-3</v>
      </c>
      <c r="P17" s="41">
        <v>1.4295593361702125E-3</v>
      </c>
      <c r="Q17" s="41">
        <v>1.3769519768339767E-3</v>
      </c>
      <c r="R17" s="41">
        <v>1.4121492765957445E-3</v>
      </c>
      <c r="S17" s="41">
        <v>1.5224677358490566E-3</v>
      </c>
      <c r="T17" s="41">
        <v>1.9467926103896103E-3</v>
      </c>
      <c r="U17" s="39" t="e">
        <v>#DIV/0!</v>
      </c>
      <c r="V17" s="39" t="e">
        <v>#DIV/0!</v>
      </c>
      <c r="W17" s="39" t="e">
        <v>#DIV/0!</v>
      </c>
      <c r="X17" s="39" t="e">
        <v>#DIV/0!</v>
      </c>
      <c r="Y17" s="39" t="e">
        <v>#DIV/0!</v>
      </c>
      <c r="Z17" s="39" t="e">
        <v>#DIV/0!</v>
      </c>
      <c r="AA17" s="39" t="e">
        <v>#DIV/0!</v>
      </c>
      <c r="AB17" s="39">
        <v>1.5221698113207546E-3</v>
      </c>
    </row>
    <row r="18" spans="1:28">
      <c r="A18" s="165"/>
      <c r="B18" s="34" t="s">
        <v>92</v>
      </c>
      <c r="C18" s="35" t="e">
        <v>#DIV/0!</v>
      </c>
      <c r="D18" s="35" t="e">
        <v>#DIV/0!</v>
      </c>
      <c r="E18" s="35" t="e">
        <v>#DIV/0!</v>
      </c>
      <c r="F18" s="35" t="e">
        <v>#DIV/0!</v>
      </c>
      <c r="G18" s="35" t="e">
        <v>#DIV/0!</v>
      </c>
      <c r="H18" s="35" t="e">
        <v>#DIV/0!</v>
      </c>
      <c r="I18" s="35" t="e">
        <v>#DIV/0!</v>
      </c>
      <c r="J18" s="35" t="e">
        <v>#DIV/0!</v>
      </c>
      <c r="K18" s="35" t="e">
        <v>#DIV/0!</v>
      </c>
      <c r="L18" s="35" t="e">
        <v>#DIV/0!</v>
      </c>
      <c r="M18" s="35">
        <v>0.78322424032519733</v>
      </c>
      <c r="N18" s="35">
        <v>1.0862525243259993</v>
      </c>
      <c r="O18" s="35">
        <v>1.0720925176476541</v>
      </c>
      <c r="P18" s="35">
        <v>0.93915890693549764</v>
      </c>
      <c r="Q18" s="35">
        <v>0.90459813786427978</v>
      </c>
      <c r="R18" s="35">
        <v>0.92772124771706799</v>
      </c>
      <c r="S18" s="35">
        <v>1.0001957235822747</v>
      </c>
      <c r="T18" s="35">
        <v>1.2789588887592112</v>
      </c>
      <c r="U18" s="36" t="e">
        <v>#DIV/0!</v>
      </c>
      <c r="V18" s="36" t="e">
        <v>#DIV/0!</v>
      </c>
      <c r="W18" s="36" t="e">
        <v>#DIV/0!</v>
      </c>
      <c r="X18" s="36" t="e">
        <v>#DIV/0!</v>
      </c>
      <c r="Y18" s="36" t="e">
        <v>#DIV/0!</v>
      </c>
      <c r="Z18" s="36" t="e">
        <v>#DIV/0!</v>
      </c>
      <c r="AA18" s="36" t="e">
        <v>#DIV/0!</v>
      </c>
      <c r="AB18" s="37">
        <v>1</v>
      </c>
    </row>
    <row r="19" spans="1:28">
      <c r="A19" s="165"/>
      <c r="B19" s="34" t="s">
        <v>93</v>
      </c>
      <c r="C19" s="35" t="e">
        <v>#DIV/0!</v>
      </c>
      <c r="D19" s="35" t="e">
        <v>#DIV/0!</v>
      </c>
      <c r="E19" s="35" t="e">
        <v>#DIV/0!</v>
      </c>
      <c r="F19" s="35" t="e">
        <v>#DIV/0!</v>
      </c>
      <c r="G19" s="35" t="e">
        <v>#DIV/0!</v>
      </c>
      <c r="H19" s="35" t="e">
        <v>#DIV/0!</v>
      </c>
      <c r="I19" s="35" t="e">
        <v>#DIV/0!</v>
      </c>
      <c r="J19" s="35" t="e">
        <v>#DIV/0!</v>
      </c>
      <c r="K19" s="35" t="e">
        <v>#DIV/0!</v>
      </c>
      <c r="L19" s="35" t="e">
        <v>#DIV/0!</v>
      </c>
      <c r="M19" s="35">
        <v>0.2167757596748027</v>
      </c>
      <c r="N19" s="35">
        <v>-8.6252524325999252E-2</v>
      </c>
      <c r="O19" s="35">
        <v>-7.2092517647654078E-2</v>
      </c>
      <c r="P19" s="35">
        <v>6.0841093064502402E-2</v>
      </c>
      <c r="Q19" s="35">
        <v>9.5401862135720203E-2</v>
      </c>
      <c r="R19" s="35">
        <v>7.2278752282931957E-2</v>
      </c>
      <c r="S19" s="35">
        <v>-1.9572358227464589E-4</v>
      </c>
      <c r="T19" s="35" t="e">
        <v>#DIV/0!</v>
      </c>
      <c r="U19" s="36" t="e">
        <v>#DIV/0!</v>
      </c>
      <c r="V19" s="36" t="e">
        <v>#DIV/0!</v>
      </c>
      <c r="W19" s="36" t="e">
        <v>#DIV/0!</v>
      </c>
      <c r="X19" s="36" t="e">
        <v>#DIV/0!</v>
      </c>
      <c r="Y19" s="36" t="e">
        <v>#DIV/0!</v>
      </c>
      <c r="Z19" s="36" t="e">
        <v>#DIV/0!</v>
      </c>
      <c r="AA19" s="36" t="e">
        <v>#DIV/0!</v>
      </c>
      <c r="AB19" s="43" t="s">
        <v>94</v>
      </c>
    </row>
    <row r="20" spans="1:28">
      <c r="A20" s="165"/>
      <c r="B20" s="34" t="s">
        <v>90</v>
      </c>
      <c r="C20" s="38" t="e">
        <v>#DIV/0!</v>
      </c>
      <c r="D20" s="38" t="e">
        <v>#DIV/0!</v>
      </c>
      <c r="E20" s="38" t="e">
        <v>#DIV/0!</v>
      </c>
      <c r="F20" s="38" t="e">
        <v>#DIV/0!</v>
      </c>
      <c r="G20" s="38" t="e">
        <v>#DIV/0!</v>
      </c>
      <c r="H20" s="38" t="e">
        <v>#DIV/0!</v>
      </c>
      <c r="I20" s="38" t="e">
        <v>#DIV/0!</v>
      </c>
      <c r="J20" s="38" t="e">
        <v>#DIV/0!</v>
      </c>
      <c r="K20" s="38" t="e">
        <v>#DIV/0!</v>
      </c>
      <c r="L20" s="38" t="e">
        <v>#DIV/0!</v>
      </c>
      <c r="M20" s="38">
        <v>0.78307097486882071</v>
      </c>
      <c r="N20" s="38">
        <v>1.0860399606943987</v>
      </c>
      <c r="O20" s="38">
        <v>1.0718827249209542</v>
      </c>
      <c r="P20" s="38">
        <v>0.93897512735990396</v>
      </c>
      <c r="Q20" s="38">
        <v>0.90442112132252972</v>
      </c>
      <c r="R20" s="38">
        <v>0.9275397063230445</v>
      </c>
      <c r="S20" s="38">
        <v>1</v>
      </c>
      <c r="T20" s="38">
        <v>1.2787086153283336</v>
      </c>
      <c r="U20" s="39" t="e">
        <v>#DIV/0!</v>
      </c>
      <c r="V20" s="39" t="e">
        <v>#DIV/0!</v>
      </c>
      <c r="W20" s="39" t="e">
        <v>#DIV/0!</v>
      </c>
      <c r="X20" s="39" t="e">
        <v>#DIV/0!</v>
      </c>
      <c r="Y20" s="39" t="e">
        <v>#DIV/0!</v>
      </c>
      <c r="Z20" s="39" t="e">
        <v>#DIV/0!</v>
      </c>
      <c r="AA20" s="39" t="e">
        <v>#DIV/0!</v>
      </c>
      <c r="AB20" s="39">
        <v>0.99980431471794973</v>
      </c>
    </row>
    <row r="21" spans="1:28">
      <c r="A21" s="165" t="s">
        <v>75</v>
      </c>
      <c r="B21" s="34"/>
      <c r="C21" s="38" t="e">
        <v>#DIV/0!</v>
      </c>
      <c r="D21" s="38" t="e">
        <v>#DIV/0!</v>
      </c>
      <c r="E21" s="38" t="e">
        <v>#DIV/0!</v>
      </c>
      <c r="F21" s="38" t="e">
        <v>#DIV/0!</v>
      </c>
      <c r="G21" s="38" t="e">
        <v>#DIV/0!</v>
      </c>
      <c r="H21" s="38" t="e">
        <v>#DIV/0!</v>
      </c>
      <c r="I21" s="38" t="e">
        <v>#DIV/0!</v>
      </c>
      <c r="J21" s="38" t="e">
        <v>#DIV/0!</v>
      </c>
      <c r="K21" s="38" t="e">
        <v>#DIV/0!</v>
      </c>
      <c r="L21" s="38" t="e">
        <v>#DIV/0!</v>
      </c>
      <c r="M21" s="41">
        <v>2.150490196078431E-3</v>
      </c>
      <c r="N21" s="41">
        <v>2.9825116279069762E-3</v>
      </c>
      <c r="O21" s="41">
        <v>2.9436326530612243E-3</v>
      </c>
      <c r="P21" s="41">
        <v>2.5786382978723404E-3</v>
      </c>
      <c r="Q21" s="41">
        <v>2.4837451737451735E-3</v>
      </c>
      <c r="R21" s="41">
        <v>2.5472340425531912E-3</v>
      </c>
      <c r="S21" s="41">
        <v>2.7462264150943392E-3</v>
      </c>
      <c r="T21" s="41">
        <v>3.5116233766233768E-3</v>
      </c>
      <c r="U21" s="39" t="e">
        <v>#DIV/0!</v>
      </c>
      <c r="V21" s="39" t="e">
        <v>#DIV/0!</v>
      </c>
      <c r="W21" s="39" t="e">
        <v>#DIV/0!</v>
      </c>
      <c r="X21" s="39" t="e">
        <v>#DIV/0!</v>
      </c>
      <c r="Y21" s="39" t="e">
        <v>#DIV/0!</v>
      </c>
      <c r="Z21" s="39" t="e">
        <v>#DIV/0!</v>
      </c>
      <c r="AA21" s="39" t="e">
        <v>#DIV/0!</v>
      </c>
      <c r="AB21" s="39">
        <v>2.74622641509434E-3</v>
      </c>
    </row>
    <row r="22" spans="1:28">
      <c r="A22" s="165"/>
      <c r="B22" s="34" t="s">
        <v>92</v>
      </c>
      <c r="C22" s="35" t="e">
        <v>#DIV/0!</v>
      </c>
      <c r="D22" s="35" t="e">
        <v>#DIV/0!</v>
      </c>
      <c r="E22" s="35" t="e">
        <v>#DIV/0!</v>
      </c>
      <c r="F22" s="35" t="e">
        <v>#DIV/0!</v>
      </c>
      <c r="G22" s="35" t="e">
        <v>#DIV/0!</v>
      </c>
      <c r="H22" s="35" t="e">
        <v>#DIV/0!</v>
      </c>
      <c r="I22" s="35" t="e">
        <v>#DIV/0!</v>
      </c>
      <c r="J22" s="35" t="e">
        <v>#DIV/0!</v>
      </c>
      <c r="K22" s="35" t="e">
        <v>#DIV/0!</v>
      </c>
      <c r="L22" s="35" t="e">
        <v>#DIV/0!</v>
      </c>
      <c r="M22" s="35">
        <v>0.78307097486882049</v>
      </c>
      <c r="N22" s="35">
        <v>1.0860399606943987</v>
      </c>
      <c r="O22" s="35">
        <v>1.0718827249209542</v>
      </c>
      <c r="P22" s="35">
        <v>0.93897512735990396</v>
      </c>
      <c r="Q22" s="35">
        <v>0.90442112132252961</v>
      </c>
      <c r="R22" s="35">
        <v>0.92753970632304439</v>
      </c>
      <c r="S22" s="35">
        <v>0.99999999999999967</v>
      </c>
      <c r="T22" s="35">
        <v>1.2787086153283336</v>
      </c>
      <c r="U22" s="36" t="e">
        <v>#DIV/0!</v>
      </c>
      <c r="V22" s="36" t="e">
        <v>#DIV/0!</v>
      </c>
      <c r="W22" s="36" t="e">
        <v>#DIV/0!</v>
      </c>
      <c r="X22" s="36" t="e">
        <v>#DIV/0!</v>
      </c>
      <c r="Y22" s="36" t="e">
        <v>#DIV/0!</v>
      </c>
      <c r="Z22" s="36" t="e">
        <v>#DIV/0!</v>
      </c>
      <c r="AA22" s="36" t="e">
        <v>#DIV/0!</v>
      </c>
      <c r="AB22" s="37">
        <v>1</v>
      </c>
    </row>
    <row r="23" spans="1:28">
      <c r="A23" s="165"/>
      <c r="B23" s="34" t="s">
        <v>93</v>
      </c>
      <c r="C23" s="35" t="e">
        <v>#DIV/0!</v>
      </c>
      <c r="D23" s="35" t="e">
        <v>#DIV/0!</v>
      </c>
      <c r="E23" s="35" t="e">
        <v>#DIV/0!</v>
      </c>
      <c r="F23" s="35" t="e">
        <v>#DIV/0!</v>
      </c>
      <c r="G23" s="35" t="e">
        <v>#DIV/0!</v>
      </c>
      <c r="H23" s="35" t="e">
        <v>#DIV/0!</v>
      </c>
      <c r="I23" s="35" t="e">
        <v>#DIV/0!</v>
      </c>
      <c r="J23" s="35" t="e">
        <v>#DIV/0!</v>
      </c>
      <c r="K23" s="35" t="e">
        <v>#DIV/0!</v>
      </c>
      <c r="L23" s="35" t="e">
        <v>#DIV/0!</v>
      </c>
      <c r="M23" s="35">
        <v>0.21692902513117951</v>
      </c>
      <c r="N23" s="35">
        <v>-8.6039960694398579E-2</v>
      </c>
      <c r="O23" s="35">
        <v>-7.1882724920954072E-2</v>
      </c>
      <c r="P23" s="35">
        <v>6.1024872640096053E-2</v>
      </c>
      <c r="Q23" s="35">
        <v>9.5578878677470447E-2</v>
      </c>
      <c r="R23" s="35">
        <v>7.2460293676955584E-2</v>
      </c>
      <c r="S23" s="35">
        <v>3.1583766481199162E-16</v>
      </c>
      <c r="T23" s="35" t="e">
        <v>#DIV/0!</v>
      </c>
      <c r="U23" s="36" t="e">
        <v>#DIV/0!</v>
      </c>
      <c r="V23" s="36" t="e">
        <v>#DIV/0!</v>
      </c>
      <c r="W23" s="36" t="e">
        <v>#DIV/0!</v>
      </c>
      <c r="X23" s="36" t="e">
        <v>#DIV/0!</v>
      </c>
      <c r="Y23" s="36" t="e">
        <v>#DIV/0!</v>
      </c>
      <c r="Z23" s="36" t="e">
        <v>#DIV/0!</v>
      </c>
      <c r="AA23" s="36" t="e">
        <v>#DIV/0!</v>
      </c>
      <c r="AB23" s="43" t="s">
        <v>94</v>
      </c>
    </row>
    <row r="24" spans="1:28">
      <c r="A24" s="165"/>
      <c r="B24" s="34" t="s">
        <v>90</v>
      </c>
      <c r="C24" s="38" t="e">
        <v>#DIV/0!</v>
      </c>
      <c r="D24" s="38" t="e">
        <v>#DIV/0!</v>
      </c>
      <c r="E24" s="38" t="e">
        <v>#DIV/0!</v>
      </c>
      <c r="F24" s="38" t="e">
        <v>#DIV/0!</v>
      </c>
      <c r="G24" s="38" t="e">
        <v>#DIV/0!</v>
      </c>
      <c r="H24" s="38" t="e">
        <v>#DIV/0!</v>
      </c>
      <c r="I24" s="38" t="e">
        <v>#DIV/0!</v>
      </c>
      <c r="J24" s="38" t="e">
        <v>#DIV/0!</v>
      </c>
      <c r="K24" s="38" t="e">
        <v>#DIV/0!</v>
      </c>
      <c r="L24" s="38" t="e">
        <v>#DIV/0!</v>
      </c>
      <c r="M24" s="38">
        <v>0.78307097486882071</v>
      </c>
      <c r="N24" s="38">
        <v>1.0860399606943989</v>
      </c>
      <c r="O24" s="38">
        <v>1.0718827249209544</v>
      </c>
      <c r="P24" s="38">
        <v>0.93897512735990429</v>
      </c>
      <c r="Q24" s="38">
        <v>0.90442112132252983</v>
      </c>
      <c r="R24" s="38">
        <v>0.92753970632304472</v>
      </c>
      <c r="S24" s="38">
        <v>1</v>
      </c>
      <c r="T24" s="38">
        <v>1.2787086153283338</v>
      </c>
      <c r="U24" s="39" t="e">
        <v>#DIV/0!</v>
      </c>
      <c r="V24" s="39" t="e">
        <v>#DIV/0!</v>
      </c>
      <c r="W24" s="39" t="e">
        <v>#DIV/0!</v>
      </c>
      <c r="X24" s="39" t="e">
        <v>#DIV/0!</v>
      </c>
      <c r="Y24" s="39" t="e">
        <v>#DIV/0!</v>
      </c>
      <c r="Z24" s="39" t="e">
        <v>#DIV/0!</v>
      </c>
      <c r="AA24" s="39" t="e">
        <v>#DIV/0!</v>
      </c>
      <c r="AB24" s="39">
        <v>1.0000000000000002</v>
      </c>
    </row>
    <row r="25" spans="1:28">
      <c r="A25" s="4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>
      <c r="A26" s="32" t="s">
        <v>76</v>
      </c>
      <c r="B26" s="34"/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46">
        <v>4.8648648648648646E-3</v>
      </c>
      <c r="N26" s="46">
        <v>4.8648648648648646E-3</v>
      </c>
      <c r="O26" s="46">
        <v>5.6756756756756758E-3</v>
      </c>
      <c r="P26" s="46">
        <v>4.8648648648648646E-3</v>
      </c>
      <c r="Q26" s="46">
        <v>6.216216216216216E-3</v>
      </c>
      <c r="R26" s="46">
        <v>6.216216216216216E-3</v>
      </c>
      <c r="S26" s="46">
        <v>6.216216216216216E-3</v>
      </c>
      <c r="T26" s="46">
        <v>1.3513513513513514E-3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4"/>
    </row>
    <row r="27" spans="1:28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7"/>
    </row>
    <row r="28" spans="1:28">
      <c r="A28" s="30" t="s">
        <v>77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>
      <c r="A29" s="32" t="s">
        <v>44</v>
      </c>
      <c r="B29" s="32" t="s">
        <v>96</v>
      </c>
      <c r="C29" s="32" t="s">
        <v>97</v>
      </c>
      <c r="D29" s="32" t="s">
        <v>98</v>
      </c>
      <c r="E29" s="32" t="s">
        <v>99</v>
      </c>
      <c r="F29" s="32" t="s">
        <v>100</v>
      </c>
      <c r="G29" s="32" t="s">
        <v>101</v>
      </c>
      <c r="H29" s="32" t="s">
        <v>102</v>
      </c>
      <c r="I29" s="32" t="s">
        <v>103</v>
      </c>
      <c r="J29" s="32" t="s">
        <v>104</v>
      </c>
      <c r="K29" s="32" t="s">
        <v>105</v>
      </c>
      <c r="L29" s="32" t="s">
        <v>106</v>
      </c>
      <c r="M29" s="32" t="s">
        <v>107</v>
      </c>
      <c r="N29" s="32" t="s">
        <v>108</v>
      </c>
      <c r="O29" s="32" t="s">
        <v>109</v>
      </c>
      <c r="P29" s="32" t="s">
        <v>110</v>
      </c>
      <c r="Q29" s="32" t="s">
        <v>111</v>
      </c>
      <c r="R29" s="32" t="s">
        <v>112</v>
      </c>
      <c r="S29" s="32" t="s">
        <v>113</v>
      </c>
      <c r="T29" s="32" t="s">
        <v>114</v>
      </c>
      <c r="U29" s="32" t="s">
        <v>115</v>
      </c>
      <c r="V29" s="32" t="s">
        <v>116</v>
      </c>
      <c r="W29" s="32" t="s">
        <v>117</v>
      </c>
      <c r="X29" s="32" t="s">
        <v>118</v>
      </c>
      <c r="Y29" s="32" t="s">
        <v>119</v>
      </c>
      <c r="Z29" s="32" t="s">
        <v>120</v>
      </c>
      <c r="AA29" s="32" t="s">
        <v>121</v>
      </c>
      <c r="AB29" s="32" t="s">
        <v>122</v>
      </c>
    </row>
    <row r="30" spans="1:28" ht="25.5">
      <c r="A30" s="165" t="s">
        <v>72</v>
      </c>
      <c r="B30" s="61" t="s">
        <v>88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3">
        <v>212</v>
      </c>
      <c r="U30" s="33">
        <v>212</v>
      </c>
      <c r="V30" s="33">
        <v>212</v>
      </c>
      <c r="W30" s="33">
        <v>212</v>
      </c>
      <c r="X30" s="33">
        <v>212</v>
      </c>
      <c r="Y30" s="33">
        <v>212</v>
      </c>
      <c r="Z30" s="33">
        <v>212</v>
      </c>
      <c r="AA30" s="33">
        <v>212</v>
      </c>
      <c r="AB30" s="33">
        <v>212</v>
      </c>
    </row>
    <row r="31" spans="1:28">
      <c r="A31" s="165"/>
      <c r="B31" s="34" t="s">
        <v>123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5">
        <v>0.72641509433962259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48" t="s">
        <v>94</v>
      </c>
    </row>
    <row r="32" spans="1:28">
      <c r="A32" s="165" t="s">
        <v>78</v>
      </c>
      <c r="B32" s="34" t="s">
        <v>91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0">
        <v>0.32269999999999999</v>
      </c>
      <c r="U32" s="40">
        <v>0.32269999999999999</v>
      </c>
      <c r="V32" s="40">
        <v>0.32269999999999999</v>
      </c>
      <c r="W32" s="40">
        <v>0.32269999999999999</v>
      </c>
      <c r="X32" s="40">
        <v>0.27660000000000001</v>
      </c>
      <c r="Y32" s="40">
        <v>0.23708571428571429</v>
      </c>
      <c r="Z32" s="40">
        <v>0.20321632653061225</v>
      </c>
      <c r="AA32" s="40">
        <v>0.32269999999999999</v>
      </c>
      <c r="AB32" s="33">
        <v>0.32269999999999999</v>
      </c>
    </row>
    <row r="33" spans="1:28">
      <c r="A33" s="165"/>
      <c r="B33" s="34" t="s">
        <v>123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5">
        <v>0.92905504183452126</v>
      </c>
      <c r="U33" s="35">
        <v>1</v>
      </c>
      <c r="V33" s="35">
        <v>1</v>
      </c>
      <c r="W33" s="35">
        <v>1</v>
      </c>
      <c r="X33" s="35">
        <v>1</v>
      </c>
      <c r="Y33" s="35">
        <v>1</v>
      </c>
      <c r="Z33" s="35">
        <v>1</v>
      </c>
      <c r="AA33" s="35">
        <v>1</v>
      </c>
      <c r="AB33" s="48" t="s">
        <v>94</v>
      </c>
    </row>
    <row r="34" spans="1:28">
      <c r="A34" s="167" t="str">
        <f>CONCATENATE("CO2排出量",RIGHT([1]CO2量!B45,LEN([1]CO2量!B45)-2))</f>
        <v>CO2排出量（その他）</v>
      </c>
      <c r="B34" s="34" t="s">
        <v>95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3">
        <v>0.58220000000000005</v>
      </c>
      <c r="U34" s="33">
        <v>0.58220000000000005</v>
      </c>
      <c r="V34" s="33">
        <v>0.58220000000000005</v>
      </c>
      <c r="W34" s="33">
        <v>0.58220000000000005</v>
      </c>
      <c r="X34" s="33">
        <v>0.49902857142857149</v>
      </c>
      <c r="Y34" s="33">
        <v>0.42773877551020412</v>
      </c>
      <c r="Z34" s="33">
        <v>0.36663323615160354</v>
      </c>
      <c r="AA34" s="33">
        <v>0.58220000000000005</v>
      </c>
      <c r="AB34" s="33">
        <v>0.58220000000000005</v>
      </c>
    </row>
    <row r="35" spans="1:28">
      <c r="A35" s="168"/>
      <c r="B35" s="34" t="s">
        <v>123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5">
        <v>0.92887323943661959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48" t="s">
        <v>94</v>
      </c>
    </row>
    <row r="36" spans="1:28">
      <c r="A36" s="165" t="s">
        <v>79</v>
      </c>
      <c r="B36" s="34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1">
        <v>1.5221698113207546E-3</v>
      </c>
      <c r="U36" s="41">
        <v>1.5221698113207546E-3</v>
      </c>
      <c r="V36" s="41">
        <v>1.5221698113207546E-3</v>
      </c>
      <c r="W36" s="41">
        <v>1.5221698113207546E-3</v>
      </c>
      <c r="X36" s="41">
        <v>1.5221698113207546E-3</v>
      </c>
      <c r="Y36" s="41">
        <v>1.5221698113207546E-3</v>
      </c>
      <c r="Z36" s="41">
        <v>1.5221698113207546E-3</v>
      </c>
      <c r="AA36" s="41">
        <v>1.5221698113207546E-3</v>
      </c>
      <c r="AB36" s="38">
        <v>1.5221698113207546E-3</v>
      </c>
    </row>
    <row r="37" spans="1:28">
      <c r="A37" s="165"/>
      <c r="B37" s="34" t="s">
        <v>124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5">
        <v>1.2789588887592112</v>
      </c>
      <c r="U37" s="46" t="e">
        <v>#DIV/0!</v>
      </c>
      <c r="V37" s="46" t="e">
        <v>#DIV/0!</v>
      </c>
      <c r="W37" s="46" t="e">
        <v>#DIV/0!</v>
      </c>
      <c r="X37" s="46" t="e">
        <v>#DIV/0!</v>
      </c>
      <c r="Y37" s="46" t="e">
        <v>#DIV/0!</v>
      </c>
      <c r="Z37" s="46" t="e">
        <v>#DIV/0!</v>
      </c>
      <c r="AA37" s="46" t="e">
        <v>#DIV/0!</v>
      </c>
      <c r="AB37" s="48" t="s">
        <v>94</v>
      </c>
    </row>
    <row r="38" spans="1:28">
      <c r="A38" s="165" t="s">
        <v>75</v>
      </c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1">
        <v>2.74622641509434E-3</v>
      </c>
      <c r="U38" s="41">
        <v>2.74622641509434E-3</v>
      </c>
      <c r="V38" s="41">
        <v>2.74622641509434E-3</v>
      </c>
      <c r="W38" s="41">
        <v>2.74622641509434E-3</v>
      </c>
      <c r="X38" s="41">
        <v>2.74622641509434E-3</v>
      </c>
      <c r="Y38" s="41">
        <v>2.74622641509434E-3</v>
      </c>
      <c r="Z38" s="41">
        <v>2.74622641509434E-3</v>
      </c>
      <c r="AA38" s="41">
        <v>2.74622641509434E-3</v>
      </c>
      <c r="AB38" s="38">
        <v>2.74622641509434E-3</v>
      </c>
    </row>
    <row r="39" spans="1:28">
      <c r="A39" s="165"/>
      <c r="B39" s="34" t="s">
        <v>123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5">
        <v>1.2787086153283336</v>
      </c>
      <c r="U39" s="35" t="e">
        <v>#DIV/0!</v>
      </c>
      <c r="V39" s="35" t="e">
        <v>#DIV/0!</v>
      </c>
      <c r="W39" s="35" t="e">
        <v>#DIV/0!</v>
      </c>
      <c r="X39" s="35" t="e">
        <v>#DIV/0!</v>
      </c>
      <c r="Y39" s="35" t="e">
        <v>#DIV/0!</v>
      </c>
      <c r="Z39" s="35" t="e">
        <v>#DIV/0!</v>
      </c>
      <c r="AA39" s="35" t="e">
        <v>#DIV/0!</v>
      </c>
      <c r="AB39" s="48" t="s">
        <v>94</v>
      </c>
    </row>
    <row r="40" spans="1:28">
      <c r="A40" s="4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</row>
    <row r="41" spans="1:28">
      <c r="A41" s="32" t="s">
        <v>76</v>
      </c>
      <c r="B41" s="34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5">
        <v>6.1999999999999998E-3</v>
      </c>
      <c r="U41" s="35">
        <v>6.1999999999999998E-3</v>
      </c>
      <c r="V41" s="35">
        <v>6.1999999999999998E-3</v>
      </c>
      <c r="W41" s="35">
        <v>6.1999999999999998E-3</v>
      </c>
      <c r="X41" s="35">
        <v>6.1999999999999998E-3</v>
      </c>
      <c r="Y41" s="35">
        <v>6.1999999999999998E-3</v>
      </c>
      <c r="Z41" s="35">
        <v>6.1999999999999998E-3</v>
      </c>
      <c r="AA41" s="35">
        <v>6.1999999999999998E-3</v>
      </c>
      <c r="AB41" s="33"/>
    </row>
    <row r="42" spans="1:28">
      <c r="A42" s="49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50"/>
    </row>
    <row r="43" spans="1:28">
      <c r="A43" s="30" t="s">
        <v>80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>
      <c r="A44" s="32" t="s">
        <v>44</v>
      </c>
      <c r="B44" s="32" t="s">
        <v>96</v>
      </c>
      <c r="C44" s="32" t="s">
        <v>97</v>
      </c>
      <c r="D44" s="32" t="s">
        <v>98</v>
      </c>
      <c r="E44" s="32" t="s">
        <v>99</v>
      </c>
      <c r="F44" s="32" t="s">
        <v>100</v>
      </c>
      <c r="G44" s="32" t="s">
        <v>101</v>
      </c>
      <c r="H44" s="32" t="s">
        <v>102</v>
      </c>
      <c r="I44" s="32" t="s">
        <v>103</v>
      </c>
      <c r="J44" s="32" t="s">
        <v>104</v>
      </c>
      <c r="K44" s="32" t="s">
        <v>105</v>
      </c>
      <c r="L44" s="32" t="s">
        <v>106</v>
      </c>
      <c r="M44" s="32" t="s">
        <v>107</v>
      </c>
      <c r="N44" s="32" t="s">
        <v>108</v>
      </c>
      <c r="O44" s="32" t="s">
        <v>109</v>
      </c>
      <c r="P44" s="32" t="s">
        <v>110</v>
      </c>
      <c r="Q44" s="32" t="s">
        <v>111</v>
      </c>
      <c r="R44" s="32" t="s">
        <v>112</v>
      </c>
      <c r="S44" s="32" t="s">
        <v>113</v>
      </c>
      <c r="T44" s="32" t="s">
        <v>114</v>
      </c>
      <c r="U44" s="32" t="s">
        <v>115</v>
      </c>
      <c r="V44" s="32" t="s">
        <v>116</v>
      </c>
      <c r="W44" s="32" t="s">
        <v>117</v>
      </c>
      <c r="X44" s="32" t="s">
        <v>118</v>
      </c>
      <c r="Y44" s="32" t="s">
        <v>119</v>
      </c>
      <c r="Z44" s="32" t="s">
        <v>120</v>
      </c>
      <c r="AA44" s="32" t="s">
        <v>121</v>
      </c>
      <c r="AB44" s="32" t="s">
        <v>122</v>
      </c>
    </row>
    <row r="45" spans="1:28" ht="25.5">
      <c r="A45" s="165" t="s">
        <v>72</v>
      </c>
      <c r="B45" s="61" t="s">
        <v>88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306</v>
      </c>
      <c r="N45" s="33">
        <v>215</v>
      </c>
      <c r="O45" s="33">
        <v>245</v>
      </c>
      <c r="P45" s="33">
        <v>235</v>
      </c>
      <c r="Q45" s="33">
        <v>259</v>
      </c>
      <c r="R45" s="33">
        <v>188</v>
      </c>
      <c r="S45" s="33">
        <v>212</v>
      </c>
      <c r="T45" s="33">
        <v>154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212</v>
      </c>
    </row>
    <row r="46" spans="1:28">
      <c r="A46" s="165"/>
      <c r="B46" s="34" t="s">
        <v>89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1.4433962264150944</v>
      </c>
      <c r="N46" s="35">
        <v>1.0141509433962264</v>
      </c>
      <c r="O46" s="35">
        <v>1.1556603773584906</v>
      </c>
      <c r="P46" s="35">
        <v>1.1084905660377358</v>
      </c>
      <c r="Q46" s="35">
        <v>1.2216981132075471</v>
      </c>
      <c r="R46" s="35">
        <v>0.8867924528301887</v>
      </c>
      <c r="S46" s="35">
        <v>1</v>
      </c>
      <c r="T46" s="35">
        <v>0.72641509433962259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7">
        <v>1</v>
      </c>
    </row>
    <row r="47" spans="1:28">
      <c r="A47" s="165"/>
      <c r="B47" s="34" t="s">
        <v>90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1.4433962264150944</v>
      </c>
      <c r="N47" s="38">
        <v>1.0141509433962264</v>
      </c>
      <c r="O47" s="38">
        <v>1.1556603773584906</v>
      </c>
      <c r="P47" s="38">
        <v>1.1084905660377358</v>
      </c>
      <c r="Q47" s="38">
        <v>1.2216981132075471</v>
      </c>
      <c r="R47" s="38">
        <v>0.8867924528301887</v>
      </c>
      <c r="S47" s="38">
        <v>1</v>
      </c>
      <c r="T47" s="38">
        <v>0.72641509433962259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1</v>
      </c>
    </row>
    <row r="48" spans="1:28">
      <c r="A48" s="165" t="s">
        <v>81</v>
      </c>
      <c r="B48" s="34" t="s">
        <v>91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51">
        <v>0.36481328999999996</v>
      </c>
      <c r="N48" s="51">
        <v>0.35549407199999994</v>
      </c>
      <c r="O48" s="51">
        <v>0.39981718199999999</v>
      </c>
      <c r="P48" s="51">
        <v>0.33594644399999996</v>
      </c>
      <c r="Q48" s="51">
        <v>0.35663056199999998</v>
      </c>
      <c r="R48" s="51">
        <v>0.26548406399999996</v>
      </c>
      <c r="S48" s="51">
        <v>0.32276315999999999</v>
      </c>
      <c r="T48" s="51">
        <v>0.29980606199999998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0.32269999999999999</v>
      </c>
    </row>
    <row r="49" spans="1:28">
      <c r="A49" s="165"/>
      <c r="B49" s="34" t="s">
        <v>92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52">
        <v>1.1305029129222186</v>
      </c>
      <c r="N49" s="52">
        <v>1.1016240223117446</v>
      </c>
      <c r="O49" s="52">
        <v>1.2389748435079022</v>
      </c>
      <c r="P49" s="52">
        <v>1.041048788348311</v>
      </c>
      <c r="Q49" s="52">
        <v>1.1051458382398514</v>
      </c>
      <c r="R49" s="52">
        <v>0.82269620080570183</v>
      </c>
      <c r="S49" s="52">
        <v>1.0001957235822745</v>
      </c>
      <c r="T49" s="52">
        <v>0.92905504183452126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7">
        <v>1</v>
      </c>
    </row>
    <row r="50" spans="1:28">
      <c r="A50" s="165"/>
      <c r="B50" s="34" t="s">
        <v>93</v>
      </c>
      <c r="C50" s="35">
        <v>1</v>
      </c>
      <c r="D50" s="35">
        <v>1</v>
      </c>
      <c r="E50" s="35">
        <v>1</v>
      </c>
      <c r="F50" s="35">
        <v>1</v>
      </c>
      <c r="G50" s="35">
        <v>1</v>
      </c>
      <c r="H50" s="35">
        <v>1</v>
      </c>
      <c r="I50" s="35">
        <v>1</v>
      </c>
      <c r="J50" s="35">
        <v>1</v>
      </c>
      <c r="K50" s="35">
        <v>1</v>
      </c>
      <c r="L50" s="35">
        <v>1</v>
      </c>
      <c r="M50" s="35">
        <v>-0.13050291292221869</v>
      </c>
      <c r="N50" s="35">
        <v>-0.10162402231174451</v>
      </c>
      <c r="O50" s="35">
        <v>-0.2389748435079021</v>
      </c>
      <c r="P50" s="35">
        <v>-4.1048788348311029E-2</v>
      </c>
      <c r="Q50" s="35">
        <v>-0.10514583823985126</v>
      </c>
      <c r="R50" s="35">
        <v>0.1773037991942982</v>
      </c>
      <c r="S50" s="35">
        <v>-1.957235822745787E-4</v>
      </c>
      <c r="T50" s="35" t="e">
        <v>#DIV/0!</v>
      </c>
      <c r="U50" s="36" t="e">
        <v>#DIV/0!</v>
      </c>
      <c r="V50" s="36" t="e">
        <v>#DIV/0!</v>
      </c>
      <c r="W50" s="36" t="e">
        <v>#DIV/0!</v>
      </c>
      <c r="X50" s="36">
        <v>7.0000000000000036</v>
      </c>
      <c r="Y50" s="36">
        <v>3.7692307692307696</v>
      </c>
      <c r="Z50" s="36">
        <v>2.7007874015748037</v>
      </c>
      <c r="AA50" s="36" t="e">
        <v>#DIV/0!</v>
      </c>
      <c r="AB50" s="43" t="s">
        <v>94</v>
      </c>
    </row>
    <row r="51" spans="1:28">
      <c r="A51" s="165"/>
      <c r="B51" s="34" t="s">
        <v>90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1.130281690140845</v>
      </c>
      <c r="N51" s="38">
        <v>1.1014084507042252</v>
      </c>
      <c r="O51" s="38">
        <v>1.2387323943661972</v>
      </c>
      <c r="P51" s="38">
        <v>1.0408450704225352</v>
      </c>
      <c r="Q51" s="38">
        <v>1.1049295774647887</v>
      </c>
      <c r="R51" s="38">
        <v>0.82253521126760554</v>
      </c>
      <c r="S51" s="38">
        <v>1</v>
      </c>
      <c r="T51" s="38">
        <v>0.9288732394366197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0.99980431471794984</v>
      </c>
    </row>
    <row r="52" spans="1:28">
      <c r="A52" s="167" t="str">
        <f>CONCATENATE("CO2排出量",RIGHT([1]CO2量!B44,LEN([1]CO2量!B44)-2))</f>
        <v>CO2排出量（固定）</v>
      </c>
      <c r="B52" s="34" t="s">
        <v>95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51">
        <v>0.78163500000000008</v>
      </c>
      <c r="N52" s="51">
        <v>0.76166800000000001</v>
      </c>
      <c r="O52" s="51">
        <v>0.85663299999999998</v>
      </c>
      <c r="P52" s="51">
        <v>0.71978600000000004</v>
      </c>
      <c r="Q52" s="51">
        <v>0.76410299999999998</v>
      </c>
      <c r="R52" s="51">
        <v>0.56881599999999999</v>
      </c>
      <c r="S52" s="51">
        <v>0.69154000000000004</v>
      </c>
      <c r="T52" s="51">
        <v>0.64235299999999995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34">
        <v>0.49014784394250516</v>
      </c>
    </row>
    <row r="53" spans="1:28">
      <c r="A53" s="168"/>
      <c r="B53" s="34" t="s">
        <v>92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1.5946923151041885</v>
      </c>
      <c r="N53" s="35">
        <v>1.5539556266809662</v>
      </c>
      <c r="O53" s="35">
        <v>1.7477032911328769</v>
      </c>
      <c r="P53" s="35">
        <v>1.4685079387688416</v>
      </c>
      <c r="Q53" s="35">
        <v>1.5589235155130663</v>
      </c>
      <c r="R53" s="35">
        <v>1.1604988311786244</v>
      </c>
      <c r="S53" s="35">
        <v>1.4108804283164784</v>
      </c>
      <c r="T53" s="35">
        <v>1.3105290739080526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7">
        <v>1</v>
      </c>
    </row>
    <row r="54" spans="1:28">
      <c r="A54" s="168"/>
      <c r="B54" s="34" t="s">
        <v>93</v>
      </c>
      <c r="C54" s="35">
        <v>1</v>
      </c>
      <c r="D54" s="35">
        <v>1</v>
      </c>
      <c r="E54" s="35">
        <v>1</v>
      </c>
      <c r="F54" s="35">
        <v>1</v>
      </c>
      <c r="G54" s="35">
        <v>1</v>
      </c>
      <c r="H54" s="35">
        <v>1</v>
      </c>
      <c r="I54" s="35">
        <v>1</v>
      </c>
      <c r="J54" s="35">
        <v>1</v>
      </c>
      <c r="K54" s="35">
        <v>1</v>
      </c>
      <c r="L54" s="35">
        <v>1</v>
      </c>
      <c r="M54" s="35">
        <v>-0.34255410511851597</v>
      </c>
      <c r="N54" s="35">
        <v>-0.30825833047062856</v>
      </c>
      <c r="O54" s="35">
        <v>-0.47137238062521453</v>
      </c>
      <c r="P54" s="35">
        <v>-0.23632085194091373</v>
      </c>
      <c r="Q54" s="35">
        <v>-0.31244074201305377</v>
      </c>
      <c r="R54" s="35">
        <v>2.29886636894539E-2</v>
      </c>
      <c r="S54" s="35">
        <v>-0.18780487804878046</v>
      </c>
      <c r="T54" s="35">
        <v>0.55014633254069789</v>
      </c>
      <c r="U54" s="36">
        <v>-5.3246753246753258</v>
      </c>
      <c r="V54" s="36">
        <v>-5.3246753246753258</v>
      </c>
      <c r="W54" s="36">
        <v>-5.3246753246753258</v>
      </c>
      <c r="X54" s="36">
        <v>-55.192307692307516</v>
      </c>
      <c r="Y54" s="36">
        <v>7.853792025019561</v>
      </c>
      <c r="Z54" s="36">
        <v>3.968339071053673</v>
      </c>
      <c r="AA54" s="36">
        <v>-5.3246753246753258</v>
      </c>
      <c r="AB54" s="43" t="s">
        <v>94</v>
      </c>
    </row>
    <row r="55" spans="1:28">
      <c r="A55" s="169"/>
      <c r="B55" s="34" t="s">
        <v>90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1.3425541051185161</v>
      </c>
      <c r="N55" s="38">
        <v>1.3082583304706288</v>
      </c>
      <c r="O55" s="38">
        <v>1.4713723806252148</v>
      </c>
      <c r="P55" s="38">
        <v>1.2363208519409139</v>
      </c>
      <c r="Q55" s="38">
        <v>1.3124407420130539</v>
      </c>
      <c r="R55" s="38">
        <v>0.97701133631054626</v>
      </c>
      <c r="S55" s="38">
        <v>1.1878048780487807</v>
      </c>
      <c r="T55" s="38">
        <v>1.1033201648917899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0.8418891170431213</v>
      </c>
    </row>
    <row r="56" spans="1:28">
      <c r="A56" s="165" t="s">
        <v>74</v>
      </c>
      <c r="B56" s="34"/>
      <c r="C56" s="38" t="e">
        <v>#DIV/0!</v>
      </c>
      <c r="D56" s="38" t="e">
        <v>#DIV/0!</v>
      </c>
      <c r="E56" s="38" t="e">
        <v>#DIV/0!</v>
      </c>
      <c r="F56" s="38" t="e">
        <v>#DIV/0!</v>
      </c>
      <c r="G56" s="38" t="e">
        <v>#DIV/0!</v>
      </c>
      <c r="H56" s="38" t="e">
        <v>#DIV/0!</v>
      </c>
      <c r="I56" s="38" t="e">
        <v>#DIV/0!</v>
      </c>
      <c r="J56" s="38" t="e">
        <v>#DIV/0!</v>
      </c>
      <c r="K56" s="38" t="e">
        <v>#DIV/0!</v>
      </c>
      <c r="L56" s="38" t="e">
        <v>#DIV/0!</v>
      </c>
      <c r="M56" s="41">
        <v>1.1922002941176469E-3</v>
      </c>
      <c r="N56" s="41">
        <v>1.6534607999999997E-3</v>
      </c>
      <c r="O56" s="41">
        <v>1.6319068653061224E-3</v>
      </c>
      <c r="P56" s="41">
        <v>1.4295593361702125E-3</v>
      </c>
      <c r="Q56" s="41">
        <v>1.3769519768339767E-3</v>
      </c>
      <c r="R56" s="41">
        <v>1.4121492765957445E-3</v>
      </c>
      <c r="S56" s="41">
        <v>1.5224677358490566E-3</v>
      </c>
      <c r="T56" s="41">
        <v>1.9467926103896103E-3</v>
      </c>
      <c r="U56" s="39" t="e">
        <v>#DIV/0!</v>
      </c>
      <c r="V56" s="39" t="e">
        <v>#DIV/0!</v>
      </c>
      <c r="W56" s="39" t="e">
        <v>#DIV/0!</v>
      </c>
      <c r="X56" s="39" t="e">
        <v>#DIV/0!</v>
      </c>
      <c r="Y56" s="39" t="e">
        <v>#DIV/0!</v>
      </c>
      <c r="Z56" s="39" t="e">
        <v>#DIV/0!</v>
      </c>
      <c r="AA56" s="39" t="e">
        <v>#DIV/0!</v>
      </c>
      <c r="AB56" s="39">
        <v>1.5221698113207546E-3</v>
      </c>
    </row>
    <row r="57" spans="1:28">
      <c r="A57" s="165"/>
      <c r="B57" s="34" t="s">
        <v>92</v>
      </c>
      <c r="C57" s="35" t="e">
        <v>#DIV/0!</v>
      </c>
      <c r="D57" s="35" t="e">
        <v>#DIV/0!</v>
      </c>
      <c r="E57" s="35" t="e">
        <v>#DIV/0!</v>
      </c>
      <c r="F57" s="35" t="e">
        <v>#DIV/0!</v>
      </c>
      <c r="G57" s="35" t="e">
        <v>#DIV/0!</v>
      </c>
      <c r="H57" s="35" t="e">
        <v>#DIV/0!</v>
      </c>
      <c r="I57" s="35" t="e">
        <v>#DIV/0!</v>
      </c>
      <c r="J57" s="35" t="e">
        <v>#DIV/0!</v>
      </c>
      <c r="K57" s="35" t="e">
        <v>#DIV/0!</v>
      </c>
      <c r="L57" s="35" t="e">
        <v>#DIV/0!</v>
      </c>
      <c r="M57" s="35">
        <v>0.78322424032519733</v>
      </c>
      <c r="N57" s="35">
        <v>1.0862525243259993</v>
      </c>
      <c r="O57" s="35">
        <v>1.0720925176476541</v>
      </c>
      <c r="P57" s="35">
        <v>0.93915890693549764</v>
      </c>
      <c r="Q57" s="35">
        <v>0.90459813786427978</v>
      </c>
      <c r="R57" s="35">
        <v>0.92772124771706799</v>
      </c>
      <c r="S57" s="35">
        <v>1.0001957235822747</v>
      </c>
      <c r="T57" s="35">
        <v>1.2789588887592112</v>
      </c>
      <c r="U57" s="36" t="e">
        <v>#DIV/0!</v>
      </c>
      <c r="V57" s="36" t="e">
        <v>#DIV/0!</v>
      </c>
      <c r="W57" s="36" t="e">
        <v>#DIV/0!</v>
      </c>
      <c r="X57" s="36" t="e">
        <v>#DIV/0!</v>
      </c>
      <c r="Y57" s="36" t="e">
        <v>#DIV/0!</v>
      </c>
      <c r="Z57" s="36" t="e">
        <v>#DIV/0!</v>
      </c>
      <c r="AA57" s="36" t="e">
        <v>#DIV/0!</v>
      </c>
      <c r="AB57" s="37">
        <v>1</v>
      </c>
    </row>
    <row r="58" spans="1:28">
      <c r="A58" s="165"/>
      <c r="B58" s="34" t="s">
        <v>93</v>
      </c>
      <c r="C58" s="35" t="e">
        <v>#DIV/0!</v>
      </c>
      <c r="D58" s="35" t="e">
        <v>#DIV/0!</v>
      </c>
      <c r="E58" s="35" t="e">
        <v>#DIV/0!</v>
      </c>
      <c r="F58" s="35" t="e">
        <v>#DIV/0!</v>
      </c>
      <c r="G58" s="35" t="e">
        <v>#DIV/0!</v>
      </c>
      <c r="H58" s="35" t="e">
        <v>#DIV/0!</v>
      </c>
      <c r="I58" s="35" t="e">
        <v>#DIV/0!</v>
      </c>
      <c r="J58" s="35" t="e">
        <v>#DIV/0!</v>
      </c>
      <c r="K58" s="35" t="e">
        <v>#DIV/0!</v>
      </c>
      <c r="L58" s="35" t="e">
        <v>#DIV/0!</v>
      </c>
      <c r="M58" s="35">
        <v>0.2167757596748027</v>
      </c>
      <c r="N58" s="35">
        <v>-8.6252524325999252E-2</v>
      </c>
      <c r="O58" s="35">
        <v>-7.2092517647654078E-2</v>
      </c>
      <c r="P58" s="35">
        <v>6.0841093064502402E-2</v>
      </c>
      <c r="Q58" s="35">
        <v>9.5401862135720203E-2</v>
      </c>
      <c r="R58" s="35">
        <v>7.2278752282931957E-2</v>
      </c>
      <c r="S58" s="35">
        <v>-1.9572358227464589E-4</v>
      </c>
      <c r="T58" s="35" t="e">
        <v>#DIV/0!</v>
      </c>
      <c r="U58" s="36" t="e">
        <v>#DIV/0!</v>
      </c>
      <c r="V58" s="36" t="e">
        <v>#DIV/0!</v>
      </c>
      <c r="W58" s="36" t="e">
        <v>#DIV/0!</v>
      </c>
      <c r="X58" s="36" t="e">
        <v>#DIV/0!</v>
      </c>
      <c r="Y58" s="36" t="e">
        <v>#DIV/0!</v>
      </c>
      <c r="Z58" s="36" t="e">
        <v>#DIV/0!</v>
      </c>
      <c r="AA58" s="36" t="e">
        <v>#DIV/0!</v>
      </c>
      <c r="AB58" s="43" t="s">
        <v>94</v>
      </c>
    </row>
    <row r="59" spans="1:28">
      <c r="A59" s="165"/>
      <c r="B59" s="34" t="s">
        <v>90</v>
      </c>
      <c r="C59" s="38" t="e">
        <v>#DIV/0!</v>
      </c>
      <c r="D59" s="38" t="e">
        <v>#DIV/0!</v>
      </c>
      <c r="E59" s="38" t="e">
        <v>#DIV/0!</v>
      </c>
      <c r="F59" s="38" t="e">
        <v>#DIV/0!</v>
      </c>
      <c r="G59" s="38" t="e">
        <v>#DIV/0!</v>
      </c>
      <c r="H59" s="38" t="e">
        <v>#DIV/0!</v>
      </c>
      <c r="I59" s="38" t="e">
        <v>#DIV/0!</v>
      </c>
      <c r="J59" s="38" t="e">
        <v>#DIV/0!</v>
      </c>
      <c r="K59" s="38" t="e">
        <v>#DIV/0!</v>
      </c>
      <c r="L59" s="38" t="e">
        <v>#DIV/0!</v>
      </c>
      <c r="M59" s="38">
        <v>0.78307097486882071</v>
      </c>
      <c r="N59" s="38">
        <v>1.0860399606943987</v>
      </c>
      <c r="O59" s="38">
        <v>1.0718827249209542</v>
      </c>
      <c r="P59" s="38">
        <v>0.93897512735990396</v>
      </c>
      <c r="Q59" s="38">
        <v>0.90442112132252972</v>
      </c>
      <c r="R59" s="38">
        <v>0.9275397063230445</v>
      </c>
      <c r="S59" s="38">
        <v>1</v>
      </c>
      <c r="T59" s="38">
        <v>1.2787086153283336</v>
      </c>
      <c r="U59" s="39" t="e">
        <v>#DIV/0!</v>
      </c>
      <c r="V59" s="39" t="e">
        <v>#DIV/0!</v>
      </c>
      <c r="W59" s="39" t="e">
        <v>#DIV/0!</v>
      </c>
      <c r="X59" s="39" t="e">
        <v>#DIV/0!</v>
      </c>
      <c r="Y59" s="39" t="e">
        <v>#DIV/0!</v>
      </c>
      <c r="Z59" s="39" t="e">
        <v>#DIV/0!</v>
      </c>
      <c r="AA59" s="39" t="e">
        <v>#DIV/0!</v>
      </c>
      <c r="AB59" s="39">
        <v>0.99980431471794973</v>
      </c>
    </row>
    <row r="60" spans="1:28">
      <c r="A60" s="165" t="s">
        <v>75</v>
      </c>
      <c r="B60" s="34"/>
      <c r="C60" s="38" t="e">
        <v>#DIV/0!</v>
      </c>
      <c r="D60" s="38" t="e">
        <v>#DIV/0!</v>
      </c>
      <c r="E60" s="38" t="e">
        <v>#DIV/0!</v>
      </c>
      <c r="F60" s="38" t="e">
        <v>#DIV/0!</v>
      </c>
      <c r="G60" s="38" t="e">
        <v>#DIV/0!</v>
      </c>
      <c r="H60" s="38" t="e">
        <v>#DIV/0!</v>
      </c>
      <c r="I60" s="38" t="e">
        <v>#DIV/0!</v>
      </c>
      <c r="J60" s="38" t="e">
        <v>#DIV/0!</v>
      </c>
      <c r="K60" s="38" t="e">
        <v>#DIV/0!</v>
      </c>
      <c r="L60" s="38" t="e">
        <v>#DIV/0!</v>
      </c>
      <c r="M60" s="41">
        <v>2.5543627450980394E-3</v>
      </c>
      <c r="N60" s="41">
        <v>3.5426418604651163E-3</v>
      </c>
      <c r="O60" s="41">
        <v>3.4964612244897959E-3</v>
      </c>
      <c r="P60" s="41">
        <v>3.0629191489361706E-3</v>
      </c>
      <c r="Q60" s="41">
        <v>2.9502046332046329E-3</v>
      </c>
      <c r="R60" s="41">
        <v>3.0256170212765955E-3</v>
      </c>
      <c r="S60" s="41">
        <v>3.2619811320754718E-3</v>
      </c>
      <c r="T60" s="41">
        <v>4.1711233766233763E-3</v>
      </c>
      <c r="U60" s="39" t="e">
        <v>#DIV/0!</v>
      </c>
      <c r="V60" s="39" t="e">
        <v>#DIV/0!</v>
      </c>
      <c r="W60" s="39" t="e">
        <v>#DIV/0!</v>
      </c>
      <c r="X60" s="39" t="e">
        <v>#DIV/0!</v>
      </c>
      <c r="Y60" s="39" t="e">
        <v>#DIV/0!</v>
      </c>
      <c r="Z60" s="39" t="e">
        <v>#DIV/0!</v>
      </c>
      <c r="AA60" s="39" t="e">
        <v>#DIV/0!</v>
      </c>
      <c r="AB60" s="39">
        <v>3.2619811320754727E-3</v>
      </c>
    </row>
    <row r="61" spans="1:28">
      <c r="A61" s="165"/>
      <c r="B61" s="34" t="s">
        <v>92</v>
      </c>
      <c r="C61" s="35" t="e">
        <v>#DIV/0!</v>
      </c>
      <c r="D61" s="35" t="e">
        <v>#DIV/0!</v>
      </c>
      <c r="E61" s="35" t="e">
        <v>#DIV/0!</v>
      </c>
      <c r="F61" s="35" t="e">
        <v>#DIV/0!</v>
      </c>
      <c r="G61" s="35" t="e">
        <v>#DIV/0!</v>
      </c>
      <c r="H61" s="35" t="e">
        <v>#DIV/0!</v>
      </c>
      <c r="I61" s="35" t="e">
        <v>#DIV/0!</v>
      </c>
      <c r="J61" s="35" t="e">
        <v>#DIV/0!</v>
      </c>
      <c r="K61" s="35" t="e">
        <v>#DIV/0!</v>
      </c>
      <c r="L61" s="35" t="e">
        <v>#DIV/0!</v>
      </c>
      <c r="M61" s="35">
        <v>0.7830709748688206</v>
      </c>
      <c r="N61" s="35">
        <v>1.0860399606943987</v>
      </c>
      <c r="O61" s="35">
        <v>1.0718827249209539</v>
      </c>
      <c r="P61" s="35">
        <v>0.93897512735990396</v>
      </c>
      <c r="Q61" s="35">
        <v>0.90442112132252939</v>
      </c>
      <c r="R61" s="35">
        <v>0.92753970632304428</v>
      </c>
      <c r="S61" s="35">
        <v>0.99999999999999978</v>
      </c>
      <c r="T61" s="35">
        <v>1.2787086153283331</v>
      </c>
      <c r="U61" s="39" t="e">
        <v>#DIV/0!</v>
      </c>
      <c r="V61" s="39" t="e">
        <v>#DIV/0!</v>
      </c>
      <c r="W61" s="39" t="e">
        <v>#DIV/0!</v>
      </c>
      <c r="X61" s="39" t="e">
        <v>#DIV/0!</v>
      </c>
      <c r="Y61" s="39" t="e">
        <v>#DIV/0!</v>
      </c>
      <c r="Z61" s="39" t="e">
        <v>#DIV/0!</v>
      </c>
      <c r="AA61" s="39" t="e">
        <v>#DIV/0!</v>
      </c>
      <c r="AB61" s="37">
        <v>1</v>
      </c>
    </row>
    <row r="62" spans="1:28">
      <c r="A62" s="165"/>
      <c r="B62" s="34" t="s">
        <v>93</v>
      </c>
      <c r="C62" s="35" t="e">
        <v>#DIV/0!</v>
      </c>
      <c r="D62" s="35" t="e">
        <v>#DIV/0!</v>
      </c>
      <c r="E62" s="35" t="e">
        <v>#DIV/0!</v>
      </c>
      <c r="F62" s="35" t="e">
        <v>#DIV/0!</v>
      </c>
      <c r="G62" s="35" t="e">
        <v>#DIV/0!</v>
      </c>
      <c r="H62" s="35" t="e">
        <v>#DIV/0!</v>
      </c>
      <c r="I62" s="35" t="e">
        <v>#DIV/0!</v>
      </c>
      <c r="J62" s="35" t="e">
        <v>#DIV/0!</v>
      </c>
      <c r="K62" s="35" t="e">
        <v>#DIV/0!</v>
      </c>
      <c r="L62" s="35" t="e">
        <v>#DIV/0!</v>
      </c>
      <c r="M62" s="35">
        <v>6.9864476192400771E-2</v>
      </c>
      <c r="N62" s="35">
        <v>-0.29000356306871272</v>
      </c>
      <c r="O62" s="35">
        <v>-0.27318752935732843</v>
      </c>
      <c r="P62" s="35">
        <v>-0.11531923664456899</v>
      </c>
      <c r="Q62" s="35">
        <v>-7.4275819717248517E-2</v>
      </c>
      <c r="R62" s="35">
        <v>-0.10173618775444546</v>
      </c>
      <c r="S62" s="35">
        <v>-0.18780487804878035</v>
      </c>
      <c r="T62" s="35">
        <v>-3.2815978330315314</v>
      </c>
      <c r="U62" s="53" t="e">
        <v>#DIV/0!</v>
      </c>
      <c r="V62" s="53" t="e">
        <v>#DIV/0!</v>
      </c>
      <c r="W62" s="53" t="e">
        <v>#DIV/0!</v>
      </c>
      <c r="X62" s="53" t="e">
        <v>#DIV/0!</v>
      </c>
      <c r="Y62" s="53" t="e">
        <v>#DIV/0!</v>
      </c>
      <c r="Z62" s="53" t="e">
        <v>#DIV/0!</v>
      </c>
      <c r="AA62" s="53" t="e">
        <v>#DIV/0!</v>
      </c>
      <c r="AB62" s="37"/>
    </row>
    <row r="63" spans="1:28">
      <c r="A63" s="165"/>
      <c r="B63" s="34" t="s">
        <v>90</v>
      </c>
      <c r="C63" s="38" t="e">
        <v>#DIV/0!</v>
      </c>
      <c r="D63" s="38" t="e">
        <v>#DIV/0!</v>
      </c>
      <c r="E63" s="38" t="e">
        <v>#DIV/0!</v>
      </c>
      <c r="F63" s="38" t="e">
        <v>#DIV/0!</v>
      </c>
      <c r="G63" s="38" t="e">
        <v>#DIV/0!</v>
      </c>
      <c r="H63" s="38" t="e">
        <v>#DIV/0!</v>
      </c>
      <c r="I63" s="38" t="e">
        <v>#DIV/0!</v>
      </c>
      <c r="J63" s="38" t="e">
        <v>#DIV/0!</v>
      </c>
      <c r="K63" s="38" t="e">
        <v>#DIV/0!</v>
      </c>
      <c r="L63" s="38" t="e">
        <v>#DIV/0!</v>
      </c>
      <c r="M63" s="38">
        <v>0.93013552380759956</v>
      </c>
      <c r="N63" s="38">
        <v>1.2900035630687132</v>
      </c>
      <c r="O63" s="38">
        <v>1.2731875293573289</v>
      </c>
      <c r="P63" s="38">
        <v>1.1153192366445694</v>
      </c>
      <c r="Q63" s="38">
        <v>1.0742758197172488</v>
      </c>
      <c r="R63" s="38">
        <v>1.1017361877544458</v>
      </c>
      <c r="S63" s="38">
        <v>1.1878048780487807</v>
      </c>
      <c r="T63" s="38">
        <v>1.5188563308899965</v>
      </c>
      <c r="U63" s="39" t="e">
        <v>#DIV/0!</v>
      </c>
      <c r="V63" s="39" t="e">
        <v>#DIV/0!</v>
      </c>
      <c r="W63" s="39" t="e">
        <v>#DIV/0!</v>
      </c>
      <c r="X63" s="39" t="e">
        <v>#DIV/0!</v>
      </c>
      <c r="Y63" s="39" t="e">
        <v>#DIV/0!</v>
      </c>
      <c r="Z63" s="39" t="e">
        <v>#DIV/0!</v>
      </c>
      <c r="AA63" s="39" t="e">
        <v>#DIV/0!</v>
      </c>
      <c r="AB63" s="39">
        <v>1.1878048780487811</v>
      </c>
    </row>
    <row r="64" spans="1:28">
      <c r="A64" s="45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</row>
    <row r="65" spans="1:28">
      <c r="A65" s="32" t="s">
        <v>76</v>
      </c>
      <c r="B65" s="34"/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4.8648648648648646E-3</v>
      </c>
      <c r="N65" s="35">
        <v>4.8648648648648646E-3</v>
      </c>
      <c r="O65" s="35">
        <v>5.6756756756756758E-3</v>
      </c>
      <c r="P65" s="35">
        <v>4.8648648648648646E-3</v>
      </c>
      <c r="Q65" s="35">
        <v>6.216216216216216E-3</v>
      </c>
      <c r="R65" s="35">
        <v>6.216216216216216E-3</v>
      </c>
      <c r="S65" s="35">
        <v>6.216216216216216E-3</v>
      </c>
      <c r="T65" s="35">
        <v>1.3513513513513514E-3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4"/>
    </row>
    <row r="66" spans="1:28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30" t="s">
        <v>82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>
      <c r="A68" s="32" t="s">
        <v>44</v>
      </c>
      <c r="B68" s="32" t="s">
        <v>96</v>
      </c>
      <c r="C68" s="32" t="s">
        <v>97</v>
      </c>
      <c r="D68" s="32" t="s">
        <v>98</v>
      </c>
      <c r="E68" s="32" t="s">
        <v>99</v>
      </c>
      <c r="F68" s="32" t="s">
        <v>100</v>
      </c>
      <c r="G68" s="32" t="s">
        <v>101</v>
      </c>
      <c r="H68" s="32" t="s">
        <v>102</v>
      </c>
      <c r="I68" s="32" t="s">
        <v>103</v>
      </c>
      <c r="J68" s="32" t="s">
        <v>104</v>
      </c>
      <c r="K68" s="32" t="s">
        <v>105</v>
      </c>
      <c r="L68" s="32" t="s">
        <v>106</v>
      </c>
      <c r="M68" s="32" t="s">
        <v>107</v>
      </c>
      <c r="N68" s="32" t="s">
        <v>108</v>
      </c>
      <c r="O68" s="32" t="s">
        <v>109</v>
      </c>
      <c r="P68" s="32" t="s">
        <v>110</v>
      </c>
      <c r="Q68" s="32" t="s">
        <v>111</v>
      </c>
      <c r="R68" s="32" t="s">
        <v>112</v>
      </c>
      <c r="S68" s="32" t="s">
        <v>113</v>
      </c>
      <c r="T68" s="32" t="s">
        <v>114</v>
      </c>
      <c r="U68" s="32" t="s">
        <v>115</v>
      </c>
      <c r="V68" s="32" t="s">
        <v>116</v>
      </c>
      <c r="W68" s="32" t="s">
        <v>117</v>
      </c>
      <c r="X68" s="32" t="s">
        <v>118</v>
      </c>
      <c r="Y68" s="32" t="s">
        <v>119</v>
      </c>
      <c r="Z68" s="32" t="s">
        <v>120</v>
      </c>
      <c r="AA68" s="32" t="s">
        <v>121</v>
      </c>
      <c r="AB68" s="32" t="s">
        <v>122</v>
      </c>
    </row>
    <row r="69" spans="1:28" ht="25.5">
      <c r="A69" s="165" t="s">
        <v>72</v>
      </c>
      <c r="B69" s="61" t="s">
        <v>88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3">
        <v>212</v>
      </c>
      <c r="U69" s="33">
        <v>212</v>
      </c>
      <c r="V69" s="33">
        <v>212</v>
      </c>
      <c r="W69" s="33">
        <v>212</v>
      </c>
      <c r="X69" s="33">
        <v>212</v>
      </c>
      <c r="Y69" s="33">
        <v>212</v>
      </c>
      <c r="Z69" s="33">
        <v>212</v>
      </c>
      <c r="AA69" s="33">
        <v>212</v>
      </c>
      <c r="AB69" s="33">
        <v>212</v>
      </c>
    </row>
    <row r="70" spans="1:28">
      <c r="A70" s="165"/>
      <c r="B70" s="34" t="s">
        <v>123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35">
        <v>0.72641509433962259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48" t="s">
        <v>94</v>
      </c>
    </row>
    <row r="71" spans="1:28">
      <c r="A71" s="165" t="s">
        <v>78</v>
      </c>
      <c r="B71" s="34" t="s">
        <v>91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0">
        <v>0.32269999999999999</v>
      </c>
      <c r="U71" s="40">
        <v>0.32269999999999999</v>
      </c>
      <c r="V71" s="40">
        <v>0.32269999999999999</v>
      </c>
      <c r="W71" s="40">
        <v>0.32269999999999999</v>
      </c>
      <c r="X71" s="40">
        <v>0.27660000000000001</v>
      </c>
      <c r="Y71" s="40">
        <v>0.23708571428571429</v>
      </c>
      <c r="Z71" s="40">
        <v>0.20321632653061225</v>
      </c>
      <c r="AA71" s="40">
        <v>0.32269999999999999</v>
      </c>
      <c r="AB71" s="33">
        <v>0.32269999999999999</v>
      </c>
    </row>
    <row r="72" spans="1:28">
      <c r="A72" s="165"/>
      <c r="B72" s="34" t="s">
        <v>123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35">
        <v>0.92905504183452126</v>
      </c>
      <c r="U72" s="35">
        <v>1</v>
      </c>
      <c r="V72" s="35">
        <v>1</v>
      </c>
      <c r="W72" s="35">
        <v>1</v>
      </c>
      <c r="X72" s="35">
        <v>1</v>
      </c>
      <c r="Y72" s="35">
        <v>1</v>
      </c>
      <c r="Z72" s="35">
        <v>1</v>
      </c>
      <c r="AA72" s="35">
        <v>1</v>
      </c>
      <c r="AB72" s="48" t="s">
        <v>94</v>
      </c>
    </row>
    <row r="73" spans="1:28">
      <c r="A73" s="167" t="str">
        <f>CONCATENATE("CO2排出量",RIGHT([1]CO2量!B44,LEN([1]CO2量!B44)-2))</f>
        <v>CO2排出量（固定）</v>
      </c>
      <c r="B73" s="34" t="s">
        <v>95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33">
        <v>0.69154000000000004</v>
      </c>
      <c r="U73" s="33">
        <v>0.69154000000000004</v>
      </c>
      <c r="V73" s="33">
        <v>0.69154000000000004</v>
      </c>
      <c r="W73" s="33">
        <v>0.69154000000000004</v>
      </c>
      <c r="X73" s="33">
        <v>0.59274857142857151</v>
      </c>
      <c r="Y73" s="33">
        <v>0.50807020408163284</v>
      </c>
      <c r="Z73" s="33">
        <v>0.43548874635568524</v>
      </c>
      <c r="AA73" s="33">
        <v>0.69154000000000004</v>
      </c>
      <c r="AB73" s="33">
        <v>0.69154000000000004</v>
      </c>
    </row>
    <row r="74" spans="1:28">
      <c r="A74" s="168"/>
      <c r="B74" s="34" t="s">
        <v>123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35">
        <v>0.92887323943661959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48" t="s">
        <v>94</v>
      </c>
    </row>
    <row r="75" spans="1:28">
      <c r="A75" s="165" t="s">
        <v>74</v>
      </c>
      <c r="B75" s="3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8">
        <v>1.5221698113207546E-3</v>
      </c>
      <c r="U75" s="38">
        <v>1.5221698113207546E-3</v>
      </c>
      <c r="V75" s="38">
        <v>1.5221698113207546E-3</v>
      </c>
      <c r="W75" s="38">
        <v>1.5221698113207546E-3</v>
      </c>
      <c r="X75" s="38">
        <v>1.5221698113207546E-3</v>
      </c>
      <c r="Y75" s="38">
        <v>1.5221698113207546E-3</v>
      </c>
      <c r="Z75" s="38">
        <v>1.5221698113207546E-3</v>
      </c>
      <c r="AA75" s="38">
        <v>1.5221698113207546E-3</v>
      </c>
      <c r="AB75" s="38">
        <v>1.5221698113207546E-3</v>
      </c>
    </row>
    <row r="76" spans="1:28">
      <c r="A76" s="165"/>
      <c r="B76" s="34" t="s">
        <v>123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5">
        <v>1.2789588887592112</v>
      </c>
      <c r="U76" s="35" t="e">
        <v>#DIV/0!</v>
      </c>
      <c r="V76" s="35" t="e">
        <v>#DIV/0!</v>
      </c>
      <c r="W76" s="35" t="e">
        <v>#DIV/0!</v>
      </c>
      <c r="X76" s="35" t="e">
        <v>#DIV/0!</v>
      </c>
      <c r="Y76" s="35" t="e">
        <v>#DIV/0!</v>
      </c>
      <c r="Z76" s="35" t="e">
        <v>#DIV/0!</v>
      </c>
      <c r="AA76" s="35" t="e">
        <v>#DIV/0!</v>
      </c>
      <c r="AB76" s="48" t="s">
        <v>94</v>
      </c>
    </row>
    <row r="77" spans="1:28">
      <c r="A77" s="165" t="s">
        <v>75</v>
      </c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8">
        <v>2.3120181318042696E-3</v>
      </c>
      <c r="U77" s="38">
        <v>2.3120181318042696E-3</v>
      </c>
      <c r="V77" s="38">
        <v>2.3120181318042696E-3</v>
      </c>
      <c r="W77" s="38">
        <v>2.3120181318042696E-3</v>
      </c>
      <c r="X77" s="38">
        <v>2.3120181318042696E-3</v>
      </c>
      <c r="Y77" s="38">
        <v>2.3120181318042696E-3</v>
      </c>
      <c r="Z77" s="38">
        <v>2.3120181318042696E-3</v>
      </c>
      <c r="AA77" s="38">
        <v>2.3120181318042696E-3</v>
      </c>
      <c r="AB77" s="38">
        <v>3.2619811320754727E-3</v>
      </c>
    </row>
    <row r="78" spans="1:28">
      <c r="A78" s="165"/>
      <c r="B78" s="34" t="s">
        <v>123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35">
        <v>1.80410495888641</v>
      </c>
      <c r="U78" s="35" t="e">
        <v>#DIV/0!</v>
      </c>
      <c r="V78" s="35" t="e">
        <v>#DIV/0!</v>
      </c>
      <c r="W78" s="35" t="e">
        <v>#DIV/0!</v>
      </c>
      <c r="X78" s="35" t="e">
        <v>#DIV/0!</v>
      </c>
      <c r="Y78" s="35" t="e">
        <v>#DIV/0!</v>
      </c>
      <c r="Z78" s="35" t="e">
        <v>#DIV/0!</v>
      </c>
      <c r="AA78" s="35" t="e">
        <v>#DIV/0!</v>
      </c>
      <c r="AB78" s="54" t="s">
        <v>94</v>
      </c>
    </row>
    <row r="79" spans="1:28">
      <c r="A79" s="45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</row>
    <row r="80" spans="1:28">
      <c r="A80" s="32" t="s">
        <v>76</v>
      </c>
      <c r="B80" s="34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5">
        <v>6.1999999999999998E-3</v>
      </c>
      <c r="U80" s="35">
        <v>6.1999999999999998E-3</v>
      </c>
      <c r="V80" s="35">
        <v>6.1999999999999998E-3</v>
      </c>
      <c r="W80" s="35">
        <v>6.1999999999999998E-3</v>
      </c>
      <c r="X80" s="35">
        <v>6.1999999999999998E-3</v>
      </c>
      <c r="Y80" s="35">
        <v>6.1999999999999998E-3</v>
      </c>
      <c r="Z80" s="35">
        <v>6.1999999999999998E-3</v>
      </c>
      <c r="AA80" s="35">
        <v>6.1999999999999998E-3</v>
      </c>
      <c r="AB80" s="33"/>
    </row>
    <row r="81" spans="1:28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>
      <c r="A82" s="30" t="s">
        <v>83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47"/>
    </row>
    <row r="83" spans="1:28">
      <c r="A83" s="32" t="s">
        <v>44</v>
      </c>
      <c r="B83" s="32" t="s">
        <v>96</v>
      </c>
      <c r="C83" s="32" t="s">
        <v>97</v>
      </c>
      <c r="D83" s="32" t="s">
        <v>98</v>
      </c>
      <c r="E83" s="32" t="s">
        <v>99</v>
      </c>
      <c r="F83" s="32" t="s">
        <v>100</v>
      </c>
      <c r="G83" s="32" t="s">
        <v>101</v>
      </c>
      <c r="H83" s="32" t="s">
        <v>102</v>
      </c>
      <c r="I83" s="32" t="s">
        <v>103</v>
      </c>
      <c r="J83" s="32" t="s">
        <v>104</v>
      </c>
      <c r="K83" s="32" t="s">
        <v>105</v>
      </c>
      <c r="L83" s="32" t="s">
        <v>106</v>
      </c>
      <c r="M83" s="32" t="s">
        <v>107</v>
      </c>
      <c r="N83" s="32" t="s">
        <v>108</v>
      </c>
      <c r="O83" s="32" t="s">
        <v>109</v>
      </c>
      <c r="P83" s="32" t="s">
        <v>110</v>
      </c>
      <c r="Q83" s="32" t="s">
        <v>111</v>
      </c>
      <c r="R83" s="32" t="s">
        <v>112</v>
      </c>
      <c r="S83" s="32" t="s">
        <v>113</v>
      </c>
      <c r="T83" s="32" t="s">
        <v>114</v>
      </c>
      <c r="U83" s="32" t="s">
        <v>115</v>
      </c>
      <c r="V83" s="32" t="s">
        <v>116</v>
      </c>
      <c r="W83" s="32" t="s">
        <v>117</v>
      </c>
      <c r="X83" s="32" t="s">
        <v>118</v>
      </c>
      <c r="Y83" s="32" t="s">
        <v>119</v>
      </c>
      <c r="Z83" s="32" t="s">
        <v>120</v>
      </c>
      <c r="AA83" s="32" t="s">
        <v>121</v>
      </c>
      <c r="AB83" s="32" t="s">
        <v>122</v>
      </c>
    </row>
    <row r="84" spans="1:28" ht="25.5">
      <c r="A84" s="165" t="s">
        <v>72</v>
      </c>
      <c r="B84" s="61" t="s">
        <v>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306</v>
      </c>
      <c r="N84" s="33">
        <v>215</v>
      </c>
      <c r="O84" s="33">
        <v>245</v>
      </c>
      <c r="P84" s="33">
        <v>235</v>
      </c>
      <c r="Q84" s="33">
        <v>259</v>
      </c>
      <c r="R84" s="33">
        <v>188</v>
      </c>
      <c r="S84" s="33">
        <v>212</v>
      </c>
      <c r="T84" s="33">
        <v>154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212</v>
      </c>
    </row>
    <row r="85" spans="1:28">
      <c r="A85" s="165"/>
      <c r="B85" s="34" t="s">
        <v>89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1.4433962264150944</v>
      </c>
      <c r="N85" s="35">
        <v>1.0141509433962264</v>
      </c>
      <c r="O85" s="35">
        <v>1.1556603773584906</v>
      </c>
      <c r="P85" s="35">
        <v>1.1084905660377358</v>
      </c>
      <c r="Q85" s="35">
        <v>1.2216981132075471</v>
      </c>
      <c r="R85" s="35">
        <v>0.8867924528301887</v>
      </c>
      <c r="S85" s="35">
        <v>1</v>
      </c>
      <c r="T85" s="35">
        <v>0.72641509433962259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55">
        <v>1</v>
      </c>
    </row>
    <row r="86" spans="1:28">
      <c r="A86" s="165"/>
      <c r="B86" s="34" t="s">
        <v>90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1.4433962264150944</v>
      </c>
      <c r="N86" s="38">
        <v>1.0141509433962264</v>
      </c>
      <c r="O86" s="38">
        <v>1.1556603773584906</v>
      </c>
      <c r="P86" s="38">
        <v>1.1084905660377358</v>
      </c>
      <c r="Q86" s="38">
        <v>1.2216981132075471</v>
      </c>
      <c r="R86" s="38">
        <v>0.8867924528301887</v>
      </c>
      <c r="S86" s="38">
        <v>1</v>
      </c>
      <c r="T86" s="38">
        <v>0.72641509433962259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  <c r="Z86" s="39">
        <v>0</v>
      </c>
      <c r="AA86" s="39">
        <v>0</v>
      </c>
      <c r="AB86" s="39">
        <v>1</v>
      </c>
    </row>
    <row r="87" spans="1:28">
      <c r="A87" s="165" t="s">
        <v>78</v>
      </c>
      <c r="B87" s="34" t="s">
        <v>91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0.36481328999999996</v>
      </c>
      <c r="N87" s="40">
        <v>0.35549407199999994</v>
      </c>
      <c r="O87" s="40">
        <v>0.39981718199999999</v>
      </c>
      <c r="P87" s="40">
        <v>0.33594644399999996</v>
      </c>
      <c r="Q87" s="40">
        <v>0.35663056199999998</v>
      </c>
      <c r="R87" s="40">
        <v>0.26548406399999996</v>
      </c>
      <c r="S87" s="40">
        <v>0.32276315999999999</v>
      </c>
      <c r="T87" s="40">
        <v>0.29980606199999998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0.32269999999999999</v>
      </c>
    </row>
    <row r="88" spans="1:28">
      <c r="A88" s="165"/>
      <c r="B88" s="34" t="s">
        <v>92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1.1305029129222186</v>
      </c>
      <c r="N88" s="35">
        <v>1.1016240223117446</v>
      </c>
      <c r="O88" s="35">
        <v>1.2389748435079022</v>
      </c>
      <c r="P88" s="35">
        <v>1.041048788348311</v>
      </c>
      <c r="Q88" s="35">
        <v>1.1051458382398514</v>
      </c>
      <c r="R88" s="35">
        <v>0.82269620080570183</v>
      </c>
      <c r="S88" s="35">
        <v>1.0001957235822745</v>
      </c>
      <c r="T88" s="35">
        <v>0.92905504183452126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55">
        <v>1</v>
      </c>
    </row>
    <row r="89" spans="1:28">
      <c r="A89" s="165"/>
      <c r="B89" s="34" t="s">
        <v>93</v>
      </c>
      <c r="C89" s="35">
        <v>1</v>
      </c>
      <c r="D89" s="35">
        <v>1</v>
      </c>
      <c r="E89" s="35">
        <v>1</v>
      </c>
      <c r="F89" s="35">
        <v>1</v>
      </c>
      <c r="G89" s="35">
        <v>1</v>
      </c>
      <c r="H89" s="35">
        <v>1</v>
      </c>
      <c r="I89" s="35">
        <v>1</v>
      </c>
      <c r="J89" s="35">
        <v>1</v>
      </c>
      <c r="K89" s="35">
        <v>1</v>
      </c>
      <c r="L89" s="35">
        <v>1</v>
      </c>
      <c r="M89" s="35">
        <v>-0.13050291292221869</v>
      </c>
      <c r="N89" s="35">
        <v>-0.10162402231174451</v>
      </c>
      <c r="O89" s="35">
        <v>-0.2389748435079021</v>
      </c>
      <c r="P89" s="35">
        <v>-4.1048788348311029E-2</v>
      </c>
      <c r="Q89" s="35">
        <v>-0.10514583823985126</v>
      </c>
      <c r="R89" s="35">
        <v>0.1773037991942982</v>
      </c>
      <c r="S89" s="35">
        <v>-1.957235822745787E-4</v>
      </c>
      <c r="T89" s="35" t="e">
        <v>#DIV/0!</v>
      </c>
      <c r="U89" s="36" t="e">
        <v>#DIV/0!</v>
      </c>
      <c r="V89" s="36" t="e">
        <v>#DIV/0!</v>
      </c>
      <c r="W89" s="36" t="e">
        <v>#DIV/0!</v>
      </c>
      <c r="X89" s="36">
        <v>7.0000000000000036</v>
      </c>
      <c r="Y89" s="36">
        <v>3.7692307692307696</v>
      </c>
      <c r="Z89" s="36">
        <v>2.7007874015748037</v>
      </c>
      <c r="AA89" s="36" t="e">
        <v>#DIV/0!</v>
      </c>
      <c r="AB89" s="43" t="s">
        <v>94</v>
      </c>
    </row>
    <row r="90" spans="1:28">
      <c r="A90" s="165"/>
      <c r="B90" s="34" t="s">
        <v>90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1.130281690140845</v>
      </c>
      <c r="N90" s="38">
        <v>1.1014084507042252</v>
      </c>
      <c r="O90" s="38">
        <v>1.2387323943661972</v>
      </c>
      <c r="P90" s="38">
        <v>1.0408450704225352</v>
      </c>
      <c r="Q90" s="38">
        <v>1.1049295774647887</v>
      </c>
      <c r="R90" s="38">
        <v>0.82253521126760554</v>
      </c>
      <c r="S90" s="38">
        <v>1</v>
      </c>
      <c r="T90" s="38">
        <v>0.9288732394366197</v>
      </c>
      <c r="U90" s="39">
        <v>0</v>
      </c>
      <c r="V90" s="39">
        <v>0</v>
      </c>
      <c r="W90" s="39">
        <v>0</v>
      </c>
      <c r="X90" s="39">
        <v>0</v>
      </c>
      <c r="Y90" s="39">
        <v>0</v>
      </c>
      <c r="Z90" s="39">
        <v>0</v>
      </c>
      <c r="AA90" s="39">
        <v>0</v>
      </c>
      <c r="AB90" s="39">
        <v>0.99980431471794984</v>
      </c>
    </row>
    <row r="91" spans="1:28">
      <c r="A91" s="167" t="str">
        <f>CONCATENATE("CO2排出量",RIGHT([1]CO2量!B42,LEN([1]CO2量!B42)-2))</f>
        <v>CO2排出量（実排出）</v>
      </c>
      <c r="B91" s="34" t="s">
        <v>95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0.65794300000000017</v>
      </c>
      <c r="N91" s="40">
        <v>0.70880480000000001</v>
      </c>
      <c r="O91" s="40">
        <v>0.78169960000000005</v>
      </c>
      <c r="P91" s="40">
        <v>0.60859113333333337</v>
      </c>
      <c r="Q91" s="40">
        <v>0.64721249999999997</v>
      </c>
      <c r="R91" s="40">
        <v>0.59571893333333337</v>
      </c>
      <c r="S91" s="40">
        <v>0.81119866666666673</v>
      </c>
      <c r="T91" s="40">
        <v>0.75183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0.80940000000000012</v>
      </c>
    </row>
    <row r="92" spans="1:28">
      <c r="A92" s="168"/>
      <c r="B92" s="34" t="s">
        <v>92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0.81287744007907103</v>
      </c>
      <c r="N92" s="35">
        <v>0.87571633308623664</v>
      </c>
      <c r="O92" s="35">
        <v>0.96577662466024206</v>
      </c>
      <c r="P92" s="35">
        <v>0.75190404414792844</v>
      </c>
      <c r="Q92" s="35">
        <v>0.79962008895478121</v>
      </c>
      <c r="R92" s="35">
        <v>0.73600065892430599</v>
      </c>
      <c r="S92" s="35">
        <v>1.0022222222222221</v>
      </c>
      <c r="T92" s="35">
        <v>0.92887323943661959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55">
        <v>1</v>
      </c>
    </row>
    <row r="93" spans="1:28">
      <c r="A93" s="168"/>
      <c r="B93" s="34" t="s">
        <v>93</v>
      </c>
      <c r="C93" s="35">
        <v>1</v>
      </c>
      <c r="D93" s="35">
        <v>1</v>
      </c>
      <c r="E93" s="35">
        <v>1</v>
      </c>
      <c r="F93" s="35">
        <v>1</v>
      </c>
      <c r="G93" s="35">
        <v>1</v>
      </c>
      <c r="H93" s="35">
        <v>1</v>
      </c>
      <c r="I93" s="35">
        <v>1</v>
      </c>
      <c r="J93" s="35">
        <v>1</v>
      </c>
      <c r="K93" s="35">
        <v>1</v>
      </c>
      <c r="L93" s="35">
        <v>1</v>
      </c>
      <c r="M93" s="35">
        <v>-0.13009790450017195</v>
      </c>
      <c r="N93" s="35">
        <v>-0.21745929233940217</v>
      </c>
      <c r="O93" s="35">
        <v>-0.34266506355204396</v>
      </c>
      <c r="P93" s="35">
        <v>-4.5330012595900575E-2</v>
      </c>
      <c r="Q93" s="35">
        <v>-0.11166695293713486</v>
      </c>
      <c r="R93" s="35">
        <v>-2.3220428260620603E-2</v>
      </c>
      <c r="S93" s="35">
        <v>-0.39333333333333331</v>
      </c>
      <c r="T93" s="35">
        <v>0.74661091549295733</v>
      </c>
      <c r="U93" s="36">
        <v>1</v>
      </c>
      <c r="V93" s="36">
        <v>1</v>
      </c>
      <c r="W93" s="36">
        <v>1</v>
      </c>
      <c r="X93" s="36">
        <v>1</v>
      </c>
      <c r="Y93" s="36">
        <v>1</v>
      </c>
      <c r="Z93" s="36">
        <v>1</v>
      </c>
      <c r="AA93" s="36">
        <v>1</v>
      </c>
      <c r="AB93" s="43" t="s">
        <v>94</v>
      </c>
    </row>
    <row r="94" spans="1:28">
      <c r="A94" s="169"/>
      <c r="B94" s="34" t="s">
        <v>90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1.1300979045001722</v>
      </c>
      <c r="N94" s="38">
        <v>1.2174592923394023</v>
      </c>
      <c r="O94" s="38">
        <v>1.3426650635520443</v>
      </c>
      <c r="P94" s="38">
        <v>1.0453300125959009</v>
      </c>
      <c r="Q94" s="38">
        <v>1.111666952937135</v>
      </c>
      <c r="R94" s="38">
        <v>1.0232204282606208</v>
      </c>
      <c r="S94" s="38">
        <v>1.3933333333333335</v>
      </c>
      <c r="T94" s="38">
        <v>1.2913603572655445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1.3902439024390247</v>
      </c>
    </row>
    <row r="95" spans="1:28">
      <c r="A95" s="165" t="s">
        <v>84</v>
      </c>
      <c r="B95" s="34"/>
      <c r="C95" s="38" t="e">
        <v>#DIV/0!</v>
      </c>
      <c r="D95" s="38" t="e">
        <v>#DIV/0!</v>
      </c>
      <c r="E95" s="38" t="e">
        <v>#DIV/0!</v>
      </c>
      <c r="F95" s="38" t="e">
        <v>#DIV/0!</v>
      </c>
      <c r="G95" s="38" t="e">
        <v>#DIV/0!</v>
      </c>
      <c r="H95" s="38" t="e">
        <v>#DIV/0!</v>
      </c>
      <c r="I95" s="38" t="e">
        <v>#DIV/0!</v>
      </c>
      <c r="J95" s="38" t="e">
        <v>#DIV/0!</v>
      </c>
      <c r="K95" s="38" t="e">
        <v>#DIV/0!</v>
      </c>
      <c r="L95" s="38" t="e">
        <v>#DIV/0!</v>
      </c>
      <c r="M95" s="38">
        <v>1.1922002941176469E-3</v>
      </c>
      <c r="N95" s="38">
        <v>1.6534607999999997E-3</v>
      </c>
      <c r="O95" s="38">
        <v>1.6319068653061224E-3</v>
      </c>
      <c r="P95" s="38">
        <v>1.4295593361702125E-3</v>
      </c>
      <c r="Q95" s="38">
        <v>1.3769519768339767E-3</v>
      </c>
      <c r="R95" s="38">
        <v>1.4121492765957445E-3</v>
      </c>
      <c r="S95" s="38">
        <v>1.5224677358490566E-3</v>
      </c>
      <c r="T95" s="38">
        <v>1.9467926103896103E-3</v>
      </c>
      <c r="U95" s="39" t="e">
        <v>#DIV/0!</v>
      </c>
      <c r="V95" s="39" t="e">
        <v>#DIV/0!</v>
      </c>
      <c r="W95" s="39" t="e">
        <v>#DIV/0!</v>
      </c>
      <c r="X95" s="39" t="e">
        <v>#DIV/0!</v>
      </c>
      <c r="Y95" s="39" t="e">
        <v>#DIV/0!</v>
      </c>
      <c r="Z95" s="39" t="e">
        <v>#DIV/0!</v>
      </c>
      <c r="AA95" s="39" t="e">
        <v>#DIV/0!</v>
      </c>
      <c r="AB95" s="39">
        <v>1.5221698113207546E-3</v>
      </c>
    </row>
    <row r="96" spans="1:28">
      <c r="A96" s="165"/>
      <c r="B96" s="34" t="s">
        <v>92</v>
      </c>
      <c r="C96" s="35" t="e">
        <v>#DIV/0!</v>
      </c>
      <c r="D96" s="35" t="e">
        <v>#DIV/0!</v>
      </c>
      <c r="E96" s="35" t="e">
        <v>#DIV/0!</v>
      </c>
      <c r="F96" s="35" t="e">
        <v>#DIV/0!</v>
      </c>
      <c r="G96" s="35" t="e">
        <v>#DIV/0!</v>
      </c>
      <c r="H96" s="35" t="e">
        <v>#DIV/0!</v>
      </c>
      <c r="I96" s="35" t="e">
        <v>#DIV/0!</v>
      </c>
      <c r="J96" s="35" t="e">
        <v>#DIV/0!</v>
      </c>
      <c r="K96" s="35" t="e">
        <v>#DIV/0!</v>
      </c>
      <c r="L96" s="35" t="e">
        <v>#DIV/0!</v>
      </c>
      <c r="M96" s="35">
        <v>0.78322424032519733</v>
      </c>
      <c r="N96" s="35">
        <v>1.0862525243259993</v>
      </c>
      <c r="O96" s="35">
        <v>1.0720925176476541</v>
      </c>
      <c r="P96" s="35">
        <v>0.93915890693549764</v>
      </c>
      <c r="Q96" s="35">
        <v>0.90459813786427978</v>
      </c>
      <c r="R96" s="35">
        <v>0.92772124771706799</v>
      </c>
      <c r="S96" s="35">
        <v>1.0001957235822747</v>
      </c>
      <c r="T96" s="35">
        <v>1.2789588887592112</v>
      </c>
      <c r="U96" s="36" t="e">
        <v>#DIV/0!</v>
      </c>
      <c r="V96" s="36" t="e">
        <v>#DIV/0!</v>
      </c>
      <c r="W96" s="36" t="e">
        <v>#DIV/0!</v>
      </c>
      <c r="X96" s="36" t="e">
        <v>#DIV/0!</v>
      </c>
      <c r="Y96" s="36" t="e">
        <v>#DIV/0!</v>
      </c>
      <c r="Z96" s="36" t="e">
        <v>#DIV/0!</v>
      </c>
      <c r="AA96" s="36" t="e">
        <v>#DIV/0!</v>
      </c>
      <c r="AB96" s="55">
        <v>1</v>
      </c>
    </row>
    <row r="97" spans="1:28">
      <c r="A97" s="165"/>
      <c r="B97" s="34" t="s">
        <v>93</v>
      </c>
      <c r="C97" s="35" t="e">
        <v>#DIV/0!</v>
      </c>
      <c r="D97" s="35" t="e">
        <v>#DIV/0!</v>
      </c>
      <c r="E97" s="35" t="e">
        <v>#DIV/0!</v>
      </c>
      <c r="F97" s="35" t="e">
        <v>#DIV/0!</v>
      </c>
      <c r="G97" s="35" t="e">
        <v>#DIV/0!</v>
      </c>
      <c r="H97" s="35" t="e">
        <v>#DIV/0!</v>
      </c>
      <c r="I97" s="35" t="e">
        <v>#DIV/0!</v>
      </c>
      <c r="J97" s="35" t="e">
        <v>#DIV/0!</v>
      </c>
      <c r="K97" s="35" t="e">
        <v>#DIV/0!</v>
      </c>
      <c r="L97" s="35" t="e">
        <v>#DIV/0!</v>
      </c>
      <c r="M97" s="35">
        <v>0.2167757596748027</v>
      </c>
      <c r="N97" s="35">
        <v>-8.6252524325999252E-2</v>
      </c>
      <c r="O97" s="35">
        <v>-7.2092517647654078E-2</v>
      </c>
      <c r="P97" s="35">
        <v>6.0841093064502402E-2</v>
      </c>
      <c r="Q97" s="35">
        <v>9.5401862135720203E-2</v>
      </c>
      <c r="R97" s="35">
        <v>7.2278752282931957E-2</v>
      </c>
      <c r="S97" s="35">
        <v>-1.9572358227464589E-4</v>
      </c>
      <c r="T97" s="35" t="e">
        <v>#DIV/0!</v>
      </c>
      <c r="U97" s="36" t="e">
        <v>#DIV/0!</v>
      </c>
      <c r="V97" s="36" t="e">
        <v>#DIV/0!</v>
      </c>
      <c r="W97" s="36" t="e">
        <v>#DIV/0!</v>
      </c>
      <c r="X97" s="36" t="e">
        <v>#DIV/0!</v>
      </c>
      <c r="Y97" s="36" t="e">
        <v>#DIV/0!</v>
      </c>
      <c r="Z97" s="36" t="e">
        <v>#DIV/0!</v>
      </c>
      <c r="AA97" s="36" t="e">
        <v>#DIV/0!</v>
      </c>
      <c r="AB97" s="43" t="s">
        <v>94</v>
      </c>
    </row>
    <row r="98" spans="1:28">
      <c r="A98" s="165"/>
      <c r="B98" s="34" t="s">
        <v>90</v>
      </c>
      <c r="C98" s="38" t="e">
        <v>#DIV/0!</v>
      </c>
      <c r="D98" s="38" t="e">
        <v>#DIV/0!</v>
      </c>
      <c r="E98" s="38" t="e">
        <v>#DIV/0!</v>
      </c>
      <c r="F98" s="38" t="e">
        <v>#DIV/0!</v>
      </c>
      <c r="G98" s="38" t="e">
        <v>#DIV/0!</v>
      </c>
      <c r="H98" s="38" t="e">
        <v>#DIV/0!</v>
      </c>
      <c r="I98" s="38" t="e">
        <v>#DIV/0!</v>
      </c>
      <c r="J98" s="38" t="e">
        <v>#DIV/0!</v>
      </c>
      <c r="K98" s="38" t="e">
        <v>#DIV/0!</v>
      </c>
      <c r="L98" s="38" t="e">
        <v>#DIV/0!</v>
      </c>
      <c r="M98" s="38">
        <v>0.78307097486882071</v>
      </c>
      <c r="N98" s="38">
        <v>1.0860399606943987</v>
      </c>
      <c r="O98" s="38">
        <v>1.0718827249209542</v>
      </c>
      <c r="P98" s="38">
        <v>0.93897512735990396</v>
      </c>
      <c r="Q98" s="38">
        <v>0.90442112132252972</v>
      </c>
      <c r="R98" s="38">
        <v>0.9275397063230445</v>
      </c>
      <c r="S98" s="38">
        <v>1</v>
      </c>
      <c r="T98" s="38">
        <v>1.2787086153283336</v>
      </c>
      <c r="U98" s="39" t="e">
        <v>#DIV/0!</v>
      </c>
      <c r="V98" s="39" t="e">
        <v>#DIV/0!</v>
      </c>
      <c r="W98" s="39" t="e">
        <v>#DIV/0!</v>
      </c>
      <c r="X98" s="39" t="e">
        <v>#DIV/0!</v>
      </c>
      <c r="Y98" s="39" t="e">
        <v>#DIV/0!</v>
      </c>
      <c r="Z98" s="39" t="e">
        <v>#DIV/0!</v>
      </c>
      <c r="AA98" s="39" t="e">
        <v>#DIV/0!</v>
      </c>
      <c r="AB98" s="39">
        <v>0.99980431471794973</v>
      </c>
    </row>
    <row r="99" spans="1:28">
      <c r="A99" s="165" t="s">
        <v>75</v>
      </c>
      <c r="B99" s="34"/>
      <c r="C99" s="38" t="e">
        <v>#DIV/0!</v>
      </c>
      <c r="D99" s="38" t="e">
        <v>#DIV/0!</v>
      </c>
      <c r="E99" s="38" t="e">
        <v>#DIV/0!</v>
      </c>
      <c r="F99" s="38" t="e">
        <v>#DIV/0!</v>
      </c>
      <c r="G99" s="38" t="e">
        <v>#DIV/0!</v>
      </c>
      <c r="H99" s="38" t="e">
        <v>#DIV/0!</v>
      </c>
      <c r="I99" s="38" t="e">
        <v>#DIV/0!</v>
      </c>
      <c r="J99" s="38" t="e">
        <v>#DIV/0!</v>
      </c>
      <c r="K99" s="38" t="e">
        <v>#DIV/0!</v>
      </c>
      <c r="L99" s="38" t="e">
        <v>#DIV/0!</v>
      </c>
      <c r="M99" s="38">
        <v>2.1501405228758173E-3</v>
      </c>
      <c r="N99" s="38">
        <v>3.2967665116279072E-3</v>
      </c>
      <c r="O99" s="38">
        <v>3.190610612244898E-3</v>
      </c>
      <c r="P99" s="38">
        <v>2.5897495035460995E-3</v>
      </c>
      <c r="Q99" s="38">
        <v>2.4988899613899614E-3</v>
      </c>
      <c r="R99" s="38">
        <v>3.1687177304964543E-3</v>
      </c>
      <c r="S99" s="38">
        <v>3.8264088050314468E-3</v>
      </c>
      <c r="T99" s="38">
        <v>4.8820129870129868E-3</v>
      </c>
      <c r="U99" s="39" t="e">
        <v>#DIV/0!</v>
      </c>
      <c r="V99" s="39" t="e">
        <v>#DIV/0!</v>
      </c>
      <c r="W99" s="39" t="e">
        <v>#DIV/0!</v>
      </c>
      <c r="X99" s="39" t="e">
        <v>#DIV/0!</v>
      </c>
      <c r="Y99" s="39" t="e">
        <v>#DIV/0!</v>
      </c>
      <c r="Z99" s="39" t="e">
        <v>#DIV/0!</v>
      </c>
      <c r="AA99" s="39" t="e">
        <v>#DIV/0!</v>
      </c>
      <c r="AB99" s="39">
        <v>3.8179245283018878E-3</v>
      </c>
    </row>
    <row r="100" spans="1:28">
      <c r="A100" s="165"/>
      <c r="B100" s="34" t="s">
        <v>92</v>
      </c>
      <c r="C100" s="35" t="e">
        <v>#DIV/0!</v>
      </c>
      <c r="D100" s="35" t="e">
        <v>#DIV/0!</v>
      </c>
      <c r="E100" s="35" t="e">
        <v>#DIV/0!</v>
      </c>
      <c r="F100" s="35" t="e">
        <v>#DIV/0!</v>
      </c>
      <c r="G100" s="35" t="e">
        <v>#DIV/0!</v>
      </c>
      <c r="H100" s="35" t="e">
        <v>#DIV/0!</v>
      </c>
      <c r="I100" s="35" t="e">
        <v>#DIV/0!</v>
      </c>
      <c r="J100" s="35" t="e">
        <v>#DIV/0!</v>
      </c>
      <c r="K100" s="35" t="e">
        <v>#DIV/0!</v>
      </c>
      <c r="L100" s="35" t="e">
        <v>#DIV/0!</v>
      </c>
      <c r="M100" s="35">
        <v>0.56316999116589217</v>
      </c>
      <c r="N100" s="35">
        <v>0.86349703541526579</v>
      </c>
      <c r="O100" s="35">
        <v>0.83569242623661744</v>
      </c>
      <c r="P100" s="35">
        <v>0.67831343557174817</v>
      </c>
      <c r="Q100" s="35">
        <v>0.65451528516762003</v>
      </c>
      <c r="R100" s="35">
        <v>0.82995818985081315</v>
      </c>
      <c r="S100" s="35">
        <v>1.0022222222222221</v>
      </c>
      <c r="T100" s="35">
        <v>1.2787086153283331</v>
      </c>
      <c r="U100" s="36" t="e">
        <v>#DIV/0!</v>
      </c>
      <c r="V100" s="36" t="e">
        <v>#DIV/0!</v>
      </c>
      <c r="W100" s="36" t="e">
        <v>#DIV/0!</v>
      </c>
      <c r="X100" s="36" t="e">
        <v>#DIV/0!</v>
      </c>
      <c r="Y100" s="36" t="e">
        <v>#DIV/0!</v>
      </c>
      <c r="Z100" s="36" t="e">
        <v>#DIV/0!</v>
      </c>
      <c r="AA100" s="36" t="e">
        <v>#DIV/0!</v>
      </c>
      <c r="AB100" s="55">
        <v>1</v>
      </c>
    </row>
    <row r="101" spans="1:28">
      <c r="A101" s="165"/>
      <c r="B101" s="34" t="s">
        <v>93</v>
      </c>
      <c r="C101" s="35" t="e">
        <v>#DIV/0!</v>
      </c>
      <c r="D101" s="35" t="e">
        <v>#DIV/0!</v>
      </c>
      <c r="E101" s="35" t="e">
        <v>#DIV/0!</v>
      </c>
      <c r="F101" s="35" t="e">
        <v>#DIV/0!</v>
      </c>
      <c r="G101" s="35" t="e">
        <v>#DIV/0!</v>
      </c>
      <c r="H101" s="35" t="e">
        <v>#DIV/0!</v>
      </c>
      <c r="I101" s="35" t="e">
        <v>#DIV/0!</v>
      </c>
      <c r="J101" s="35" t="e">
        <v>#DIV/0!</v>
      </c>
      <c r="K101" s="35" t="e">
        <v>#DIV/0!</v>
      </c>
      <c r="L101" s="35" t="e">
        <v>#DIV/0!</v>
      </c>
      <c r="M101" s="35">
        <v>0.21705635374497903</v>
      </c>
      <c r="N101" s="35">
        <v>-0.20047148826024772</v>
      </c>
      <c r="O101" s="35">
        <v>-0.16181629988993176</v>
      </c>
      <c r="P101" s="35">
        <v>5.6978882253911012E-2</v>
      </c>
      <c r="Q101" s="35">
        <v>9.0064115742576903E-2</v>
      </c>
      <c r="R101" s="35">
        <v>-0.15384431271942323</v>
      </c>
      <c r="S101" s="35">
        <v>-0.3933333333333332</v>
      </c>
      <c r="T101" s="35">
        <v>1.9928994421071868</v>
      </c>
      <c r="U101" s="36" t="e">
        <v>#DIV/0!</v>
      </c>
      <c r="V101" s="36" t="e">
        <v>#DIV/0!</v>
      </c>
      <c r="W101" s="36" t="e">
        <v>#DIV/0!</v>
      </c>
      <c r="X101" s="36" t="e">
        <v>#DIV/0!</v>
      </c>
      <c r="Y101" s="36" t="e">
        <v>#DIV/0!</v>
      </c>
      <c r="Z101" s="36" t="e">
        <v>#DIV/0!</v>
      </c>
      <c r="AA101" s="36" t="e">
        <v>#DIV/0!</v>
      </c>
      <c r="AB101" s="43" t="s">
        <v>94</v>
      </c>
    </row>
    <row r="102" spans="1:28">
      <c r="A102" s="165"/>
      <c r="B102" s="34" t="s">
        <v>90</v>
      </c>
      <c r="C102" s="38" t="e">
        <v>#DIV/0!</v>
      </c>
      <c r="D102" s="38" t="e">
        <v>#DIV/0!</v>
      </c>
      <c r="E102" s="38" t="e">
        <v>#DIV/0!</v>
      </c>
      <c r="F102" s="38" t="e">
        <v>#DIV/0!</v>
      </c>
      <c r="G102" s="38" t="e">
        <v>#DIV/0!</v>
      </c>
      <c r="H102" s="38" t="e">
        <v>#DIV/0!</v>
      </c>
      <c r="I102" s="38" t="e">
        <v>#DIV/0!</v>
      </c>
      <c r="J102" s="38" t="e">
        <v>#DIV/0!</v>
      </c>
      <c r="K102" s="38" t="e">
        <v>#DIV/0!</v>
      </c>
      <c r="L102" s="38" t="e">
        <v>#DIV/0!</v>
      </c>
      <c r="M102" s="38">
        <v>0.78294364625502122</v>
      </c>
      <c r="N102" s="38">
        <v>1.2004714882602481</v>
      </c>
      <c r="O102" s="38">
        <v>1.1618162998899322</v>
      </c>
      <c r="P102" s="38">
        <v>0.94302111774608932</v>
      </c>
      <c r="Q102" s="38">
        <v>0.90993588425742344</v>
      </c>
      <c r="R102" s="38">
        <v>1.1538443127194236</v>
      </c>
      <c r="S102" s="38">
        <v>1.3933333333333338</v>
      </c>
      <c r="T102" s="38">
        <v>1.777716855456464</v>
      </c>
      <c r="U102" s="39" t="e">
        <v>#DIV/0!</v>
      </c>
      <c r="V102" s="39" t="e">
        <v>#DIV/0!</v>
      </c>
      <c r="W102" s="39" t="e">
        <v>#DIV/0!</v>
      </c>
      <c r="X102" s="39" t="e">
        <v>#DIV/0!</v>
      </c>
      <c r="Y102" s="39" t="e">
        <v>#DIV/0!</v>
      </c>
      <c r="Z102" s="39" t="e">
        <v>#DIV/0!</v>
      </c>
      <c r="AA102" s="39" t="e">
        <v>#DIV/0!</v>
      </c>
      <c r="AB102" s="39">
        <v>1.390243902439025</v>
      </c>
    </row>
    <row r="103" spans="1:28">
      <c r="A103" s="45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</row>
    <row r="104" spans="1:28">
      <c r="A104" s="32" t="s">
        <v>76</v>
      </c>
      <c r="B104" s="34"/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4.8648648648648646E-3</v>
      </c>
      <c r="N104" s="35">
        <v>4.8648648648648646E-3</v>
      </c>
      <c r="O104" s="35">
        <v>5.6756756756756758E-3</v>
      </c>
      <c r="P104" s="35">
        <v>4.8648648648648646E-3</v>
      </c>
      <c r="Q104" s="35">
        <v>6.216216216216216E-3</v>
      </c>
      <c r="R104" s="35">
        <v>6.216216216216216E-3</v>
      </c>
      <c r="S104" s="35">
        <v>6.216216216216216E-3</v>
      </c>
      <c r="T104" s="35">
        <v>1.3513513513513514E-3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4"/>
    </row>
    <row r="105" spans="1:28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:28">
      <c r="A106" s="30" t="s">
        <v>85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47"/>
    </row>
    <row r="107" spans="1:28">
      <c r="A107" s="32" t="s">
        <v>44</v>
      </c>
      <c r="B107" s="32" t="s">
        <v>96</v>
      </c>
      <c r="C107" s="32" t="s">
        <v>97</v>
      </c>
      <c r="D107" s="32" t="s">
        <v>98</v>
      </c>
      <c r="E107" s="32" t="s">
        <v>99</v>
      </c>
      <c r="F107" s="32" t="s">
        <v>100</v>
      </c>
      <c r="G107" s="32" t="s">
        <v>101</v>
      </c>
      <c r="H107" s="32" t="s">
        <v>102</v>
      </c>
      <c r="I107" s="32" t="s">
        <v>103</v>
      </c>
      <c r="J107" s="32" t="s">
        <v>104</v>
      </c>
      <c r="K107" s="32" t="s">
        <v>105</v>
      </c>
      <c r="L107" s="32" t="s">
        <v>106</v>
      </c>
      <c r="M107" s="32" t="s">
        <v>107</v>
      </c>
      <c r="N107" s="32" t="s">
        <v>108</v>
      </c>
      <c r="O107" s="32" t="s">
        <v>109</v>
      </c>
      <c r="P107" s="32" t="s">
        <v>110</v>
      </c>
      <c r="Q107" s="32" t="s">
        <v>111</v>
      </c>
      <c r="R107" s="32" t="s">
        <v>112</v>
      </c>
      <c r="S107" s="32" t="s">
        <v>113</v>
      </c>
      <c r="T107" s="32" t="s">
        <v>114</v>
      </c>
      <c r="U107" s="32" t="s">
        <v>115</v>
      </c>
      <c r="V107" s="32" t="s">
        <v>116</v>
      </c>
      <c r="W107" s="32" t="s">
        <v>117</v>
      </c>
      <c r="X107" s="32" t="s">
        <v>118</v>
      </c>
      <c r="Y107" s="32" t="s">
        <v>119</v>
      </c>
      <c r="Z107" s="32" t="s">
        <v>120</v>
      </c>
      <c r="AA107" s="32" t="s">
        <v>121</v>
      </c>
      <c r="AB107" s="32" t="s">
        <v>122</v>
      </c>
    </row>
    <row r="108" spans="1:28" ht="25.5">
      <c r="A108" s="165" t="s">
        <v>72</v>
      </c>
      <c r="B108" s="61" t="s">
        <v>88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56">
        <v>212</v>
      </c>
      <c r="U108" s="56">
        <v>212</v>
      </c>
      <c r="V108" s="56">
        <v>212</v>
      </c>
      <c r="W108" s="56">
        <v>212</v>
      </c>
      <c r="X108" s="56">
        <v>212</v>
      </c>
      <c r="Y108" s="56">
        <v>212</v>
      </c>
      <c r="Z108" s="56">
        <v>212</v>
      </c>
      <c r="AA108" s="56">
        <v>212</v>
      </c>
      <c r="AB108" s="56">
        <v>212</v>
      </c>
    </row>
    <row r="109" spans="1:28">
      <c r="A109" s="165"/>
      <c r="B109" s="34" t="s">
        <v>123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7">
        <v>0.72641509433962259</v>
      </c>
      <c r="U109" s="57">
        <v>0</v>
      </c>
      <c r="V109" s="57">
        <v>0</v>
      </c>
      <c r="W109" s="57">
        <v>0</v>
      </c>
      <c r="X109" s="57">
        <v>0</v>
      </c>
      <c r="Y109" s="57">
        <v>0</v>
      </c>
      <c r="Z109" s="57">
        <v>0</v>
      </c>
      <c r="AA109" s="57">
        <v>0</v>
      </c>
      <c r="AB109" s="58" t="s">
        <v>94</v>
      </c>
    </row>
    <row r="110" spans="1:28">
      <c r="A110" s="165" t="s">
        <v>78</v>
      </c>
      <c r="B110" s="34" t="s">
        <v>91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56">
        <v>0.32269999999999999</v>
      </c>
      <c r="U110" s="56">
        <v>0.32269999999999999</v>
      </c>
      <c r="V110" s="56">
        <v>0.32269999999999999</v>
      </c>
      <c r="W110" s="56">
        <v>0.32269999999999999</v>
      </c>
      <c r="X110" s="56">
        <v>0.27660000000000001</v>
      </c>
      <c r="Y110" s="56">
        <v>0.23708571428571429</v>
      </c>
      <c r="Z110" s="56">
        <v>0.20321632653061225</v>
      </c>
      <c r="AA110" s="56">
        <v>0.32269999999999999</v>
      </c>
      <c r="AB110" s="56">
        <v>0.32269999999999999</v>
      </c>
    </row>
    <row r="111" spans="1:28">
      <c r="A111" s="165"/>
      <c r="B111" s="34" t="s">
        <v>123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7">
        <v>0.92905504183452126</v>
      </c>
      <c r="U111" s="57">
        <v>1</v>
      </c>
      <c r="V111" s="57">
        <v>1</v>
      </c>
      <c r="W111" s="57">
        <v>1</v>
      </c>
      <c r="X111" s="57">
        <v>1</v>
      </c>
      <c r="Y111" s="57">
        <v>1</v>
      </c>
      <c r="Z111" s="57">
        <v>1</v>
      </c>
      <c r="AA111" s="57">
        <v>1</v>
      </c>
      <c r="AB111" s="58" t="s">
        <v>94</v>
      </c>
    </row>
    <row r="112" spans="1:28">
      <c r="A112" s="167" t="str">
        <f>CONCATENATE("CO2排出量",RIGHT([1]CO2量!B42,LEN([1]CO2量!B42)-2))</f>
        <v>CO2排出量（実排出）</v>
      </c>
      <c r="B112" s="34" t="s">
        <v>95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59">
        <v>0.80940000000000012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0.80940000000000012</v>
      </c>
    </row>
    <row r="113" spans="1:28">
      <c r="A113" s="168"/>
      <c r="B113" s="34" t="s">
        <v>123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7">
        <v>0.92887323943661959</v>
      </c>
      <c r="U113" s="57" t="e">
        <v>#DIV/0!</v>
      </c>
      <c r="V113" s="57" t="e">
        <v>#DIV/0!</v>
      </c>
      <c r="W113" s="57" t="e">
        <v>#DIV/0!</v>
      </c>
      <c r="X113" s="57" t="e">
        <v>#DIV/0!</v>
      </c>
      <c r="Y113" s="57" t="e">
        <v>#DIV/0!</v>
      </c>
      <c r="Z113" s="57" t="e">
        <v>#DIV/0!</v>
      </c>
      <c r="AA113" s="57" t="e">
        <v>#DIV/0!</v>
      </c>
      <c r="AB113" s="58" t="s">
        <v>94</v>
      </c>
    </row>
    <row r="114" spans="1:28">
      <c r="A114" s="165" t="s">
        <v>84</v>
      </c>
      <c r="B114" s="3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60">
        <v>1.5221698113207546E-3</v>
      </c>
      <c r="U114" s="60">
        <v>1.5221698113207546E-3</v>
      </c>
      <c r="V114" s="60">
        <v>1.5221698113207546E-3</v>
      </c>
      <c r="W114" s="60">
        <v>1.5221698113207546E-3</v>
      </c>
      <c r="X114" s="60">
        <v>1.5221698113207546E-3</v>
      </c>
      <c r="Y114" s="60">
        <v>1.5221698113207546E-3</v>
      </c>
      <c r="Z114" s="60">
        <v>1.5221698113207546E-3</v>
      </c>
      <c r="AA114" s="60">
        <v>1.5221698113207546E-3</v>
      </c>
      <c r="AB114" s="60">
        <v>1.5221698113207546E-3</v>
      </c>
    </row>
    <row r="115" spans="1:28">
      <c r="A115" s="165"/>
      <c r="B115" s="34" t="s">
        <v>123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57">
        <v>1.2789588887592112</v>
      </c>
      <c r="U115" s="57" t="e">
        <v>#DIV/0!</v>
      </c>
      <c r="V115" s="57" t="e">
        <v>#DIV/0!</v>
      </c>
      <c r="W115" s="57" t="e">
        <v>#DIV/0!</v>
      </c>
      <c r="X115" s="57" t="e">
        <v>#DIV/0!</v>
      </c>
      <c r="Y115" s="57" t="e">
        <v>#DIV/0!</v>
      </c>
      <c r="Z115" s="57" t="e">
        <v>#DIV/0!</v>
      </c>
      <c r="AA115" s="57" t="e">
        <v>#DIV/0!</v>
      </c>
      <c r="AB115" s="58" t="s">
        <v>94</v>
      </c>
    </row>
    <row r="116" spans="1:28">
      <c r="A116" s="165" t="s">
        <v>75</v>
      </c>
      <c r="B116" s="3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60">
        <v>3.8179245283018878E-3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3.8179245283018878E-3</v>
      </c>
    </row>
    <row r="117" spans="1:28">
      <c r="A117" s="165"/>
      <c r="B117" s="34" t="s">
        <v>123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7">
        <v>1.2787086153283331</v>
      </c>
      <c r="U117" s="57" t="e">
        <v>#DIV/0!</v>
      </c>
      <c r="V117" s="57" t="e">
        <v>#DIV/0!</v>
      </c>
      <c r="W117" s="57" t="e">
        <v>#DIV/0!</v>
      </c>
      <c r="X117" s="57" t="e">
        <v>#DIV/0!</v>
      </c>
      <c r="Y117" s="57" t="e">
        <v>#DIV/0!</v>
      </c>
      <c r="Z117" s="57" t="e">
        <v>#DIV/0!</v>
      </c>
      <c r="AA117" s="57" t="e">
        <v>#DIV/0!</v>
      </c>
      <c r="AB117" s="58" t="s">
        <v>94</v>
      </c>
    </row>
    <row r="118" spans="1:28">
      <c r="A118" s="45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</row>
    <row r="119" spans="1:28">
      <c r="A119" s="45" t="s">
        <v>76</v>
      </c>
      <c r="B119" s="34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57">
        <v>6.1999999999999998E-3</v>
      </c>
      <c r="U119" s="57">
        <v>6.1999999999999998E-3</v>
      </c>
      <c r="V119" s="57">
        <v>6.1999999999999998E-3</v>
      </c>
      <c r="W119" s="57">
        <v>6.1999999999999998E-3</v>
      </c>
      <c r="X119" s="57">
        <v>6.1999999999999998E-3</v>
      </c>
      <c r="Y119" s="57">
        <v>6.1999999999999998E-3</v>
      </c>
      <c r="Z119" s="57">
        <v>6.1999999999999998E-3</v>
      </c>
      <c r="AA119" s="57">
        <v>6.1999999999999998E-3</v>
      </c>
      <c r="AB119" s="56"/>
    </row>
    <row r="120" spans="1:28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spans="1:28">
      <c r="A121" s="30" t="s">
        <v>86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</row>
    <row r="122" spans="1:28">
      <c r="A122" s="32" t="s">
        <v>44</v>
      </c>
      <c r="B122" s="32" t="s">
        <v>96</v>
      </c>
      <c r="C122" s="32" t="s">
        <v>97</v>
      </c>
      <c r="D122" s="32" t="s">
        <v>98</v>
      </c>
      <c r="E122" s="32" t="s">
        <v>99</v>
      </c>
      <c r="F122" s="32" t="s">
        <v>100</v>
      </c>
      <c r="G122" s="32" t="s">
        <v>101</v>
      </c>
      <c r="H122" s="32" t="s">
        <v>102</v>
      </c>
      <c r="I122" s="32" t="s">
        <v>103</v>
      </c>
      <c r="J122" s="32" t="s">
        <v>104</v>
      </c>
      <c r="K122" s="32" t="s">
        <v>105</v>
      </c>
      <c r="L122" s="32" t="s">
        <v>106</v>
      </c>
      <c r="M122" s="32" t="s">
        <v>107</v>
      </c>
      <c r="N122" s="32" t="s">
        <v>108</v>
      </c>
      <c r="O122" s="32" t="s">
        <v>109</v>
      </c>
      <c r="P122" s="32" t="s">
        <v>110</v>
      </c>
      <c r="Q122" s="32" t="s">
        <v>111</v>
      </c>
      <c r="R122" s="32" t="s">
        <v>112</v>
      </c>
      <c r="S122" s="32" t="s">
        <v>113</v>
      </c>
      <c r="T122" s="32" t="s">
        <v>114</v>
      </c>
      <c r="U122" s="32" t="s">
        <v>115</v>
      </c>
      <c r="V122" s="32" t="s">
        <v>116</v>
      </c>
      <c r="W122" s="32" t="s">
        <v>117</v>
      </c>
      <c r="X122" s="32" t="s">
        <v>118</v>
      </c>
      <c r="Y122" s="32" t="s">
        <v>119</v>
      </c>
      <c r="Z122" s="32" t="s">
        <v>120</v>
      </c>
      <c r="AA122" s="32" t="s">
        <v>121</v>
      </c>
      <c r="AB122" s="32" t="s">
        <v>122</v>
      </c>
    </row>
    <row r="123" spans="1:28" ht="25.5">
      <c r="A123" s="165" t="s">
        <v>72</v>
      </c>
      <c r="B123" s="61" t="s">
        <v>88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306</v>
      </c>
      <c r="N123" s="33">
        <v>215</v>
      </c>
      <c r="O123" s="33">
        <v>245</v>
      </c>
      <c r="P123" s="33">
        <v>235</v>
      </c>
      <c r="Q123" s="33">
        <v>259</v>
      </c>
      <c r="R123" s="33">
        <v>188</v>
      </c>
      <c r="S123" s="33">
        <v>212</v>
      </c>
      <c r="T123" s="33">
        <v>154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212</v>
      </c>
    </row>
    <row r="124" spans="1:28">
      <c r="A124" s="165"/>
      <c r="B124" s="34" t="s">
        <v>89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1.4433962264150944</v>
      </c>
      <c r="N124" s="35">
        <v>1.0141509433962264</v>
      </c>
      <c r="O124" s="35">
        <v>1.1556603773584906</v>
      </c>
      <c r="P124" s="35">
        <v>1.1084905660377358</v>
      </c>
      <c r="Q124" s="35">
        <v>1.2216981132075471</v>
      </c>
      <c r="R124" s="35">
        <v>0.8867924528301887</v>
      </c>
      <c r="S124" s="35">
        <v>1</v>
      </c>
      <c r="T124" s="35">
        <v>0.72641509433962259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7">
        <v>1</v>
      </c>
    </row>
    <row r="125" spans="1:28">
      <c r="A125" s="165"/>
      <c r="B125" s="34" t="s">
        <v>90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1.4433962264150944</v>
      </c>
      <c r="N125" s="38">
        <v>1.0141509433962264</v>
      </c>
      <c r="O125" s="38">
        <v>1.1556603773584906</v>
      </c>
      <c r="P125" s="38">
        <v>1.1084905660377358</v>
      </c>
      <c r="Q125" s="38">
        <v>1.2216981132075471</v>
      </c>
      <c r="R125" s="38">
        <v>0.8867924528301887</v>
      </c>
      <c r="S125" s="38">
        <v>1</v>
      </c>
      <c r="T125" s="38">
        <v>0.72641509433962259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  <c r="Z125" s="39">
        <v>0</v>
      </c>
      <c r="AA125" s="39">
        <v>0</v>
      </c>
      <c r="AB125" s="39">
        <v>1</v>
      </c>
    </row>
    <row r="126" spans="1:28">
      <c r="A126" s="165" t="s">
        <v>78</v>
      </c>
      <c r="B126" s="34" t="s">
        <v>91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0.36481328999999996</v>
      </c>
      <c r="N126" s="40">
        <v>0.35549407199999994</v>
      </c>
      <c r="O126" s="40">
        <v>0.39981718199999999</v>
      </c>
      <c r="P126" s="40">
        <v>0.33594644399999996</v>
      </c>
      <c r="Q126" s="40">
        <v>0.35663056199999998</v>
      </c>
      <c r="R126" s="40">
        <v>0.26548406399999996</v>
      </c>
      <c r="S126" s="40">
        <v>0.32276315999999999</v>
      </c>
      <c r="T126" s="40">
        <v>0.29980606199999998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0.32269999999999999</v>
      </c>
    </row>
    <row r="127" spans="1:28">
      <c r="A127" s="165"/>
      <c r="B127" s="34" t="s">
        <v>92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1.1305029129222186</v>
      </c>
      <c r="N127" s="35">
        <v>1.1016240223117446</v>
      </c>
      <c r="O127" s="35">
        <v>1.2389748435079022</v>
      </c>
      <c r="P127" s="35">
        <v>1.041048788348311</v>
      </c>
      <c r="Q127" s="35">
        <v>1.1051458382398514</v>
      </c>
      <c r="R127" s="35">
        <v>0.82269620080570183</v>
      </c>
      <c r="S127" s="35">
        <v>1.0001957235822745</v>
      </c>
      <c r="T127" s="35">
        <v>0.92905504183452126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7">
        <v>1</v>
      </c>
    </row>
    <row r="128" spans="1:28">
      <c r="A128" s="165"/>
      <c r="B128" s="34" t="s">
        <v>93</v>
      </c>
      <c r="C128" s="35">
        <v>1</v>
      </c>
      <c r="D128" s="35">
        <v>1</v>
      </c>
      <c r="E128" s="35">
        <v>1</v>
      </c>
      <c r="F128" s="35">
        <v>1</v>
      </c>
      <c r="G128" s="35">
        <v>1</v>
      </c>
      <c r="H128" s="35">
        <v>1</v>
      </c>
      <c r="I128" s="35">
        <v>1</v>
      </c>
      <c r="J128" s="35">
        <v>1</v>
      </c>
      <c r="K128" s="35">
        <v>1</v>
      </c>
      <c r="L128" s="35">
        <v>1</v>
      </c>
      <c r="M128" s="35">
        <v>-0.13050291292221869</v>
      </c>
      <c r="N128" s="35">
        <v>-0.10162402231174451</v>
      </c>
      <c r="O128" s="35">
        <v>-0.2389748435079021</v>
      </c>
      <c r="P128" s="35">
        <v>-4.1048788348311029E-2</v>
      </c>
      <c r="Q128" s="35">
        <v>-0.10514583823985126</v>
      </c>
      <c r="R128" s="35">
        <v>0.1773037991942982</v>
      </c>
      <c r="S128" s="35">
        <v>-1.957235822745787E-4</v>
      </c>
      <c r="T128" s="35" t="e">
        <v>#DIV/0!</v>
      </c>
      <c r="U128" s="36" t="e">
        <v>#DIV/0!</v>
      </c>
      <c r="V128" s="36" t="e">
        <v>#DIV/0!</v>
      </c>
      <c r="W128" s="36" t="e">
        <v>#DIV/0!</v>
      </c>
      <c r="X128" s="36">
        <v>7.0000000000000036</v>
      </c>
      <c r="Y128" s="36">
        <v>3.7692307692307696</v>
      </c>
      <c r="Z128" s="36">
        <v>2.7007874015748037</v>
      </c>
      <c r="AA128" s="36" t="e">
        <v>#DIV/0!</v>
      </c>
      <c r="AB128" s="43" t="s">
        <v>94</v>
      </c>
    </row>
    <row r="129" spans="1:28">
      <c r="A129" s="165"/>
      <c r="B129" s="34" t="s">
        <v>90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1.130281690140845</v>
      </c>
      <c r="N129" s="38">
        <v>1.1014084507042252</v>
      </c>
      <c r="O129" s="38">
        <v>1.2387323943661972</v>
      </c>
      <c r="P129" s="38">
        <v>1.0408450704225352</v>
      </c>
      <c r="Q129" s="38">
        <v>1.1049295774647887</v>
      </c>
      <c r="R129" s="38">
        <v>0.82253521126760554</v>
      </c>
      <c r="S129" s="38">
        <v>1</v>
      </c>
      <c r="T129" s="38">
        <v>0.9288732394366197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0</v>
      </c>
      <c r="AB129" s="39">
        <v>0.99980431471794984</v>
      </c>
    </row>
    <row r="130" spans="1:28">
      <c r="A130" s="167" t="str">
        <f>CONCATENATE("CO2排出量",RIGHT([1]CO2量!B43,LEN([1]CO2量!B43)-2))</f>
        <v>CO2排出量（調整後）</v>
      </c>
      <c r="B130" s="34" t="s">
        <v>95</v>
      </c>
      <c r="C130" s="40">
        <v>0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1">
        <v>0.65794300000000017</v>
      </c>
      <c r="N130" s="41">
        <v>0.70880480000000001</v>
      </c>
      <c r="O130" s="41">
        <v>0.65593109999999999</v>
      </c>
      <c r="P130" s="41">
        <v>0.51863019999999993</v>
      </c>
      <c r="Q130" s="41">
        <v>0.54941149999999994</v>
      </c>
      <c r="R130" s="41">
        <v>0.55589013333333337</v>
      </c>
      <c r="S130" s="41">
        <v>0.69144533333333336</v>
      </c>
      <c r="T130" s="41">
        <v>0.75183</v>
      </c>
      <c r="U130" s="42">
        <v>0</v>
      </c>
      <c r="V130" s="42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0</v>
      </c>
      <c r="AB130" s="42">
        <v>0.80940000000000012</v>
      </c>
    </row>
    <row r="131" spans="1:28">
      <c r="A131" s="168"/>
      <c r="B131" s="34" t="s">
        <v>92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1.130097904500172</v>
      </c>
      <c r="N131" s="35">
        <v>1.2174592923394021</v>
      </c>
      <c r="O131" s="35">
        <v>1.1266422191686705</v>
      </c>
      <c r="P131" s="35">
        <v>0.89081106149089639</v>
      </c>
      <c r="Q131" s="35">
        <v>0.94368172449330112</v>
      </c>
      <c r="R131" s="35">
        <v>0.95480957288446122</v>
      </c>
      <c r="S131" s="35">
        <v>1.1876422764227641</v>
      </c>
      <c r="T131" s="35">
        <v>1.2913603572655443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7">
        <v>1</v>
      </c>
    </row>
    <row r="132" spans="1:28">
      <c r="A132" s="168"/>
      <c r="B132" s="34" t="s">
        <v>93</v>
      </c>
      <c r="C132" s="35">
        <v>1</v>
      </c>
      <c r="D132" s="35">
        <v>1</v>
      </c>
      <c r="E132" s="35">
        <v>1</v>
      </c>
      <c r="F132" s="35">
        <v>1</v>
      </c>
      <c r="G132" s="35">
        <v>1</v>
      </c>
      <c r="H132" s="35">
        <v>1</v>
      </c>
      <c r="I132" s="35">
        <v>1</v>
      </c>
      <c r="J132" s="35">
        <v>1</v>
      </c>
      <c r="K132" s="35">
        <v>1</v>
      </c>
      <c r="L132" s="35">
        <v>1</v>
      </c>
      <c r="M132" s="35">
        <v>-0.13009790450017195</v>
      </c>
      <c r="N132" s="35">
        <v>-0.21745929233940217</v>
      </c>
      <c r="O132" s="35">
        <v>-0.12664221916867044</v>
      </c>
      <c r="P132" s="35">
        <v>0.10918893850910359</v>
      </c>
      <c r="Q132" s="35">
        <v>5.6318275506698913E-2</v>
      </c>
      <c r="R132" s="35">
        <v>4.5190427115538785E-2</v>
      </c>
      <c r="S132" s="35">
        <v>-0.18764227642276415</v>
      </c>
      <c r="T132" s="35">
        <v>0.74661091549295733</v>
      </c>
      <c r="U132" s="36">
        <v>1</v>
      </c>
      <c r="V132" s="36">
        <v>1</v>
      </c>
      <c r="W132" s="36">
        <v>1</v>
      </c>
      <c r="X132" s="36">
        <v>1</v>
      </c>
      <c r="Y132" s="36">
        <v>1</v>
      </c>
      <c r="Z132" s="36">
        <v>1</v>
      </c>
      <c r="AA132" s="36"/>
      <c r="AB132" s="43" t="s">
        <v>94</v>
      </c>
    </row>
    <row r="133" spans="1:28">
      <c r="A133" s="169"/>
      <c r="B133" s="34" t="s">
        <v>90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1.1300979045001722</v>
      </c>
      <c r="N133" s="40">
        <v>1.2174592923394023</v>
      </c>
      <c r="O133" s="40">
        <v>1.1266422191686707</v>
      </c>
      <c r="P133" s="40">
        <v>0.89081106149089662</v>
      </c>
      <c r="Q133" s="40">
        <v>0.94368172449330123</v>
      </c>
      <c r="R133" s="40">
        <v>0.95480957288446144</v>
      </c>
      <c r="S133" s="40">
        <v>1.1876422764227643</v>
      </c>
      <c r="T133" s="40">
        <v>1.2913603572655445</v>
      </c>
      <c r="U133" s="42">
        <v>0</v>
      </c>
      <c r="V133" s="42">
        <v>0</v>
      </c>
      <c r="W133" s="42">
        <v>0</v>
      </c>
      <c r="X133" s="42">
        <v>0</v>
      </c>
      <c r="Y133" s="42">
        <v>0</v>
      </c>
      <c r="Z133" s="42">
        <v>0</v>
      </c>
      <c r="AA133" s="42">
        <v>0</v>
      </c>
      <c r="AB133" s="42">
        <v>1.3902439024390247</v>
      </c>
    </row>
    <row r="134" spans="1:28">
      <c r="A134" s="165" t="s">
        <v>84</v>
      </c>
      <c r="B134" s="34"/>
      <c r="C134" s="38" t="e">
        <v>#DIV/0!</v>
      </c>
      <c r="D134" s="38" t="e">
        <v>#DIV/0!</v>
      </c>
      <c r="E134" s="38" t="e">
        <v>#DIV/0!</v>
      </c>
      <c r="F134" s="38" t="e">
        <v>#DIV/0!</v>
      </c>
      <c r="G134" s="38" t="e">
        <v>#DIV/0!</v>
      </c>
      <c r="H134" s="38" t="e">
        <v>#DIV/0!</v>
      </c>
      <c r="I134" s="38" t="e">
        <v>#DIV/0!</v>
      </c>
      <c r="J134" s="38" t="e">
        <v>#DIV/0!</v>
      </c>
      <c r="K134" s="38" t="e">
        <v>#DIV/0!</v>
      </c>
      <c r="L134" s="38" t="e">
        <v>#DIV/0!</v>
      </c>
      <c r="M134" s="38">
        <v>1.1922002941176469E-3</v>
      </c>
      <c r="N134" s="38">
        <v>1.6534607999999997E-3</v>
      </c>
      <c r="O134" s="38">
        <v>1.6319068653061224E-3</v>
      </c>
      <c r="P134" s="38">
        <v>1.4295593361702125E-3</v>
      </c>
      <c r="Q134" s="38">
        <v>1.3769519768339767E-3</v>
      </c>
      <c r="R134" s="38">
        <v>1.4121492765957445E-3</v>
      </c>
      <c r="S134" s="38">
        <v>1.5224677358490566E-3</v>
      </c>
      <c r="T134" s="38">
        <v>1.9467926103896103E-3</v>
      </c>
      <c r="U134" s="39" t="e">
        <v>#DIV/0!</v>
      </c>
      <c r="V134" s="39" t="e">
        <v>#DIV/0!</v>
      </c>
      <c r="W134" s="39" t="e">
        <v>#DIV/0!</v>
      </c>
      <c r="X134" s="39" t="e">
        <v>#DIV/0!</v>
      </c>
      <c r="Y134" s="39" t="e">
        <v>#DIV/0!</v>
      </c>
      <c r="Z134" s="39" t="e">
        <v>#DIV/0!</v>
      </c>
      <c r="AA134" s="39" t="e">
        <v>#DIV/0!</v>
      </c>
      <c r="AB134" s="39">
        <v>1.5221698113207546E-3</v>
      </c>
    </row>
    <row r="135" spans="1:28">
      <c r="A135" s="165"/>
      <c r="B135" s="34" t="s">
        <v>92</v>
      </c>
      <c r="C135" s="35" t="e">
        <v>#DIV/0!</v>
      </c>
      <c r="D135" s="35" t="e">
        <v>#DIV/0!</v>
      </c>
      <c r="E135" s="35" t="e">
        <v>#DIV/0!</v>
      </c>
      <c r="F135" s="35" t="e">
        <v>#DIV/0!</v>
      </c>
      <c r="G135" s="35" t="e">
        <v>#DIV/0!</v>
      </c>
      <c r="H135" s="35" t="e">
        <v>#DIV/0!</v>
      </c>
      <c r="I135" s="35" t="e">
        <v>#DIV/0!</v>
      </c>
      <c r="J135" s="35" t="e">
        <v>#DIV/0!</v>
      </c>
      <c r="K135" s="35" t="e">
        <v>#DIV/0!</v>
      </c>
      <c r="L135" s="35" t="e">
        <v>#DIV/0!</v>
      </c>
      <c r="M135" s="35">
        <v>0.78322424032519733</v>
      </c>
      <c r="N135" s="35">
        <v>1.0862525243259993</v>
      </c>
      <c r="O135" s="35">
        <v>1.0720925176476541</v>
      </c>
      <c r="P135" s="35">
        <v>0.93915890693549764</v>
      </c>
      <c r="Q135" s="35">
        <v>0.90459813786427978</v>
      </c>
      <c r="R135" s="35">
        <v>0.92772124771706799</v>
      </c>
      <c r="S135" s="35">
        <v>1.0001957235822747</v>
      </c>
      <c r="T135" s="35">
        <v>1.2789588887592112</v>
      </c>
      <c r="U135" s="36" t="e">
        <v>#DIV/0!</v>
      </c>
      <c r="V135" s="36" t="e">
        <v>#DIV/0!</v>
      </c>
      <c r="W135" s="36" t="e">
        <v>#DIV/0!</v>
      </c>
      <c r="X135" s="36" t="e">
        <v>#DIV/0!</v>
      </c>
      <c r="Y135" s="36" t="e">
        <v>#DIV/0!</v>
      </c>
      <c r="Z135" s="36" t="e">
        <v>#DIV/0!</v>
      </c>
      <c r="AA135" s="36" t="e">
        <v>#DIV/0!</v>
      </c>
      <c r="AB135" s="37">
        <v>1</v>
      </c>
    </row>
    <row r="136" spans="1:28">
      <c r="A136" s="165"/>
      <c r="B136" s="34" t="s">
        <v>93</v>
      </c>
      <c r="C136" s="35" t="e">
        <v>#DIV/0!</v>
      </c>
      <c r="D136" s="35" t="e">
        <v>#DIV/0!</v>
      </c>
      <c r="E136" s="35" t="e">
        <v>#DIV/0!</v>
      </c>
      <c r="F136" s="35" t="e">
        <v>#DIV/0!</v>
      </c>
      <c r="G136" s="35" t="e">
        <v>#DIV/0!</v>
      </c>
      <c r="H136" s="35" t="e">
        <v>#DIV/0!</v>
      </c>
      <c r="I136" s="35" t="e">
        <v>#DIV/0!</v>
      </c>
      <c r="J136" s="35" t="e">
        <v>#DIV/0!</v>
      </c>
      <c r="K136" s="35" t="e">
        <v>#DIV/0!</v>
      </c>
      <c r="L136" s="35" t="e">
        <v>#DIV/0!</v>
      </c>
      <c r="M136" s="35">
        <v>0.2167757596748027</v>
      </c>
      <c r="N136" s="35">
        <v>-8.6252524325999252E-2</v>
      </c>
      <c r="O136" s="35">
        <v>-7.2092517647654078E-2</v>
      </c>
      <c r="P136" s="35">
        <v>6.0841093064502402E-2</v>
      </c>
      <c r="Q136" s="35">
        <v>9.5401862135720203E-2</v>
      </c>
      <c r="R136" s="35">
        <v>7.2278752282931957E-2</v>
      </c>
      <c r="S136" s="35">
        <v>-1.9572358227464589E-4</v>
      </c>
      <c r="T136" s="35" t="e">
        <v>#DIV/0!</v>
      </c>
      <c r="U136" s="36" t="e">
        <v>#DIV/0!</v>
      </c>
      <c r="V136" s="36" t="e">
        <v>#DIV/0!</v>
      </c>
      <c r="W136" s="36" t="e">
        <v>#DIV/0!</v>
      </c>
      <c r="X136" s="36" t="e">
        <v>#DIV/0!</v>
      </c>
      <c r="Y136" s="36" t="e">
        <v>#DIV/0!</v>
      </c>
      <c r="Z136" s="36" t="e">
        <v>#DIV/0!</v>
      </c>
      <c r="AA136" s="36" t="e">
        <v>#DIV/0!</v>
      </c>
      <c r="AB136" s="43" t="s">
        <v>94</v>
      </c>
    </row>
    <row r="137" spans="1:28">
      <c r="A137" s="165"/>
      <c r="B137" s="34" t="s">
        <v>90</v>
      </c>
      <c r="C137" s="38" t="e">
        <v>#DIV/0!</v>
      </c>
      <c r="D137" s="38" t="e">
        <v>#DIV/0!</v>
      </c>
      <c r="E137" s="38" t="e">
        <v>#DIV/0!</v>
      </c>
      <c r="F137" s="38" t="e">
        <v>#DIV/0!</v>
      </c>
      <c r="G137" s="38" t="e">
        <v>#DIV/0!</v>
      </c>
      <c r="H137" s="38" t="e">
        <v>#DIV/0!</v>
      </c>
      <c r="I137" s="38" t="e">
        <v>#DIV/0!</v>
      </c>
      <c r="J137" s="38" t="e">
        <v>#DIV/0!</v>
      </c>
      <c r="K137" s="38" t="e">
        <v>#DIV/0!</v>
      </c>
      <c r="L137" s="38" t="e">
        <v>#DIV/0!</v>
      </c>
      <c r="M137" s="38">
        <v>0.78307097486882071</v>
      </c>
      <c r="N137" s="38">
        <v>1.0860399606943987</v>
      </c>
      <c r="O137" s="38">
        <v>1.0718827249209542</v>
      </c>
      <c r="P137" s="38">
        <v>0.93897512735990396</v>
      </c>
      <c r="Q137" s="38">
        <v>0.90442112132252972</v>
      </c>
      <c r="R137" s="38">
        <v>0.9275397063230445</v>
      </c>
      <c r="S137" s="38">
        <v>1</v>
      </c>
      <c r="T137" s="38">
        <v>1.2787086153283336</v>
      </c>
      <c r="U137" s="39" t="e">
        <v>#DIV/0!</v>
      </c>
      <c r="V137" s="39" t="e">
        <v>#DIV/0!</v>
      </c>
      <c r="W137" s="39" t="e">
        <v>#DIV/0!</v>
      </c>
      <c r="X137" s="39" t="e">
        <v>#DIV/0!</v>
      </c>
      <c r="Y137" s="39" t="e">
        <v>#DIV/0!</v>
      </c>
      <c r="Z137" s="39" t="e">
        <v>#DIV/0!</v>
      </c>
      <c r="AA137" s="39" t="e">
        <v>#DIV/0!</v>
      </c>
      <c r="AB137" s="39">
        <v>0.99980431471794973</v>
      </c>
    </row>
    <row r="138" spans="1:28">
      <c r="A138" s="165" t="s">
        <v>75</v>
      </c>
      <c r="B138" s="34"/>
      <c r="C138" s="38" t="e">
        <v>#DIV/0!</v>
      </c>
      <c r="D138" s="38" t="e">
        <v>#DIV/0!</v>
      </c>
      <c r="E138" s="38" t="e">
        <v>#DIV/0!</v>
      </c>
      <c r="F138" s="38" t="e">
        <v>#DIV/0!</v>
      </c>
      <c r="G138" s="38" t="e">
        <v>#DIV/0!</v>
      </c>
      <c r="H138" s="38" t="e">
        <v>#DIV/0!</v>
      </c>
      <c r="I138" s="38" t="e">
        <v>#DIV/0!</v>
      </c>
      <c r="J138" s="38" t="e">
        <v>#DIV/0!</v>
      </c>
      <c r="K138" s="38" t="e">
        <v>#DIV/0!</v>
      </c>
      <c r="L138" s="38" t="e">
        <v>#DIV/0!</v>
      </c>
      <c r="M138" s="38">
        <v>2.1501405228758173E-3</v>
      </c>
      <c r="N138" s="38">
        <v>3.2967665116279072E-3</v>
      </c>
      <c r="O138" s="38">
        <v>2.6772697959183672E-3</v>
      </c>
      <c r="P138" s="38">
        <v>2.2069370212765955E-3</v>
      </c>
      <c r="Q138" s="38">
        <v>2.1212799227799226E-3</v>
      </c>
      <c r="R138" s="38">
        <v>2.9568624113475179E-3</v>
      </c>
      <c r="S138" s="38">
        <v>3.2615345911949688E-3</v>
      </c>
      <c r="T138" s="38">
        <v>4.8820129870129868E-3</v>
      </c>
      <c r="U138" s="39" t="e">
        <v>#DIV/0!</v>
      </c>
      <c r="V138" s="39" t="e">
        <v>#DIV/0!</v>
      </c>
      <c r="W138" s="39" t="e">
        <v>#DIV/0!</v>
      </c>
      <c r="X138" s="39" t="e">
        <v>#DIV/0!</v>
      </c>
      <c r="Y138" s="39" t="e">
        <v>#DIV/0!</v>
      </c>
      <c r="Z138" s="39" t="e">
        <v>#DIV/0!</v>
      </c>
      <c r="AA138" s="39" t="e">
        <v>#DIV/0!</v>
      </c>
      <c r="AB138" s="39">
        <v>3.8179245283018878E-3</v>
      </c>
    </row>
    <row r="139" spans="1:28">
      <c r="A139" s="165"/>
      <c r="B139" s="34" t="s">
        <v>92</v>
      </c>
      <c r="C139" s="35" t="e">
        <v>#DIV/0!</v>
      </c>
      <c r="D139" s="35" t="e">
        <v>#DIV/0!</v>
      </c>
      <c r="E139" s="35" t="e">
        <v>#DIV/0!</v>
      </c>
      <c r="F139" s="35" t="e">
        <v>#DIV/0!</v>
      </c>
      <c r="G139" s="35" t="e">
        <v>#DIV/0!</v>
      </c>
      <c r="H139" s="35" t="e">
        <v>#DIV/0!</v>
      </c>
      <c r="I139" s="35" t="e">
        <v>#DIV/0!</v>
      </c>
      <c r="J139" s="35" t="e">
        <v>#DIV/0!</v>
      </c>
      <c r="K139" s="35" t="e">
        <v>#DIV/0!</v>
      </c>
      <c r="L139" s="35" t="e">
        <v>#DIV/0!</v>
      </c>
      <c r="M139" s="35">
        <v>0.56316999116589217</v>
      </c>
      <c r="N139" s="35">
        <v>0.86349703541526579</v>
      </c>
      <c r="O139" s="35">
        <v>0.7012369616193399</v>
      </c>
      <c r="P139" s="35">
        <v>0.57804626700103545</v>
      </c>
      <c r="Q139" s="35">
        <v>0.55561075318673514</v>
      </c>
      <c r="R139" s="35">
        <v>0.77446853373569757</v>
      </c>
      <c r="S139" s="35">
        <v>0.85426900584795307</v>
      </c>
      <c r="T139" s="35">
        <v>1.2787086153283331</v>
      </c>
      <c r="U139" s="36" t="e">
        <v>#DIV/0!</v>
      </c>
      <c r="V139" s="36" t="e">
        <v>#DIV/0!</v>
      </c>
      <c r="W139" s="36" t="e">
        <v>#DIV/0!</v>
      </c>
      <c r="X139" s="36" t="e">
        <v>#DIV/0!</v>
      </c>
      <c r="Y139" s="36" t="e">
        <v>#DIV/0!</v>
      </c>
      <c r="Z139" s="36" t="e">
        <v>#DIV/0!</v>
      </c>
      <c r="AA139" s="36" t="e">
        <v>#DIV/0!</v>
      </c>
      <c r="AB139" s="37">
        <v>1</v>
      </c>
    </row>
    <row r="140" spans="1:28">
      <c r="A140" s="165"/>
      <c r="B140" s="34" t="s">
        <v>93</v>
      </c>
      <c r="C140" s="35" t="e">
        <v>#DIV/0!</v>
      </c>
      <c r="D140" s="35" t="e">
        <v>#DIV/0!</v>
      </c>
      <c r="E140" s="35" t="e">
        <v>#DIV/0!</v>
      </c>
      <c r="F140" s="35" t="e">
        <v>#DIV/0!</v>
      </c>
      <c r="G140" s="35" t="e">
        <v>#DIV/0!</v>
      </c>
      <c r="H140" s="35" t="e">
        <v>#DIV/0!</v>
      </c>
      <c r="I140" s="35" t="e">
        <v>#DIV/0!</v>
      </c>
      <c r="J140" s="35" t="e">
        <v>#DIV/0!</v>
      </c>
      <c r="K140" s="35" t="e">
        <v>#DIV/0!</v>
      </c>
      <c r="L140" s="35" t="e">
        <v>#DIV/0!</v>
      </c>
      <c r="M140" s="35">
        <v>0.21705635374497903</v>
      </c>
      <c r="N140" s="35">
        <v>-0.20047148826024772</v>
      </c>
      <c r="O140" s="35">
        <v>2.5109589943844463E-2</v>
      </c>
      <c r="P140" s="35">
        <v>0.19637470197417009</v>
      </c>
      <c r="Q140" s="35">
        <v>0.22756553825258757</v>
      </c>
      <c r="R140" s="35">
        <v>-7.6700156656945545E-2</v>
      </c>
      <c r="S140" s="35">
        <v>-0.18764227642276415</v>
      </c>
      <c r="T140" s="35">
        <v>1.9928994421071868</v>
      </c>
      <c r="U140" s="36" t="e">
        <v>#DIV/0!</v>
      </c>
      <c r="V140" s="36" t="e">
        <v>#DIV/0!</v>
      </c>
      <c r="W140" s="36" t="e">
        <v>#DIV/0!</v>
      </c>
      <c r="X140" s="36" t="e">
        <v>#DIV/0!</v>
      </c>
      <c r="Y140" s="36" t="e">
        <v>#DIV/0!</v>
      </c>
      <c r="Z140" s="36" t="e">
        <v>#DIV/0!</v>
      </c>
      <c r="AA140" s="36" t="e">
        <v>#DIV/0!</v>
      </c>
      <c r="AB140" s="43" t="s">
        <v>94</v>
      </c>
    </row>
    <row r="141" spans="1:28">
      <c r="A141" s="165"/>
      <c r="B141" s="34" t="s">
        <v>90</v>
      </c>
      <c r="C141" s="38" t="e">
        <v>#DIV/0!</v>
      </c>
      <c r="D141" s="38" t="e">
        <v>#DIV/0!</v>
      </c>
      <c r="E141" s="38" t="e">
        <v>#DIV/0!</v>
      </c>
      <c r="F141" s="38" t="e">
        <v>#DIV/0!</v>
      </c>
      <c r="G141" s="38" t="e">
        <v>#DIV/0!</v>
      </c>
      <c r="H141" s="38" t="e">
        <v>#DIV/0!</v>
      </c>
      <c r="I141" s="38" t="e">
        <v>#DIV/0!</v>
      </c>
      <c r="J141" s="38" t="e">
        <v>#DIV/0!</v>
      </c>
      <c r="K141" s="38" t="e">
        <v>#DIV/0!</v>
      </c>
      <c r="L141" s="38" t="e">
        <v>#DIV/0!</v>
      </c>
      <c r="M141" s="38">
        <v>0.78294364625502122</v>
      </c>
      <c r="N141" s="38">
        <v>1.2004714882602481</v>
      </c>
      <c r="O141" s="38">
        <v>0.97489041005615584</v>
      </c>
      <c r="P141" s="38">
        <v>0.80362529802583016</v>
      </c>
      <c r="Q141" s="38">
        <v>0.7724344617474127</v>
      </c>
      <c r="R141" s="38">
        <v>1.0767001566569459</v>
      </c>
      <c r="S141" s="38">
        <v>1.1876422764227645</v>
      </c>
      <c r="T141" s="38">
        <v>1.777716855456464</v>
      </c>
      <c r="U141" s="39" t="e">
        <v>#DIV/0!</v>
      </c>
      <c r="V141" s="39" t="e">
        <v>#DIV/0!</v>
      </c>
      <c r="W141" s="39" t="e">
        <v>#DIV/0!</v>
      </c>
      <c r="X141" s="39" t="e">
        <v>#DIV/0!</v>
      </c>
      <c r="Y141" s="39" t="e">
        <v>#DIV/0!</v>
      </c>
      <c r="Z141" s="39" t="e">
        <v>#DIV/0!</v>
      </c>
      <c r="AA141" s="39" t="e">
        <v>#DIV/0!</v>
      </c>
      <c r="AB141" s="39">
        <v>1.390243902439025</v>
      </c>
    </row>
    <row r="142" spans="1:28">
      <c r="A142" s="45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</row>
    <row r="143" spans="1:28">
      <c r="A143" s="32" t="s">
        <v>76</v>
      </c>
      <c r="B143" s="34"/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4.8648648648648646E-3</v>
      </c>
      <c r="N143" s="35">
        <v>4.8648648648648646E-3</v>
      </c>
      <c r="O143" s="35">
        <v>5.6756756756756758E-3</v>
      </c>
      <c r="P143" s="35">
        <v>4.8648648648648646E-3</v>
      </c>
      <c r="Q143" s="35">
        <v>6.216216216216216E-3</v>
      </c>
      <c r="R143" s="35">
        <v>6.216216216216216E-3</v>
      </c>
      <c r="S143" s="35">
        <v>6.216216216216216E-3</v>
      </c>
      <c r="T143" s="35">
        <v>1.3513513513513514E-3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>
        <v>0</v>
      </c>
      <c r="AA143" s="36">
        <v>0</v>
      </c>
      <c r="AB143" s="34"/>
    </row>
    <row r="144" spans="1:28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spans="1:28">
      <c r="A145" s="30" t="s">
        <v>87</v>
      </c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spans="1:28">
      <c r="A146" s="32" t="s">
        <v>44</v>
      </c>
      <c r="B146" s="32" t="s">
        <v>96</v>
      </c>
      <c r="C146" s="32" t="s">
        <v>97</v>
      </c>
      <c r="D146" s="32" t="s">
        <v>98</v>
      </c>
      <c r="E146" s="32" t="s">
        <v>99</v>
      </c>
      <c r="F146" s="32" t="s">
        <v>100</v>
      </c>
      <c r="G146" s="32" t="s">
        <v>101</v>
      </c>
      <c r="H146" s="32" t="s">
        <v>102</v>
      </c>
      <c r="I146" s="32" t="s">
        <v>103</v>
      </c>
      <c r="J146" s="32" t="s">
        <v>104</v>
      </c>
      <c r="K146" s="32" t="s">
        <v>105</v>
      </c>
      <c r="L146" s="32" t="s">
        <v>106</v>
      </c>
      <c r="M146" s="32" t="s">
        <v>107</v>
      </c>
      <c r="N146" s="32" t="s">
        <v>108</v>
      </c>
      <c r="O146" s="32" t="s">
        <v>109</v>
      </c>
      <c r="P146" s="32" t="s">
        <v>110</v>
      </c>
      <c r="Q146" s="32" t="s">
        <v>111</v>
      </c>
      <c r="R146" s="32" t="s">
        <v>112</v>
      </c>
      <c r="S146" s="32" t="s">
        <v>113</v>
      </c>
      <c r="T146" s="32" t="s">
        <v>114</v>
      </c>
      <c r="U146" s="32" t="s">
        <v>115</v>
      </c>
      <c r="V146" s="32" t="s">
        <v>116</v>
      </c>
      <c r="W146" s="32" t="s">
        <v>117</v>
      </c>
      <c r="X146" s="32" t="s">
        <v>118</v>
      </c>
      <c r="Y146" s="32" t="s">
        <v>119</v>
      </c>
      <c r="Z146" s="32" t="s">
        <v>120</v>
      </c>
      <c r="AA146" s="32" t="s">
        <v>121</v>
      </c>
      <c r="AB146" s="32" t="s">
        <v>122</v>
      </c>
    </row>
    <row r="147" spans="1:28" ht="25.5">
      <c r="A147" s="165" t="s">
        <v>72</v>
      </c>
      <c r="B147" s="61" t="s">
        <v>88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3">
        <v>212</v>
      </c>
      <c r="U147" s="33">
        <v>212</v>
      </c>
      <c r="V147" s="33">
        <v>212</v>
      </c>
      <c r="W147" s="33">
        <v>212</v>
      </c>
      <c r="X147" s="33">
        <v>212</v>
      </c>
      <c r="Y147" s="33">
        <v>212</v>
      </c>
      <c r="Z147" s="33">
        <v>212</v>
      </c>
      <c r="AA147" s="33">
        <v>212</v>
      </c>
      <c r="AB147" s="33">
        <v>212</v>
      </c>
    </row>
    <row r="148" spans="1:28">
      <c r="A148" s="165"/>
      <c r="B148" s="34" t="s">
        <v>123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35">
        <v>0.72641509433962259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48" t="s">
        <v>94</v>
      </c>
    </row>
    <row r="149" spans="1:28">
      <c r="A149" s="165" t="s">
        <v>78</v>
      </c>
      <c r="B149" s="34" t="s">
        <v>91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33">
        <v>0.32269999999999999</v>
      </c>
      <c r="U149" s="33">
        <v>0.32269999999999999</v>
      </c>
      <c r="V149" s="33">
        <v>0.32269999999999999</v>
      </c>
      <c r="W149" s="33">
        <v>0.32269999999999999</v>
      </c>
      <c r="X149" s="33">
        <v>0.27660000000000001</v>
      </c>
      <c r="Y149" s="33">
        <v>0.23708571428571429</v>
      </c>
      <c r="Z149" s="33">
        <v>0.20321632653061225</v>
      </c>
      <c r="AA149" s="33">
        <v>0.32269999999999999</v>
      </c>
      <c r="AB149" s="33">
        <v>0.32269999999999999</v>
      </c>
    </row>
    <row r="150" spans="1:28">
      <c r="A150" s="165"/>
      <c r="B150" s="34" t="s">
        <v>123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35">
        <v>0.92905504183452126</v>
      </c>
      <c r="U150" s="35">
        <v>1</v>
      </c>
      <c r="V150" s="35">
        <v>1</v>
      </c>
      <c r="W150" s="35">
        <v>1</v>
      </c>
      <c r="X150" s="35">
        <v>1</v>
      </c>
      <c r="Y150" s="35">
        <v>1</v>
      </c>
      <c r="Z150" s="35">
        <v>1</v>
      </c>
      <c r="AA150" s="35">
        <v>1</v>
      </c>
      <c r="AB150" s="48" t="s">
        <v>94</v>
      </c>
    </row>
    <row r="151" spans="1:28">
      <c r="A151" s="167" t="str">
        <f>CONCATENATE("CO2排出量",RIGHT([1]CO2量!B43,LEN([1]CO2量!B43)-2))</f>
        <v>CO2排出量（調整後）</v>
      </c>
      <c r="B151" s="34" t="s">
        <v>95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0">
        <v>0.80940000000000012</v>
      </c>
      <c r="U151" s="40">
        <v>0</v>
      </c>
      <c r="V151" s="40">
        <v>0</v>
      </c>
      <c r="W151" s="40">
        <v>0</v>
      </c>
      <c r="X151" s="40">
        <v>0</v>
      </c>
      <c r="Y151" s="40">
        <v>0</v>
      </c>
      <c r="Z151" s="40">
        <v>0</v>
      </c>
      <c r="AA151" s="40">
        <v>0</v>
      </c>
      <c r="AB151" s="40">
        <v>0.80940000000000012</v>
      </c>
    </row>
    <row r="152" spans="1:28">
      <c r="A152" s="168"/>
      <c r="B152" s="34" t="s">
        <v>123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35">
        <v>0.92887323943661959</v>
      </c>
      <c r="U152" s="35" t="e">
        <v>#DIV/0!</v>
      </c>
      <c r="V152" s="35" t="e">
        <v>#DIV/0!</v>
      </c>
      <c r="W152" s="35" t="e">
        <v>#DIV/0!</v>
      </c>
      <c r="X152" s="35" t="e">
        <v>#DIV/0!</v>
      </c>
      <c r="Y152" s="35" t="e">
        <v>#DIV/0!</v>
      </c>
      <c r="Z152" s="35" t="e">
        <v>#DIV/0!</v>
      </c>
      <c r="AA152" s="35" t="e">
        <v>#DIV/0!</v>
      </c>
      <c r="AB152" s="48" t="s">
        <v>94</v>
      </c>
    </row>
    <row r="153" spans="1:28">
      <c r="A153" s="165" t="s">
        <v>84</v>
      </c>
      <c r="B153" s="3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8">
        <v>1.5221698113207546E-3</v>
      </c>
      <c r="U153" s="38">
        <v>1.5221698113207546E-3</v>
      </c>
      <c r="V153" s="38">
        <v>1.5221698113207546E-3</v>
      </c>
      <c r="W153" s="38">
        <v>1.5221698113207546E-3</v>
      </c>
      <c r="X153" s="38">
        <v>1.5221698113207546E-3</v>
      </c>
      <c r="Y153" s="38">
        <v>1.5221698113207546E-3</v>
      </c>
      <c r="Z153" s="38">
        <v>1.5221698113207546E-3</v>
      </c>
      <c r="AA153" s="38">
        <v>1.5221698113207546E-3</v>
      </c>
      <c r="AB153" s="38">
        <v>1.5221698113207546E-3</v>
      </c>
    </row>
    <row r="154" spans="1:28">
      <c r="A154" s="165"/>
      <c r="B154" s="34" t="s">
        <v>123</v>
      </c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5">
        <v>1.2789588887592112</v>
      </c>
      <c r="U154" s="35" t="e">
        <v>#DIV/0!</v>
      </c>
      <c r="V154" s="35" t="e">
        <v>#DIV/0!</v>
      </c>
      <c r="W154" s="35" t="e">
        <v>#DIV/0!</v>
      </c>
      <c r="X154" s="35" t="e">
        <v>#DIV/0!</v>
      </c>
      <c r="Y154" s="35" t="e">
        <v>#DIV/0!</v>
      </c>
      <c r="Z154" s="35" t="e">
        <v>#DIV/0!</v>
      </c>
      <c r="AA154" s="35" t="e">
        <v>#DIV/0!</v>
      </c>
      <c r="AB154" s="48" t="s">
        <v>94</v>
      </c>
    </row>
    <row r="155" spans="1:28">
      <c r="A155" s="165" t="s">
        <v>75</v>
      </c>
      <c r="B155" s="3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8">
        <v>3.8179245283018878E-3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3.8179245283018878E-3</v>
      </c>
    </row>
    <row r="156" spans="1:28">
      <c r="A156" s="165"/>
      <c r="B156" s="34" t="s">
        <v>123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35">
        <v>1.2787086153283331</v>
      </c>
      <c r="U156" s="35" t="e">
        <v>#DIV/0!</v>
      </c>
      <c r="V156" s="35" t="e">
        <v>#DIV/0!</v>
      </c>
      <c r="W156" s="35" t="e">
        <v>#DIV/0!</v>
      </c>
      <c r="X156" s="35" t="e">
        <v>#DIV/0!</v>
      </c>
      <c r="Y156" s="35" t="e">
        <v>#DIV/0!</v>
      </c>
      <c r="Z156" s="35" t="e">
        <v>#DIV/0!</v>
      </c>
      <c r="AA156" s="35" t="e">
        <v>#DIV/0!</v>
      </c>
      <c r="AB156" s="48" t="s">
        <v>94</v>
      </c>
    </row>
    <row r="157" spans="1:28">
      <c r="A157" s="45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</row>
    <row r="158" spans="1:28">
      <c r="A158" s="32" t="s">
        <v>76</v>
      </c>
      <c r="B158" s="34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5">
        <v>6.1999999999999998E-3</v>
      </c>
      <c r="U158" s="35">
        <v>6.1999999999999998E-3</v>
      </c>
      <c r="V158" s="35">
        <v>6.1999999999999998E-3</v>
      </c>
      <c r="W158" s="35">
        <v>6.1999999999999998E-3</v>
      </c>
      <c r="X158" s="35">
        <v>6.1999999999999998E-3</v>
      </c>
      <c r="Y158" s="35">
        <v>6.1999999999999998E-3</v>
      </c>
      <c r="Z158" s="35">
        <v>6.1999999999999998E-3</v>
      </c>
      <c r="AA158" s="35">
        <v>6.1999999999999998E-3</v>
      </c>
      <c r="AB158" s="33"/>
    </row>
  </sheetData>
  <mergeCells count="41">
    <mergeCell ref="A147:A148"/>
    <mergeCell ref="A149:A150"/>
    <mergeCell ref="A151:A152"/>
    <mergeCell ref="A153:A154"/>
    <mergeCell ref="A155:A156"/>
    <mergeCell ref="A138:A141"/>
    <mergeCell ref="A95:A98"/>
    <mergeCell ref="A99:A102"/>
    <mergeCell ref="A108:A109"/>
    <mergeCell ref="A110:A111"/>
    <mergeCell ref="A112:A113"/>
    <mergeCell ref="A114:A115"/>
    <mergeCell ref="A116:A117"/>
    <mergeCell ref="A123:A125"/>
    <mergeCell ref="A126:A129"/>
    <mergeCell ref="A130:A133"/>
    <mergeCell ref="A134:A137"/>
    <mergeCell ref="A91:A94"/>
    <mergeCell ref="A48:A51"/>
    <mergeCell ref="A52:A55"/>
    <mergeCell ref="A56:A59"/>
    <mergeCell ref="A60:A63"/>
    <mergeCell ref="A69:A70"/>
    <mergeCell ref="A71:A72"/>
    <mergeCell ref="A73:A74"/>
    <mergeCell ref="A75:A76"/>
    <mergeCell ref="A77:A78"/>
    <mergeCell ref="A84:A86"/>
    <mergeCell ref="A87:A90"/>
    <mergeCell ref="A45:A47"/>
    <mergeCell ref="A2:AB2"/>
    <mergeCell ref="A6:A8"/>
    <mergeCell ref="A9:A12"/>
    <mergeCell ref="A13:A16"/>
    <mergeCell ref="A17:A20"/>
    <mergeCell ref="A21:A24"/>
    <mergeCell ref="A30:A31"/>
    <mergeCell ref="A32:A33"/>
    <mergeCell ref="A34:A35"/>
    <mergeCell ref="A36:A37"/>
    <mergeCell ref="A38:A39"/>
  </mergeCells>
  <phoneticPr fontId="3"/>
  <pageMargins left="0.7" right="0.7" top="0.75" bottom="0.75" header="0.3" footer="0.3"/>
  <pageSetup paperSize="9" scale="43" fitToHeight="0" orientation="landscape" horizontalDpi="150" verticalDpi="150" r:id="rId1"/>
  <rowBreaks count="1" manualBreakCount="1">
    <brk id="8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79998168889431442"/>
    <pageSetUpPr fitToPage="1"/>
  </sheetPr>
  <dimension ref="A1:AJ42"/>
  <sheetViews>
    <sheetView topLeftCell="B1" zoomScale="60" zoomScaleNormal="100" workbookViewId="0">
      <selection activeCell="J56" sqref="J56"/>
    </sheetView>
  </sheetViews>
  <sheetFormatPr defaultColWidth="13" defaultRowHeight="15"/>
  <cols>
    <col min="1" max="1" width="1.5" style="62" customWidth="1"/>
    <col min="2" max="2" width="1.875" style="62" customWidth="1"/>
    <col min="3" max="3" width="38.875" style="62" customWidth="1"/>
    <col min="4" max="23" width="11.625" style="63" customWidth="1"/>
    <col min="24" max="35" width="11.625" style="62" customWidth="1"/>
    <col min="36" max="16384" width="13" style="62"/>
  </cols>
  <sheetData>
    <row r="1" spans="1:36" ht="18.75" customHeight="1">
      <c r="AI1" s="64" t="s">
        <v>143</v>
      </c>
    </row>
    <row r="2" spans="1:36" s="66" customFormat="1" ht="18.75" customHeight="1">
      <c r="A2" s="65"/>
      <c r="B2" s="196" t="s">
        <v>144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8"/>
    </row>
    <row r="3" spans="1:36" s="66" customFormat="1" ht="5.25" customHeight="1">
      <c r="A3" s="65"/>
      <c r="B3" s="65"/>
      <c r="C3" s="6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5"/>
      <c r="Z3" s="65"/>
    </row>
    <row r="4" spans="1:36" s="66" customFormat="1" ht="20.100000000000001" customHeight="1">
      <c r="A4" s="65"/>
      <c r="B4" s="199"/>
      <c r="C4" s="199"/>
      <c r="D4" s="68" t="s">
        <v>145</v>
      </c>
      <c r="E4" s="68" t="s">
        <v>146</v>
      </c>
      <c r="F4" s="68" t="s">
        <v>147</v>
      </c>
      <c r="G4" s="68" t="s">
        <v>148</v>
      </c>
      <c r="H4" s="68" t="s">
        <v>149</v>
      </c>
      <c r="I4" s="68" t="s">
        <v>150</v>
      </c>
      <c r="J4" s="68" t="s">
        <v>151</v>
      </c>
      <c r="K4" s="68" t="s">
        <v>152</v>
      </c>
      <c r="L4" s="68" t="s">
        <v>153</v>
      </c>
      <c r="M4" s="68" t="s">
        <v>154</v>
      </c>
      <c r="N4" s="68" t="s">
        <v>155</v>
      </c>
      <c r="O4" s="68" t="s">
        <v>156</v>
      </c>
      <c r="P4" s="68" t="s">
        <v>157</v>
      </c>
      <c r="Q4" s="69" t="s">
        <v>158</v>
      </c>
      <c r="R4" s="69" t="s">
        <v>159</v>
      </c>
      <c r="S4" s="69" t="s">
        <v>160</v>
      </c>
      <c r="T4" s="70" t="s">
        <v>161</v>
      </c>
      <c r="U4" s="70" t="s">
        <v>162</v>
      </c>
      <c r="V4" s="70" t="s">
        <v>163</v>
      </c>
      <c r="W4" s="70" t="s">
        <v>164</v>
      </c>
      <c r="X4" s="70" t="s">
        <v>165</v>
      </c>
      <c r="Y4" s="70" t="s">
        <v>166</v>
      </c>
      <c r="Z4" s="70" t="s">
        <v>167</v>
      </c>
      <c r="AB4" s="68" t="s">
        <v>168</v>
      </c>
      <c r="AC4" s="71" t="s">
        <v>169</v>
      </c>
      <c r="AD4" s="71" t="s">
        <v>170</v>
      </c>
      <c r="AE4" s="71" t="s">
        <v>171</v>
      </c>
      <c r="AF4" s="71" t="s">
        <v>172</v>
      </c>
      <c r="AG4" s="71" t="s">
        <v>173</v>
      </c>
      <c r="AH4" s="71" t="s">
        <v>174</v>
      </c>
      <c r="AI4" s="71" t="s">
        <v>175</v>
      </c>
    </row>
    <row r="5" spans="1:36" s="66" customFormat="1" ht="20.100000000000001" customHeight="1">
      <c r="A5" s="65"/>
      <c r="B5" s="186" t="s">
        <v>176</v>
      </c>
      <c r="C5" s="187"/>
      <c r="D5" s="72">
        <f>G28-F28</f>
        <v>0</v>
      </c>
      <c r="E5" s="72">
        <f t="shared" ref="E5:Z5" si="0">H28-G28</f>
        <v>0</v>
      </c>
      <c r="F5" s="72">
        <f t="shared" si="0"/>
        <v>0</v>
      </c>
      <c r="G5" s="72">
        <f t="shared" si="0"/>
        <v>0</v>
      </c>
      <c r="H5" s="72">
        <f t="shared" si="0"/>
        <v>0</v>
      </c>
      <c r="I5" s="72">
        <f t="shared" si="0"/>
        <v>0</v>
      </c>
      <c r="J5" s="72">
        <f t="shared" si="0"/>
        <v>0</v>
      </c>
      <c r="K5" s="72">
        <f t="shared" si="0"/>
        <v>0</v>
      </c>
      <c r="L5" s="72">
        <f t="shared" si="0"/>
        <v>0.65794300000000017</v>
      </c>
      <c r="M5" s="72">
        <f t="shared" si="0"/>
        <v>5.0861799999999846E-2</v>
      </c>
      <c r="N5" s="72">
        <f t="shared" si="0"/>
        <v>7.2894800000000037E-2</v>
      </c>
      <c r="O5" s="72">
        <f t="shared" si="0"/>
        <v>-0.17310846666666668</v>
      </c>
      <c r="P5" s="72">
        <f t="shared" si="0"/>
        <v>3.8621366666666601E-2</v>
      </c>
      <c r="Q5" s="72">
        <f t="shared" si="0"/>
        <v>-5.1493566666666601E-2</v>
      </c>
      <c r="R5" s="72">
        <f t="shared" si="0"/>
        <v>0.21547973333333337</v>
      </c>
      <c r="S5" s="72">
        <f t="shared" si="0"/>
        <v>-5.9368666666666736E-2</v>
      </c>
      <c r="T5" s="73">
        <f t="shared" si="0"/>
        <v>-0.75183</v>
      </c>
      <c r="U5" s="73">
        <f t="shared" si="0"/>
        <v>0</v>
      </c>
      <c r="V5" s="73">
        <f t="shared" si="0"/>
        <v>0</v>
      </c>
      <c r="W5" s="73">
        <f t="shared" si="0"/>
        <v>0</v>
      </c>
      <c r="X5" s="73">
        <f t="shared" si="0"/>
        <v>0</v>
      </c>
      <c r="Y5" s="73">
        <f t="shared" si="0"/>
        <v>0</v>
      </c>
      <c r="Z5" s="73">
        <f t="shared" si="0"/>
        <v>0</v>
      </c>
      <c r="AB5" s="72">
        <f>V28-$AE$28</f>
        <v>-5.9368666666666736E-2</v>
      </c>
      <c r="AC5" s="73">
        <f t="shared" ref="AC5:AI5" si="1">W28-$AE$28</f>
        <v>-0.81119866666666673</v>
      </c>
      <c r="AD5" s="73">
        <f t="shared" si="1"/>
        <v>-0.81119866666666673</v>
      </c>
      <c r="AE5" s="73">
        <f t="shared" si="1"/>
        <v>-0.81119866666666673</v>
      </c>
      <c r="AF5" s="73">
        <f t="shared" si="1"/>
        <v>-0.81119866666666673</v>
      </c>
      <c r="AG5" s="73">
        <f t="shared" si="1"/>
        <v>-0.81119866666666673</v>
      </c>
      <c r="AH5" s="73">
        <f t="shared" si="1"/>
        <v>-0.81119866666666673</v>
      </c>
      <c r="AI5" s="73">
        <f t="shared" si="1"/>
        <v>-0.81119866666666673</v>
      </c>
    </row>
    <row r="6" spans="1:36" s="66" customFormat="1" ht="20.100000000000001" customHeight="1">
      <c r="A6" s="65"/>
      <c r="B6" s="200"/>
      <c r="C6" s="74" t="s">
        <v>177</v>
      </c>
      <c r="D6" s="72">
        <f t="shared" ref="D6:Z6" si="2">(G34-F34)*((F37*F26)+(G37-F37)*F26/2+(G26-F26)*F37/2+(G37-F37)*(G26-F26)/3)</f>
        <v>0</v>
      </c>
      <c r="E6" s="72">
        <f t="shared" si="2"/>
        <v>0</v>
      </c>
      <c r="F6" s="72">
        <f t="shared" si="2"/>
        <v>0</v>
      </c>
      <c r="G6" s="72">
        <f t="shared" si="2"/>
        <v>0</v>
      </c>
      <c r="H6" s="72">
        <f t="shared" si="2"/>
        <v>0</v>
      </c>
      <c r="I6" s="72">
        <f t="shared" si="2"/>
        <v>0</v>
      </c>
      <c r="J6" s="72">
        <f t="shared" si="2"/>
        <v>0</v>
      </c>
      <c r="K6" s="72">
        <f t="shared" si="2"/>
        <v>0</v>
      </c>
      <c r="L6" s="72">
        <f t="shared" si="2"/>
        <v>0.21931433333333342</v>
      </c>
      <c r="M6" s="72">
        <f t="shared" si="2"/>
        <v>0.22747671133049602</v>
      </c>
      <c r="N6" s="72">
        <f>(Q34-P34)*((P37*P26)+(Q37-P37)*P26/2+(Q26-P26)*P37/2+(Q37-P37)*(Q26-P26)/3)</f>
        <v>-9.7863121025153262E-3</v>
      </c>
      <c r="O6" s="72">
        <f t="shared" si="2"/>
        <v>-9.1486453343465016E-2</v>
      </c>
      <c r="P6" s="72">
        <f t="shared" si="2"/>
        <v>-2.3560898066212053E-2</v>
      </c>
      <c r="Q6" s="72">
        <f t="shared" si="2"/>
        <v>1.5874699117810774E-2</v>
      </c>
      <c r="R6" s="72">
        <f t="shared" si="2"/>
        <v>5.254003701324772E-2</v>
      </c>
      <c r="S6" s="72">
        <f t="shared" si="2"/>
        <v>0.19495598169566272</v>
      </c>
      <c r="T6" s="73">
        <f t="shared" si="2"/>
        <v>-0.25060999999999994</v>
      </c>
      <c r="U6" s="73">
        <f t="shared" si="2"/>
        <v>0</v>
      </c>
      <c r="V6" s="73">
        <f t="shared" si="2"/>
        <v>0</v>
      </c>
      <c r="W6" s="73">
        <f t="shared" si="2"/>
        <v>0</v>
      </c>
      <c r="X6" s="73">
        <f t="shared" si="2"/>
        <v>0</v>
      </c>
      <c r="Y6" s="73">
        <f t="shared" si="2"/>
        <v>0</v>
      </c>
      <c r="Z6" s="73">
        <f t="shared" si="2"/>
        <v>0</v>
      </c>
      <c r="AB6" s="72">
        <f>(V34-$AE$34)*(($AE$37*$AE$26)+(V37-$AE$37)*$AE$26/2+(V26-$AE$26)*$AE$37/2+(V37-$AE$37)*(V26-$AE$26)/3)</f>
        <v>0.19495598169566272</v>
      </c>
      <c r="AC6" s="73">
        <f t="shared" ref="AC6:AI6" si="3">(W34-$AE$34)*(($AE$37*$AE$26)+(W37-$AE$37)*$AE$26/2+(W26-$AE$26)*$AE$37/2+(W37-$AE$37)*(W26-$AE$26)/3)</f>
        <v>-0.27039955555555567</v>
      </c>
      <c r="AD6" s="73">
        <f t="shared" si="3"/>
        <v>-0.27039955555555567</v>
      </c>
      <c r="AE6" s="73">
        <f t="shared" si="3"/>
        <v>-0.27039955555555567</v>
      </c>
      <c r="AF6" s="73">
        <f t="shared" si="3"/>
        <v>-0.27039955555555567</v>
      </c>
      <c r="AG6" s="73">
        <f t="shared" si="3"/>
        <v>-0.27039955555555567</v>
      </c>
      <c r="AH6" s="73">
        <f t="shared" si="3"/>
        <v>-0.27039955555555567</v>
      </c>
      <c r="AI6" s="73">
        <f t="shared" si="3"/>
        <v>-0.27039955555555567</v>
      </c>
    </row>
    <row r="7" spans="1:36" s="66" customFormat="1" ht="20.100000000000001" customHeight="1">
      <c r="A7" s="65"/>
      <c r="B7" s="200"/>
      <c r="C7" s="74" t="s">
        <v>178</v>
      </c>
      <c r="D7" s="72">
        <f>IF((G37-F37)*(G42-F42)=0,0,((G37-F37)*(F34*F26+(G34-F34)*F26/2+(G26-F26)*F34/2+(G34-F34)*(G26-F26)/3))/(G37-F37)*(G42-F42))</f>
        <v>0</v>
      </c>
      <c r="E7" s="72">
        <f t="shared" ref="E7:Z7" si="4">IF((H37-G37)*(H42-G42)=0,0,((H37-G37)*(G34*G26+(H34-G34)*G26/2+(H26-G26)*G34/2+(H34-G34)*(H26-G26)/3))/(H37-G37)*(H42-G42))</f>
        <v>0</v>
      </c>
      <c r="F7" s="72">
        <f t="shared" si="4"/>
        <v>0</v>
      </c>
      <c r="G7" s="72">
        <f t="shared" si="4"/>
        <v>0</v>
      </c>
      <c r="H7" s="72">
        <f t="shared" si="4"/>
        <v>0</v>
      </c>
      <c r="I7" s="72">
        <f t="shared" si="4"/>
        <v>0</v>
      </c>
      <c r="J7" s="72">
        <f t="shared" si="4"/>
        <v>0</v>
      </c>
      <c r="K7" s="72">
        <f t="shared" si="4"/>
        <v>0</v>
      </c>
      <c r="L7" s="72">
        <f t="shared" si="4"/>
        <v>0</v>
      </c>
      <c r="M7" s="72">
        <f t="shared" si="4"/>
        <v>0</v>
      </c>
      <c r="N7" s="72">
        <f t="shared" si="4"/>
        <v>0</v>
      </c>
      <c r="O7" s="72">
        <f t="shared" si="4"/>
        <v>0</v>
      </c>
      <c r="P7" s="72">
        <f t="shared" si="4"/>
        <v>0</v>
      </c>
      <c r="Q7" s="72">
        <f t="shared" si="4"/>
        <v>0</v>
      </c>
      <c r="R7" s="72">
        <f t="shared" si="4"/>
        <v>0</v>
      </c>
      <c r="S7" s="72">
        <f t="shared" si="4"/>
        <v>0</v>
      </c>
      <c r="T7" s="73">
        <f t="shared" si="4"/>
        <v>0</v>
      </c>
      <c r="U7" s="73">
        <f t="shared" si="4"/>
        <v>0</v>
      </c>
      <c r="V7" s="73">
        <f t="shared" si="4"/>
        <v>0</v>
      </c>
      <c r="W7" s="73">
        <f t="shared" si="4"/>
        <v>0</v>
      </c>
      <c r="X7" s="73">
        <f t="shared" si="4"/>
        <v>0</v>
      </c>
      <c r="Y7" s="73">
        <f t="shared" si="4"/>
        <v>0</v>
      </c>
      <c r="Z7" s="73">
        <f t="shared" si="4"/>
        <v>0</v>
      </c>
      <c r="AB7" s="72">
        <f>IF((V37-$AE$37)*(V42-$AE$42)=0,0,((V37-$AE$37)*($AE$34*$AE$26+(V34-$AE$34)*$AE$26/2+(V26-$AE$26)*$AE$34/2+(V34-$AE$34)*(V26-$AE$26)/3))/(V37-$AE$37)*(V42-$AE$42))</f>
        <v>0</v>
      </c>
      <c r="AC7" s="73">
        <f t="shared" ref="AC7:AI7" si="5">IF((W37-$AE$37)*(W42-$AE$42)=0,0,((W37-$AE$37)*($AE$34*$AE$26+(W34-$AE$34)*$AE$26/2+(W26-$AE$26)*$AE$34/2+(W34-$AE$34)*(W26-$AE$26)/3))/(W37-$AE$37)*(W42-$AE$42))</f>
        <v>0</v>
      </c>
      <c r="AD7" s="73">
        <f t="shared" si="5"/>
        <v>0</v>
      </c>
      <c r="AE7" s="73">
        <f t="shared" si="5"/>
        <v>0</v>
      </c>
      <c r="AF7" s="73">
        <f t="shared" si="5"/>
        <v>0</v>
      </c>
      <c r="AG7" s="73">
        <f t="shared" si="5"/>
        <v>0</v>
      </c>
      <c r="AH7" s="73">
        <f t="shared" si="5"/>
        <v>0</v>
      </c>
      <c r="AI7" s="73">
        <f t="shared" si="5"/>
        <v>0</v>
      </c>
    </row>
    <row r="8" spans="1:36" s="66" customFormat="1" ht="20.100000000000001" customHeight="1">
      <c r="A8" s="65"/>
      <c r="B8" s="200"/>
      <c r="C8" s="74" t="s">
        <v>179</v>
      </c>
      <c r="D8" s="72">
        <f>IF((G37-F37)*(G41-F41)=0,0,((G37-F37)*(F34*F26+(G34-F34)*F26/2+(G26-F26)*F34/2+(G34-F34)*(G26-F26)/3))/(G37-F37)*(G41-F41))</f>
        <v>0</v>
      </c>
      <c r="E8" s="72">
        <f t="shared" ref="E8:Z8" si="6">IF((H37-G37)*(H41-G41)=0,0,((H37-G37)*(G34*G26+(H34-G34)*G26/2+(H26-G26)*G34/2+(H34-G34)*(H26-G26)/3))/(H37-G37)*(H41-G41))</f>
        <v>0</v>
      </c>
      <c r="F8" s="72">
        <f t="shared" si="6"/>
        <v>0</v>
      </c>
      <c r="G8" s="72">
        <f t="shared" si="6"/>
        <v>0</v>
      </c>
      <c r="H8" s="72">
        <f t="shared" si="6"/>
        <v>0</v>
      </c>
      <c r="I8" s="72">
        <f t="shared" si="6"/>
        <v>0</v>
      </c>
      <c r="J8" s="72">
        <f t="shared" si="6"/>
        <v>0</v>
      </c>
      <c r="K8" s="72">
        <f t="shared" si="6"/>
        <v>0</v>
      </c>
      <c r="L8" s="72">
        <f t="shared" si="6"/>
        <v>0.21931433333333339</v>
      </c>
      <c r="M8" s="72">
        <f t="shared" si="6"/>
        <v>6.9887696036378219E-2</v>
      </c>
      <c r="N8" s="72">
        <f t="shared" si="6"/>
        <v>-1.4625372377788461E-2</v>
      </c>
      <c r="O8" s="72">
        <f t="shared" si="6"/>
        <v>-5.2768631372123294E-2</v>
      </c>
      <c r="P8" s="72">
        <f t="shared" si="6"/>
        <v>1.1179122434896822E-3</v>
      </c>
      <c r="Q8" s="72">
        <f t="shared" si="6"/>
        <v>0.13365308697207851</v>
      </c>
      <c r="R8" s="72">
        <f t="shared" si="6"/>
        <v>7.9117055613542181E-2</v>
      </c>
      <c r="S8" s="72">
        <f t="shared" si="6"/>
        <v>-1.7575581965205138E-3</v>
      </c>
      <c r="T8" s="73">
        <f t="shared" si="6"/>
        <v>-0.25061</v>
      </c>
      <c r="U8" s="73">
        <f t="shared" si="6"/>
        <v>0</v>
      </c>
      <c r="V8" s="73">
        <f t="shared" si="6"/>
        <v>0</v>
      </c>
      <c r="W8" s="73">
        <f t="shared" si="6"/>
        <v>0</v>
      </c>
      <c r="X8" s="73">
        <f t="shared" si="6"/>
        <v>0</v>
      </c>
      <c r="Y8" s="73">
        <f t="shared" si="6"/>
        <v>0</v>
      </c>
      <c r="Z8" s="73">
        <f t="shared" si="6"/>
        <v>0</v>
      </c>
      <c r="AB8" s="72">
        <f>IF((V37-$AE$37)*(V41-$AE$41)=0,0,((V37-$AE$37)*($AE$34*$AE$26+(V34-$AE$34)*$AE$26/2+(V26-$AE$26)*$AE$34/2+(V34-$AE$34)*(V26-$AE$26)/3))/(V37-$AE$37)*(V41-$AE$41))</f>
        <v>-1.7575581965205138E-3</v>
      </c>
      <c r="AC8" s="73">
        <f t="shared" ref="AC8:AI8" si="7">IF((W37-$AE$37)*(W41-$AE$41)=0,0,((W37-$AE$37)*($AE$34*$AE$26+(W34-$AE$34)*$AE$26/2+(W26-$AE$26)*$AE$34/2+(W34-$AE$34)*(W26-$AE$26)/3))/(W37-$AE$37)*(W41-$AE$41))</f>
        <v>-0.27039955555555562</v>
      </c>
      <c r="AD8" s="73">
        <f t="shared" si="7"/>
        <v>-0.27039955555555562</v>
      </c>
      <c r="AE8" s="73">
        <f t="shared" si="7"/>
        <v>-0.27039955555555562</v>
      </c>
      <c r="AF8" s="73">
        <f t="shared" si="7"/>
        <v>-0.27039955555555562</v>
      </c>
      <c r="AG8" s="73">
        <f t="shared" si="7"/>
        <v>-0.27039955555555562</v>
      </c>
      <c r="AH8" s="73">
        <f t="shared" si="7"/>
        <v>-0.27039955555555562</v>
      </c>
      <c r="AI8" s="73">
        <f t="shared" si="7"/>
        <v>-0.27039955555555562</v>
      </c>
    </row>
    <row r="9" spans="1:36" s="66" customFormat="1" ht="20.100000000000001" customHeight="1">
      <c r="A9" s="65"/>
      <c r="B9" s="201"/>
      <c r="C9" s="74" t="s">
        <v>180</v>
      </c>
      <c r="D9" s="72">
        <f>(G26-F26)*((F37*F34)+(G37-F37)*F34/2+(G34-F34)*F37/2+(G37-F37)*(G34-F34)/3)</f>
        <v>0</v>
      </c>
      <c r="E9" s="72">
        <f t="shared" ref="E9:Z9" si="8">(H26-G26)*((G37*G34)+(H37-G37)*G34/2+(H34-G34)*G37/2+(H37-G37)*(H34-G34)/3)</f>
        <v>0</v>
      </c>
      <c r="F9" s="72">
        <f t="shared" si="8"/>
        <v>0</v>
      </c>
      <c r="G9" s="72">
        <f t="shared" si="8"/>
        <v>0</v>
      </c>
      <c r="H9" s="72">
        <f t="shared" si="8"/>
        <v>0</v>
      </c>
      <c r="I9" s="72">
        <f t="shared" si="8"/>
        <v>0</v>
      </c>
      <c r="J9" s="72">
        <f t="shared" si="8"/>
        <v>0</v>
      </c>
      <c r="K9" s="72">
        <f t="shared" si="8"/>
        <v>0</v>
      </c>
      <c r="L9" s="72">
        <f t="shared" si="8"/>
        <v>0.21931433333333339</v>
      </c>
      <c r="M9" s="72">
        <f t="shared" si="8"/>
        <v>-0.24650260736687446</v>
      </c>
      <c r="N9" s="72">
        <f t="shared" si="8"/>
        <v>9.7306484480303726E-2</v>
      </c>
      <c r="O9" s="72">
        <f t="shared" si="8"/>
        <v>-2.8853381951078304E-2</v>
      </c>
      <c r="P9" s="72">
        <f t="shared" si="8"/>
        <v>6.1064352489389087E-2</v>
      </c>
      <c r="Q9" s="72">
        <f t="shared" si="8"/>
        <v>-0.20102135275655597</v>
      </c>
      <c r="R9" s="72">
        <f t="shared" si="8"/>
        <v>8.3822640706543577E-2</v>
      </c>
      <c r="S9" s="72">
        <f t="shared" si="8"/>
        <v>-0.25256709016580903</v>
      </c>
      <c r="T9" s="73">
        <f t="shared" si="8"/>
        <v>-0.25061</v>
      </c>
      <c r="U9" s="73">
        <f t="shared" si="8"/>
        <v>0</v>
      </c>
      <c r="V9" s="73">
        <f t="shared" si="8"/>
        <v>0</v>
      </c>
      <c r="W9" s="73">
        <f t="shared" si="8"/>
        <v>0</v>
      </c>
      <c r="X9" s="73">
        <f t="shared" si="8"/>
        <v>0</v>
      </c>
      <c r="Y9" s="73">
        <f t="shared" si="8"/>
        <v>0</v>
      </c>
      <c r="Z9" s="73">
        <f t="shared" si="8"/>
        <v>0</v>
      </c>
      <c r="AB9" s="72">
        <f>(V26-$AE$26)*(($AE$37*$AE$34)+(V37-$AE$37)*$AE$34/2+(V34-$AE$34)*$AE$37/2+(V37-$AE$37)*(V34-$AE$34)/3)</f>
        <v>-0.25256709016580903</v>
      </c>
      <c r="AC9" s="73">
        <f t="shared" ref="AC9:AI9" si="9">(W26-$AE$26)*(($AE$37*$AE$34)+(W37-$AE$37)*$AE$34/2+(W34-$AE$34)*$AE$37/2+(W37-$AE$37)*(W34-$AE$34)/3)</f>
        <v>-0.27039955555555562</v>
      </c>
      <c r="AD9" s="73">
        <f t="shared" si="9"/>
        <v>-0.27039955555555562</v>
      </c>
      <c r="AE9" s="73">
        <f t="shared" si="9"/>
        <v>-0.27039955555555562</v>
      </c>
      <c r="AF9" s="73">
        <f t="shared" si="9"/>
        <v>-0.27039955555555562</v>
      </c>
      <c r="AG9" s="73">
        <f t="shared" si="9"/>
        <v>-0.27039955555555562</v>
      </c>
      <c r="AH9" s="73">
        <f t="shared" si="9"/>
        <v>-0.27039955555555562</v>
      </c>
      <c r="AI9" s="73">
        <f t="shared" si="9"/>
        <v>-0.27039955555555562</v>
      </c>
    </row>
    <row r="10" spans="1:36" s="75" customFormat="1" ht="15.75" customHeight="1">
      <c r="B10" s="76"/>
      <c r="C10" s="77" t="s">
        <v>181</v>
      </c>
      <c r="D10" s="78">
        <f>SUM(D6:D9)</f>
        <v>0</v>
      </c>
      <c r="E10" s="78">
        <f t="shared" ref="E10:M10" si="10">SUM(E6:E9)</f>
        <v>0</v>
      </c>
      <c r="F10" s="78">
        <f t="shared" si="10"/>
        <v>0</v>
      </c>
      <c r="G10" s="78">
        <f t="shared" si="10"/>
        <v>0</v>
      </c>
      <c r="H10" s="78">
        <f t="shared" si="10"/>
        <v>0</v>
      </c>
      <c r="I10" s="78">
        <f t="shared" si="10"/>
        <v>0</v>
      </c>
      <c r="J10" s="78">
        <f t="shared" si="10"/>
        <v>0</v>
      </c>
      <c r="K10" s="78">
        <f t="shared" si="10"/>
        <v>0</v>
      </c>
      <c r="L10" s="78">
        <f t="shared" si="10"/>
        <v>0.65794300000000017</v>
      </c>
      <c r="M10" s="78">
        <f t="shared" si="10"/>
        <v>5.0861799999999791E-2</v>
      </c>
      <c r="N10" s="78">
        <f>SUM(N6:N9)</f>
        <v>7.289479999999994E-2</v>
      </c>
      <c r="O10" s="78">
        <f>SUM(O6:O9)</f>
        <v>-0.17310846666666663</v>
      </c>
      <c r="P10" s="78">
        <f>SUM(P6:P9)</f>
        <v>3.8621366666666712E-2</v>
      </c>
      <c r="Q10" s="78">
        <f>SUM(Q6:Q9)</f>
        <v>-5.1493566666666685E-2</v>
      </c>
      <c r="R10" s="78">
        <f>SUM(R6:R9)</f>
        <v>0.21547973333333348</v>
      </c>
      <c r="S10" s="78">
        <f t="shared" ref="S10:AI10" si="11">SUM(S6:S9)</f>
        <v>-5.9368666666666819E-2</v>
      </c>
      <c r="T10" s="78">
        <f t="shared" si="11"/>
        <v>-0.75183</v>
      </c>
      <c r="U10" s="78">
        <f t="shared" si="11"/>
        <v>0</v>
      </c>
      <c r="V10" s="78">
        <f t="shared" si="11"/>
        <v>0</v>
      </c>
      <c r="W10" s="78">
        <f t="shared" si="11"/>
        <v>0</v>
      </c>
      <c r="X10" s="78">
        <f t="shared" si="11"/>
        <v>0</v>
      </c>
      <c r="Y10" s="78">
        <f t="shared" si="11"/>
        <v>0</v>
      </c>
      <c r="Z10" s="78">
        <f t="shared" si="11"/>
        <v>0</v>
      </c>
      <c r="AA10" s="65"/>
      <c r="AB10" s="78">
        <f t="shared" si="11"/>
        <v>-5.9368666666666819E-2</v>
      </c>
      <c r="AC10" s="78">
        <f t="shared" si="11"/>
        <v>-0.81119866666666685</v>
      </c>
      <c r="AD10" s="78">
        <f t="shared" si="11"/>
        <v>-0.81119866666666685</v>
      </c>
      <c r="AE10" s="78">
        <f t="shared" si="11"/>
        <v>-0.81119866666666685</v>
      </c>
      <c r="AF10" s="78">
        <f t="shared" si="11"/>
        <v>-0.81119866666666685</v>
      </c>
      <c r="AG10" s="78">
        <f t="shared" si="11"/>
        <v>-0.81119866666666685</v>
      </c>
      <c r="AH10" s="78">
        <f t="shared" si="11"/>
        <v>-0.81119866666666685</v>
      </c>
      <c r="AI10" s="78">
        <f t="shared" si="11"/>
        <v>-0.81119866666666685</v>
      </c>
      <c r="AJ10" s="65"/>
    </row>
    <row r="11" spans="1:36" s="66" customFormat="1" ht="15.75" customHeight="1">
      <c r="A11" s="65"/>
      <c r="B11" s="65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  <c r="U11" s="81"/>
      <c r="V11" s="81"/>
      <c r="W11" s="81"/>
      <c r="X11" s="81"/>
      <c r="Y11" s="81"/>
      <c r="Z11" s="81"/>
      <c r="AA11" s="65"/>
      <c r="AC11" s="75"/>
      <c r="AD11" s="75"/>
      <c r="AE11" s="75"/>
      <c r="AF11" s="75"/>
      <c r="AG11" s="75"/>
      <c r="AH11" s="75"/>
      <c r="AI11" s="75"/>
    </row>
    <row r="12" spans="1:36" s="66" customFormat="1" ht="15.75" customHeight="1">
      <c r="A12" s="65"/>
      <c r="B12" s="65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  <c r="U12" s="81"/>
      <c r="V12" s="81"/>
      <c r="W12" s="81"/>
      <c r="X12" s="81"/>
      <c r="Y12" s="81"/>
      <c r="Z12" s="81"/>
      <c r="AA12" s="65"/>
      <c r="AC12" s="75"/>
      <c r="AD12" s="75"/>
      <c r="AE12" s="75"/>
      <c r="AF12" s="75"/>
      <c r="AG12" s="75"/>
      <c r="AH12" s="75"/>
      <c r="AI12" s="75"/>
    </row>
    <row r="13" spans="1:36" s="66" customFormat="1" ht="15.75" customHeight="1">
      <c r="A13" s="87"/>
      <c r="B13" s="202"/>
      <c r="C13" s="202"/>
      <c r="D13" s="88"/>
      <c r="E13" s="88"/>
      <c r="F13" s="88"/>
      <c r="G13" s="88"/>
      <c r="H13" s="88"/>
      <c r="I13" s="88"/>
      <c r="J13" s="88"/>
      <c r="K13" s="80"/>
      <c r="L13" s="80"/>
      <c r="M13" s="80"/>
      <c r="N13" s="80"/>
      <c r="O13" s="80"/>
      <c r="P13" s="80"/>
      <c r="Q13" s="80"/>
      <c r="R13" s="80"/>
      <c r="S13" s="80"/>
      <c r="T13" s="81"/>
      <c r="U13" s="81"/>
      <c r="V13" s="81"/>
      <c r="W13" s="81"/>
      <c r="X13" s="81"/>
      <c r="Y13" s="81"/>
      <c r="Z13" s="81"/>
      <c r="AA13" s="65"/>
      <c r="AC13" s="75"/>
      <c r="AD13" s="75"/>
      <c r="AE13" s="75"/>
      <c r="AF13" s="75"/>
      <c r="AG13" s="75"/>
      <c r="AH13" s="75"/>
      <c r="AI13" s="75"/>
    </row>
    <row r="14" spans="1:36" s="66" customFormat="1" ht="6" customHeight="1">
      <c r="A14" s="87"/>
      <c r="B14" s="87"/>
      <c r="C14" s="87"/>
      <c r="D14" s="88"/>
      <c r="E14" s="88"/>
      <c r="F14" s="88"/>
      <c r="G14" s="88"/>
      <c r="H14" s="88"/>
      <c r="I14" s="88"/>
      <c r="J14" s="88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81"/>
      <c r="V14" s="81"/>
      <c r="W14" s="81"/>
      <c r="X14" s="81"/>
      <c r="Y14" s="81"/>
      <c r="Z14" s="81"/>
      <c r="AA14" s="65"/>
      <c r="AC14" s="75"/>
      <c r="AD14" s="75"/>
      <c r="AE14" s="75"/>
      <c r="AF14" s="75"/>
      <c r="AG14" s="75"/>
      <c r="AH14" s="75"/>
      <c r="AI14" s="75"/>
    </row>
    <row r="15" spans="1:36" s="66" customFormat="1" ht="20.100000000000001" customHeight="1">
      <c r="A15" s="87"/>
      <c r="B15" s="194"/>
      <c r="C15" s="195"/>
      <c r="D15" s="68" t="s">
        <v>145</v>
      </c>
      <c r="E15" s="68" t="s">
        <v>146</v>
      </c>
      <c r="F15" s="68" t="s">
        <v>147</v>
      </c>
      <c r="G15" s="68" t="s">
        <v>148</v>
      </c>
      <c r="H15" s="68" t="s">
        <v>149</v>
      </c>
      <c r="I15" s="68" t="s">
        <v>150</v>
      </c>
      <c r="J15" s="68" t="s">
        <v>151</v>
      </c>
      <c r="K15" s="68" t="s">
        <v>152</v>
      </c>
      <c r="L15" s="68" t="s">
        <v>153</v>
      </c>
      <c r="M15" s="68" t="s">
        <v>154</v>
      </c>
      <c r="N15" s="68" t="s">
        <v>155</v>
      </c>
      <c r="O15" s="68" t="s">
        <v>156</v>
      </c>
      <c r="P15" s="68" t="s">
        <v>157</v>
      </c>
      <c r="Q15" s="69" t="s">
        <v>158</v>
      </c>
      <c r="R15" s="69" t="s">
        <v>159</v>
      </c>
      <c r="S15" s="69" t="s">
        <v>160</v>
      </c>
      <c r="T15" s="70" t="s">
        <v>161</v>
      </c>
      <c r="U15" s="70" t="s">
        <v>162</v>
      </c>
      <c r="V15" s="70" t="s">
        <v>163</v>
      </c>
      <c r="W15" s="70" t="s">
        <v>164</v>
      </c>
      <c r="X15" s="70" t="s">
        <v>165</v>
      </c>
      <c r="Y15" s="70" t="s">
        <v>166</v>
      </c>
      <c r="Z15" s="70" t="s">
        <v>167</v>
      </c>
      <c r="AA15" s="65"/>
      <c r="AB15" s="68" t="s">
        <v>168</v>
      </c>
      <c r="AC15" s="71" t="s">
        <v>169</v>
      </c>
      <c r="AD15" s="71" t="s">
        <v>170</v>
      </c>
      <c r="AE15" s="71" t="s">
        <v>171</v>
      </c>
      <c r="AF15" s="71" t="s">
        <v>172</v>
      </c>
      <c r="AG15" s="71" t="s">
        <v>173</v>
      </c>
      <c r="AH15" s="71" t="s">
        <v>174</v>
      </c>
      <c r="AI15" s="71" t="s">
        <v>175</v>
      </c>
    </row>
    <row r="16" spans="1:36" s="66" customFormat="1" ht="20.100000000000001" customHeight="1">
      <c r="A16" s="87"/>
      <c r="B16" s="89" t="s">
        <v>182</v>
      </c>
      <c r="C16" s="90"/>
      <c r="D16" s="91">
        <f>G27-F27</f>
        <v>0</v>
      </c>
      <c r="E16" s="91">
        <f t="shared" ref="E16:Z16" si="12">H27-G27</f>
        <v>0</v>
      </c>
      <c r="F16" s="91">
        <f t="shared" si="12"/>
        <v>0</v>
      </c>
      <c r="G16" s="91">
        <f t="shared" si="12"/>
        <v>0</v>
      </c>
      <c r="H16" s="91">
        <f t="shared" si="12"/>
        <v>0</v>
      </c>
      <c r="I16" s="91">
        <f t="shared" si="12"/>
        <v>0</v>
      </c>
      <c r="J16" s="91">
        <f t="shared" si="12"/>
        <v>0</v>
      </c>
      <c r="K16" s="91">
        <f t="shared" si="12"/>
        <v>0</v>
      </c>
      <c r="L16" s="91">
        <f t="shared" si="12"/>
        <v>21.501405228758173</v>
      </c>
      <c r="M16" s="91">
        <f t="shared" si="12"/>
        <v>11.466259887520899</v>
      </c>
      <c r="N16" s="91">
        <f t="shared" si="12"/>
        <v>-1.0615589938300936</v>
      </c>
      <c r="O16" s="91">
        <f t="shared" si="12"/>
        <v>-6.0086110869879832</v>
      </c>
      <c r="P16" s="91">
        <f t="shared" si="12"/>
        <v>-0.90859542156138318</v>
      </c>
      <c r="Q16" s="91">
        <f t="shared" si="12"/>
        <v>6.6982776910649307</v>
      </c>
      <c r="R16" s="91">
        <f t="shared" si="12"/>
        <v>6.5769107453499274</v>
      </c>
      <c r="S16" s="91">
        <f t="shared" si="12"/>
        <v>10.556041819815398</v>
      </c>
      <c r="T16" s="92">
        <f t="shared" si="12"/>
        <v>-48.820129870129868</v>
      </c>
      <c r="U16" s="92">
        <f t="shared" si="12"/>
        <v>0</v>
      </c>
      <c r="V16" s="92">
        <f t="shared" si="12"/>
        <v>0</v>
      </c>
      <c r="W16" s="92">
        <f t="shared" si="12"/>
        <v>0</v>
      </c>
      <c r="X16" s="92">
        <f t="shared" si="12"/>
        <v>0</v>
      </c>
      <c r="Y16" s="92">
        <f t="shared" si="12"/>
        <v>0</v>
      </c>
      <c r="Z16" s="92">
        <f t="shared" si="12"/>
        <v>0</v>
      </c>
      <c r="AA16" s="65"/>
      <c r="AB16" s="91">
        <f>V27-$AE$27</f>
        <v>10.556041819815398</v>
      </c>
      <c r="AC16" s="92">
        <f t="shared" ref="AC16:AI16" si="13">W27-$AE$27</f>
        <v>-38.26408805031447</v>
      </c>
      <c r="AD16" s="92">
        <f t="shared" si="13"/>
        <v>-38.26408805031447</v>
      </c>
      <c r="AE16" s="92">
        <f t="shared" si="13"/>
        <v>-38.26408805031447</v>
      </c>
      <c r="AF16" s="92">
        <f t="shared" si="13"/>
        <v>-38.26408805031447</v>
      </c>
      <c r="AG16" s="92">
        <f t="shared" si="13"/>
        <v>-38.26408805031447</v>
      </c>
      <c r="AH16" s="92">
        <f t="shared" si="13"/>
        <v>-38.26408805031447</v>
      </c>
      <c r="AI16" s="92">
        <f t="shared" si="13"/>
        <v>-38.26408805031447</v>
      </c>
    </row>
    <row r="17" spans="1:36" s="66" customFormat="1" ht="20.100000000000001" customHeight="1">
      <c r="A17" s="87"/>
      <c r="B17" s="178"/>
      <c r="C17" s="90" t="s">
        <v>177</v>
      </c>
      <c r="D17" s="91">
        <f>(((G35-F35)*F39+(G35-F35)*(G39-F39)/2)+((G36-F36)*F40+(G36-F36)*(G40-F40)/2))*(10^4)</f>
        <v>0</v>
      </c>
      <c r="E17" s="91">
        <f t="shared" ref="E17:Z17" si="14">(((H35-G35)*G39+(H35-G35)*(H39-G39)/2)+((H36-G36)*G40+(H36-G36)*(H40-G40)/2))*(10^4)</f>
        <v>0</v>
      </c>
      <c r="F17" s="91">
        <f t="shared" si="14"/>
        <v>0</v>
      </c>
      <c r="G17" s="91">
        <f t="shared" si="14"/>
        <v>0</v>
      </c>
      <c r="H17" s="91">
        <f t="shared" si="14"/>
        <v>0</v>
      </c>
      <c r="I17" s="91">
        <f t="shared" si="14"/>
        <v>0</v>
      </c>
      <c r="J17" s="91">
        <f t="shared" si="14"/>
        <v>0</v>
      </c>
      <c r="K17" s="91">
        <f t="shared" si="14"/>
        <v>0</v>
      </c>
      <c r="L17" s="91">
        <f t="shared" si="14"/>
        <v>10.750702614379088</v>
      </c>
      <c r="M17" s="91">
        <f t="shared" si="14"/>
        <v>8.7578711202310391</v>
      </c>
      <c r="N17" s="91">
        <f t="shared" si="14"/>
        <v>-0.42558253440910815</v>
      </c>
      <c r="O17" s="91">
        <f t="shared" si="14"/>
        <v>-3.8109268345636114</v>
      </c>
      <c r="P17" s="91">
        <f t="shared" si="14"/>
        <v>-0.95386876968153345</v>
      </c>
      <c r="Q17" s="91">
        <f t="shared" si="14"/>
        <v>0.71427558257345281</v>
      </c>
      <c r="R17" s="91">
        <f t="shared" si="14"/>
        <v>2.6240299076676044</v>
      </c>
      <c r="S17" s="91">
        <f t="shared" si="14"/>
        <v>10.652707792207785</v>
      </c>
      <c r="T17" s="92">
        <f t="shared" si="14"/>
        <v>-24.410064935064934</v>
      </c>
      <c r="U17" s="92">
        <f t="shared" si="14"/>
        <v>0</v>
      </c>
      <c r="V17" s="92">
        <f t="shared" si="14"/>
        <v>0</v>
      </c>
      <c r="W17" s="92">
        <f t="shared" si="14"/>
        <v>0</v>
      </c>
      <c r="X17" s="92">
        <f t="shared" si="14"/>
        <v>0</v>
      </c>
      <c r="Y17" s="92">
        <f t="shared" si="14"/>
        <v>0</v>
      </c>
      <c r="Z17" s="92">
        <f t="shared" si="14"/>
        <v>0</v>
      </c>
      <c r="AA17" s="65"/>
      <c r="AB17" s="91">
        <f>(((V35-$AE$35)*$AE$39+(V35-$AE$35)*(V39-$AE$39)/2)+((V36-$AE$36)*$AE$40+(V36-$AE$36)*(V40-$AE$40)/2))*(10^4)</f>
        <v>10.652707792207785</v>
      </c>
      <c r="AC17" s="92">
        <f t="shared" ref="AC17:AI17" si="15">(((W35-$AE$35)*$AE$39+(W35-$AE$35)*(W39-$AE$39)/2)+((W36-$AE$36)*$AE$40+(W36-$AE$36)*(W40-$AE$40)/2))*(10^4)</f>
        <v>-19.132044025157235</v>
      </c>
      <c r="AD17" s="92">
        <f t="shared" si="15"/>
        <v>-19.132044025157235</v>
      </c>
      <c r="AE17" s="92">
        <f t="shared" si="15"/>
        <v>-19.132044025157235</v>
      </c>
      <c r="AF17" s="92">
        <f t="shared" si="15"/>
        <v>-19.132044025157235</v>
      </c>
      <c r="AG17" s="92">
        <f t="shared" si="15"/>
        <v>-19.132044025157235</v>
      </c>
      <c r="AH17" s="92">
        <f t="shared" si="15"/>
        <v>-19.132044025157235</v>
      </c>
      <c r="AI17" s="92">
        <f t="shared" si="15"/>
        <v>-19.132044025157235</v>
      </c>
    </row>
    <row r="18" spans="1:36" s="66" customFormat="1" ht="20.100000000000001" customHeight="1">
      <c r="A18" s="87"/>
      <c r="B18" s="178"/>
      <c r="C18" s="90" t="s">
        <v>178</v>
      </c>
      <c r="D18" s="91">
        <f>(((G40-F40)*F36+(G36-F36)*(G40-F40)/2))*(10^4)</f>
        <v>0</v>
      </c>
      <c r="E18" s="91">
        <f t="shared" ref="E18:K18" si="16">(((H40-G40)*G36+(H36-G36)*(H40-G40)/2))*(10^4)</f>
        <v>0</v>
      </c>
      <c r="F18" s="91">
        <f t="shared" si="16"/>
        <v>0</v>
      </c>
      <c r="G18" s="91">
        <f t="shared" si="16"/>
        <v>0</v>
      </c>
      <c r="H18" s="91">
        <f t="shared" si="16"/>
        <v>0</v>
      </c>
      <c r="I18" s="91">
        <f t="shared" si="16"/>
        <v>0</v>
      </c>
      <c r="J18" s="91">
        <f t="shared" si="16"/>
        <v>0</v>
      </c>
      <c r="K18" s="91">
        <f t="shared" si="16"/>
        <v>0</v>
      </c>
      <c r="L18" s="91">
        <f t="shared" ref="L18:Z18" si="17">((O40-N40)*N36+(O40-N40)*(O36-N36)/2)*(10^4)</f>
        <v>0</v>
      </c>
      <c r="M18" s="91">
        <f t="shared" si="17"/>
        <v>0</v>
      </c>
      <c r="N18" s="91">
        <f t="shared" si="17"/>
        <v>0</v>
      </c>
      <c r="O18" s="91">
        <f t="shared" si="17"/>
        <v>0</v>
      </c>
      <c r="P18" s="91">
        <f t="shared" si="17"/>
        <v>0</v>
      </c>
      <c r="Q18" s="91">
        <f t="shared" si="17"/>
        <v>0</v>
      </c>
      <c r="R18" s="91">
        <f t="shared" si="17"/>
        <v>0</v>
      </c>
      <c r="S18" s="91">
        <f t="shared" si="17"/>
        <v>0</v>
      </c>
      <c r="T18" s="92">
        <f t="shared" si="17"/>
        <v>0</v>
      </c>
      <c r="U18" s="92">
        <f t="shared" si="17"/>
        <v>0</v>
      </c>
      <c r="V18" s="92">
        <f t="shared" si="17"/>
        <v>0</v>
      </c>
      <c r="W18" s="92">
        <f t="shared" si="17"/>
        <v>0</v>
      </c>
      <c r="X18" s="92">
        <f t="shared" si="17"/>
        <v>0</v>
      </c>
      <c r="Y18" s="92">
        <f t="shared" si="17"/>
        <v>0</v>
      </c>
      <c r="Z18" s="92">
        <f t="shared" si="17"/>
        <v>0</v>
      </c>
      <c r="AA18" s="65"/>
      <c r="AB18" s="91">
        <f>((V40-$AE$40)*$AE$36+(V40-$AE$40)*(V36-$AE$36)/2)*(10^4)</f>
        <v>0</v>
      </c>
      <c r="AC18" s="92">
        <f t="shared" ref="AC18:AI18" si="18">((W40-$AE$40)*$AE$36+(W40-$AE$40)*(W36-$AE$36)/2)*(10^4)</f>
        <v>0</v>
      </c>
      <c r="AD18" s="92">
        <f t="shared" si="18"/>
        <v>0</v>
      </c>
      <c r="AE18" s="92">
        <f t="shared" si="18"/>
        <v>0</v>
      </c>
      <c r="AF18" s="92">
        <f t="shared" si="18"/>
        <v>0</v>
      </c>
      <c r="AG18" s="92">
        <f t="shared" si="18"/>
        <v>0</v>
      </c>
      <c r="AH18" s="92">
        <f t="shared" si="18"/>
        <v>0</v>
      </c>
      <c r="AI18" s="92">
        <f t="shared" si="18"/>
        <v>0</v>
      </c>
    </row>
    <row r="19" spans="1:36" s="66" customFormat="1" ht="20.100000000000001" customHeight="1">
      <c r="A19" s="87"/>
      <c r="B19" s="179"/>
      <c r="C19" s="90" t="s">
        <v>179</v>
      </c>
      <c r="D19" s="91">
        <f>(((G39-F39)*F35+(G39-F39)*(G35-F35)/2))*(10^4)</f>
        <v>0</v>
      </c>
      <c r="E19" s="91">
        <f t="shared" ref="E19:K19" si="19">(((H39-G39)*G35+(H39-G39)*(H35-G35)/2))*(10^4)</f>
        <v>0</v>
      </c>
      <c r="F19" s="91">
        <f t="shared" si="19"/>
        <v>0</v>
      </c>
      <c r="G19" s="91">
        <f t="shared" si="19"/>
        <v>0</v>
      </c>
      <c r="H19" s="91">
        <f t="shared" si="19"/>
        <v>0</v>
      </c>
      <c r="I19" s="91">
        <f t="shared" si="19"/>
        <v>0</v>
      </c>
      <c r="J19" s="91">
        <f t="shared" si="19"/>
        <v>0</v>
      </c>
      <c r="K19" s="91">
        <f t="shared" si="19"/>
        <v>0</v>
      </c>
      <c r="L19" s="91">
        <f t="shared" ref="L19:Z19" si="20">((O39-N39)*N35+(O39-N39)*(O35-N35)/2)*(10^4)</f>
        <v>10.750702614379088</v>
      </c>
      <c r="M19" s="91">
        <f t="shared" si="20"/>
        <v>2.7083887672898554</v>
      </c>
      <c r="N19" s="91">
        <f t="shared" si="20"/>
        <v>-0.6359764594209838</v>
      </c>
      <c r="O19" s="91">
        <f t="shared" si="20"/>
        <v>-2.1976842524243732</v>
      </c>
      <c r="P19" s="91">
        <f t="shared" si="20"/>
        <v>4.52733481201563E-2</v>
      </c>
      <c r="Q19" s="91">
        <f>((T39-S39)*S35+(T39-S39)*(T35-S35)/2)*(10^4)</f>
        <v>5.984002108491473</v>
      </c>
      <c r="R19" s="91">
        <f t="shared" si="20"/>
        <v>3.9528808376823279</v>
      </c>
      <c r="S19" s="91">
        <f t="shared" si="20"/>
        <v>-9.6665972392390401E-2</v>
      </c>
      <c r="T19" s="92">
        <f t="shared" si="20"/>
        <v>-24.410064935064934</v>
      </c>
      <c r="U19" s="92">
        <f t="shared" si="20"/>
        <v>0</v>
      </c>
      <c r="V19" s="92">
        <f t="shared" si="20"/>
        <v>0</v>
      </c>
      <c r="W19" s="92">
        <f t="shared" si="20"/>
        <v>0</v>
      </c>
      <c r="X19" s="92">
        <f t="shared" si="20"/>
        <v>0</v>
      </c>
      <c r="Y19" s="92">
        <f t="shared" si="20"/>
        <v>0</v>
      </c>
      <c r="Z19" s="92">
        <f t="shared" si="20"/>
        <v>0</v>
      </c>
      <c r="AA19" s="65"/>
      <c r="AB19" s="91">
        <f>((V39-$AE$39)*$AE$35+(V39-$AE$39)*(V35-$AE$35)/2)*(10^4)</f>
        <v>-9.6665972392390401E-2</v>
      </c>
      <c r="AC19" s="92">
        <f t="shared" ref="AC19:AI19" si="21">((W39-$AE$39)*$AE$35+(W39-$AE$39)*(W35-$AE$35)/2)*(10^4)</f>
        <v>-19.132044025157235</v>
      </c>
      <c r="AD19" s="92">
        <f t="shared" si="21"/>
        <v>-19.132044025157235</v>
      </c>
      <c r="AE19" s="92">
        <f t="shared" si="21"/>
        <v>-19.132044025157235</v>
      </c>
      <c r="AF19" s="92">
        <f t="shared" si="21"/>
        <v>-19.132044025157235</v>
      </c>
      <c r="AG19" s="92">
        <f t="shared" si="21"/>
        <v>-19.132044025157235</v>
      </c>
      <c r="AH19" s="92">
        <f t="shared" si="21"/>
        <v>-19.132044025157235</v>
      </c>
      <c r="AI19" s="92">
        <f t="shared" si="21"/>
        <v>-19.132044025157235</v>
      </c>
    </row>
    <row r="20" spans="1:36" s="75" customFormat="1" ht="20.100000000000001" customHeight="1">
      <c r="A20" s="93"/>
      <c r="B20" s="94"/>
      <c r="C20" s="95" t="s">
        <v>181</v>
      </c>
      <c r="D20" s="96">
        <f>SUM(D17:D19)</f>
        <v>0</v>
      </c>
      <c r="E20" s="96">
        <f t="shared" ref="E20:N20" si="22">SUM(E17:E19)</f>
        <v>0</v>
      </c>
      <c r="F20" s="96">
        <f t="shared" si="22"/>
        <v>0</v>
      </c>
      <c r="G20" s="96">
        <f t="shared" si="22"/>
        <v>0</v>
      </c>
      <c r="H20" s="96">
        <f>SUM(H17:H19)</f>
        <v>0</v>
      </c>
      <c r="I20" s="96">
        <f t="shared" si="22"/>
        <v>0</v>
      </c>
      <c r="J20" s="96">
        <f t="shared" si="22"/>
        <v>0</v>
      </c>
      <c r="K20" s="96">
        <f t="shared" si="22"/>
        <v>0</v>
      </c>
      <c r="L20" s="96">
        <f t="shared" si="22"/>
        <v>21.501405228758177</v>
      </c>
      <c r="M20" s="96">
        <f t="shared" si="22"/>
        <v>11.466259887520895</v>
      </c>
      <c r="N20" s="96">
        <f t="shared" si="22"/>
        <v>-1.061558993830092</v>
      </c>
      <c r="O20" s="96">
        <f>SUM(O17:O19)</f>
        <v>-6.008611086987985</v>
      </c>
      <c r="P20" s="96">
        <f>SUM(P17:P19)</f>
        <v>-0.90859542156137718</v>
      </c>
      <c r="Q20" s="96">
        <f>SUM(Q17:Q19)</f>
        <v>6.6982776910649253</v>
      </c>
      <c r="R20" s="96">
        <f>SUM(R17:R19)</f>
        <v>6.5769107453499327</v>
      </c>
      <c r="S20" s="96">
        <f t="shared" ref="S20:AI20" si="23">SUM(S17:S19)</f>
        <v>10.556041819815395</v>
      </c>
      <c r="T20" s="96">
        <f t="shared" si="23"/>
        <v>-48.820129870129868</v>
      </c>
      <c r="U20" s="96">
        <f t="shared" si="23"/>
        <v>0</v>
      </c>
      <c r="V20" s="96">
        <f t="shared" si="23"/>
        <v>0</v>
      </c>
      <c r="W20" s="96">
        <f t="shared" si="23"/>
        <v>0</v>
      </c>
      <c r="X20" s="96">
        <f t="shared" si="23"/>
        <v>0</v>
      </c>
      <c r="Y20" s="96">
        <f t="shared" si="23"/>
        <v>0</v>
      </c>
      <c r="Z20" s="96">
        <f t="shared" si="23"/>
        <v>0</v>
      </c>
      <c r="AA20" s="65"/>
      <c r="AB20" s="96">
        <f t="shared" si="23"/>
        <v>10.556041819815395</v>
      </c>
      <c r="AC20" s="96">
        <f t="shared" si="23"/>
        <v>-38.26408805031447</v>
      </c>
      <c r="AD20" s="96">
        <f t="shared" si="23"/>
        <v>-38.26408805031447</v>
      </c>
      <c r="AE20" s="96">
        <f t="shared" si="23"/>
        <v>-38.26408805031447</v>
      </c>
      <c r="AF20" s="96">
        <f t="shared" si="23"/>
        <v>-38.26408805031447</v>
      </c>
      <c r="AG20" s="96">
        <f t="shared" si="23"/>
        <v>-38.26408805031447</v>
      </c>
      <c r="AH20" s="96">
        <f t="shared" si="23"/>
        <v>-38.26408805031447</v>
      </c>
      <c r="AI20" s="96">
        <f t="shared" si="23"/>
        <v>-38.26408805031447</v>
      </c>
      <c r="AJ20" s="97"/>
    </row>
    <row r="23" spans="1:36">
      <c r="A23" s="180" t="s">
        <v>183</v>
      </c>
      <c r="B23" s="180"/>
      <c r="C23" s="180"/>
    </row>
    <row r="24" spans="1:36" ht="4.5" customHeight="1">
      <c r="S24" s="98"/>
      <c r="T24" s="98"/>
      <c r="U24" s="98"/>
    </row>
    <row r="25" spans="1:36" s="63" customFormat="1" ht="31.5" customHeight="1">
      <c r="B25" s="181"/>
      <c r="C25" s="182"/>
      <c r="D25" s="99" t="s">
        <v>134</v>
      </c>
      <c r="E25" s="99" t="s">
        <v>184</v>
      </c>
      <c r="F25" s="99" t="s">
        <v>185</v>
      </c>
      <c r="G25" s="99" t="s">
        <v>186</v>
      </c>
      <c r="H25" s="99" t="s">
        <v>187</v>
      </c>
      <c r="I25" s="99" t="s">
        <v>188</v>
      </c>
      <c r="J25" s="99" t="s">
        <v>189</v>
      </c>
      <c r="K25" s="99" t="s">
        <v>190</v>
      </c>
      <c r="L25" s="99" t="s">
        <v>191</v>
      </c>
      <c r="M25" s="99" t="s">
        <v>192</v>
      </c>
      <c r="N25" s="100" t="s">
        <v>193</v>
      </c>
      <c r="O25" s="100" t="s">
        <v>194</v>
      </c>
      <c r="P25" s="99" t="s">
        <v>195</v>
      </c>
      <c r="Q25" s="99" t="s">
        <v>196</v>
      </c>
      <c r="R25" s="99" t="s">
        <v>197</v>
      </c>
      <c r="S25" s="99" t="s">
        <v>198</v>
      </c>
      <c r="T25" s="100" t="s">
        <v>199</v>
      </c>
      <c r="U25" s="99" t="s">
        <v>200</v>
      </c>
      <c r="V25" s="99" t="s">
        <v>201</v>
      </c>
      <c r="W25" s="99" t="s">
        <v>202</v>
      </c>
      <c r="X25" s="99" t="s">
        <v>203</v>
      </c>
      <c r="Y25" s="99" t="s">
        <v>204</v>
      </c>
      <c r="Z25" s="99" t="s">
        <v>205</v>
      </c>
      <c r="AA25" s="99" t="s">
        <v>206</v>
      </c>
      <c r="AB25" s="99" t="s">
        <v>207</v>
      </c>
      <c r="AC25" s="99" t="s">
        <v>208</v>
      </c>
      <c r="AE25" s="101" t="s">
        <v>209</v>
      </c>
    </row>
    <row r="26" spans="1:36" ht="30" customHeight="1">
      <c r="B26" s="183" t="s">
        <v>210</v>
      </c>
      <c r="C26" s="173"/>
      <c r="D26" s="102" t="str">
        <f>IF('[1]入力（基礎）'!C14&lt;&gt;"",'[1]入力（基礎）'!C14,"（単位）")</f>
        <v>床面積×営業時間
（万m2・万ｈ）</v>
      </c>
      <c r="E26" s="103">
        <f>'[1]入力（基礎）'!D14</f>
        <v>0</v>
      </c>
      <c r="F26" s="103">
        <f>'[1]入力（基礎）'!E14</f>
        <v>0</v>
      </c>
      <c r="G26" s="103">
        <f>'[1]入力（基礎）'!F14</f>
        <v>0</v>
      </c>
      <c r="H26" s="103">
        <f>'[1]入力（基礎）'!G14</f>
        <v>0</v>
      </c>
      <c r="I26" s="103">
        <f>'[1]入力（基礎）'!H14</f>
        <v>0</v>
      </c>
      <c r="J26" s="103">
        <f>'[1]入力（基礎）'!I14</f>
        <v>0</v>
      </c>
      <c r="K26" s="103">
        <f>'[1]入力（基礎）'!J14</f>
        <v>0</v>
      </c>
      <c r="L26" s="103">
        <f>'[1]入力（基礎）'!K14</f>
        <v>0</v>
      </c>
      <c r="M26" s="103">
        <f>'[1]入力（基礎）'!L14</f>
        <v>0</v>
      </c>
      <c r="N26" s="104">
        <f>'[1]入力（基礎）'!M14</f>
        <v>0</v>
      </c>
      <c r="O26" s="104">
        <f>'[1]入力（基礎）'!N14</f>
        <v>306</v>
      </c>
      <c r="P26" s="103">
        <f>'[1]入力（基礎）'!O14</f>
        <v>215</v>
      </c>
      <c r="Q26" s="103">
        <f>'[1]入力（基礎）'!P14</f>
        <v>245</v>
      </c>
      <c r="R26" s="103">
        <f>'[1]入力（基礎）'!Q14</f>
        <v>235</v>
      </c>
      <c r="S26" s="103">
        <f>'[1]入力（基礎）'!R14</f>
        <v>259</v>
      </c>
      <c r="T26" s="104">
        <f>'[1]入力（基礎）'!S14</f>
        <v>188</v>
      </c>
      <c r="U26" s="103">
        <f>'[1]入力（基礎）'!T14</f>
        <v>212</v>
      </c>
      <c r="V26" s="103">
        <f>'[1]入力（基礎）'!U14</f>
        <v>154</v>
      </c>
      <c r="W26" s="103">
        <f>'[1]入力（基礎）'!V14</f>
        <v>0</v>
      </c>
      <c r="X26" s="103">
        <f>'[1]入力（基礎）'!W14</f>
        <v>0</v>
      </c>
      <c r="Y26" s="103">
        <f>'[1]入力（基礎）'!X14</f>
        <v>0</v>
      </c>
      <c r="Z26" s="103">
        <f>'[1]入力（基礎）'!Y14</f>
        <v>0</v>
      </c>
      <c r="AA26" s="103">
        <f>'[1]入力（基礎）'!Z14</f>
        <v>0</v>
      </c>
      <c r="AB26" s="103">
        <f>'[1]入力（基礎）'!AA14</f>
        <v>0</v>
      </c>
      <c r="AC26" s="103">
        <f>'[1]入力（基礎）'!AB14</f>
        <v>0</v>
      </c>
      <c r="AE26" s="105">
        <f>U26</f>
        <v>212</v>
      </c>
    </row>
    <row r="27" spans="1:36" ht="30" customHeight="1">
      <c r="B27" s="184" t="s">
        <v>211</v>
      </c>
      <c r="C27" s="185"/>
      <c r="D27" s="106" t="s">
        <v>212</v>
      </c>
      <c r="E27" s="103">
        <f>IF(E26=0,0,E28/E26*(10^4))</f>
        <v>0</v>
      </c>
      <c r="F27" s="103">
        <f>IF(F26=0,0,F28/F26*(10^4))</f>
        <v>0</v>
      </c>
      <c r="G27" s="103">
        <f t="shared" ref="G27:Q27" si="24">IF(G26=0,0,G28/G26*(10^4))</f>
        <v>0</v>
      </c>
      <c r="H27" s="103">
        <f t="shared" si="24"/>
        <v>0</v>
      </c>
      <c r="I27" s="103">
        <f t="shared" si="24"/>
        <v>0</v>
      </c>
      <c r="J27" s="103">
        <f t="shared" si="24"/>
        <v>0</v>
      </c>
      <c r="K27" s="103">
        <f t="shared" si="24"/>
        <v>0</v>
      </c>
      <c r="L27" s="103">
        <f t="shared" si="24"/>
        <v>0</v>
      </c>
      <c r="M27" s="107">
        <f t="shared" si="24"/>
        <v>0</v>
      </c>
      <c r="N27" s="108">
        <f t="shared" si="24"/>
        <v>0</v>
      </c>
      <c r="O27" s="104">
        <f>IF(O26=0,0,O28/O26*(10^4))</f>
        <v>21.501405228758173</v>
      </c>
      <c r="P27" s="103">
        <f t="shared" si="24"/>
        <v>32.967665116279072</v>
      </c>
      <c r="Q27" s="103">
        <f t="shared" si="24"/>
        <v>31.906106122448978</v>
      </c>
      <c r="R27" s="103">
        <f>IF(R26=0,0,R28/R26*(10^4))</f>
        <v>25.897495035460995</v>
      </c>
      <c r="S27" s="103">
        <f>IF(S26=0,0,S28/S26*(10^4))</f>
        <v>24.988899613899612</v>
      </c>
      <c r="T27" s="104">
        <f>IF(T26=0,0,T28/T26*(10^4))</f>
        <v>31.687177304964543</v>
      </c>
      <c r="U27" s="103">
        <f>IF(U26=0,0,U28/U26*(10^4))</f>
        <v>38.26408805031447</v>
      </c>
      <c r="V27" s="103">
        <f t="shared" ref="V27:AC27" si="25">IF(V26=0,0,V28/V26*(10^4))</f>
        <v>48.820129870129868</v>
      </c>
      <c r="W27" s="103">
        <f t="shared" si="25"/>
        <v>0</v>
      </c>
      <c r="X27" s="103">
        <f t="shared" si="25"/>
        <v>0</v>
      </c>
      <c r="Y27" s="103">
        <f t="shared" si="25"/>
        <v>0</v>
      </c>
      <c r="Z27" s="103">
        <f t="shared" si="25"/>
        <v>0</v>
      </c>
      <c r="AA27" s="103">
        <f t="shared" si="25"/>
        <v>0</v>
      </c>
      <c r="AB27" s="103">
        <f t="shared" si="25"/>
        <v>0</v>
      </c>
      <c r="AC27" s="103">
        <f t="shared" si="25"/>
        <v>0</v>
      </c>
      <c r="AE27" s="105">
        <f t="shared" ref="AE27:AE42" si="26">U27</f>
        <v>38.26408805031447</v>
      </c>
    </row>
    <row r="28" spans="1:36" ht="30" customHeight="1">
      <c r="B28" s="186" t="str">
        <f>CONCATENATE("ＣＯ２排出量",RIGHT([1]CO2量!B26,LEN([1]CO2量!B26)-5))</f>
        <v>ＣＯ２排出量（実排出係数）</v>
      </c>
      <c r="C28" s="187"/>
      <c r="D28" s="109" t="s">
        <v>213</v>
      </c>
      <c r="E28" s="110">
        <f>[1]CO2量!C42</f>
        <v>0</v>
      </c>
      <c r="F28" s="110">
        <f>[1]CO2量!D42</f>
        <v>0</v>
      </c>
      <c r="G28" s="110">
        <f>[1]CO2量!E42</f>
        <v>0</v>
      </c>
      <c r="H28" s="110">
        <f>[1]CO2量!F42</f>
        <v>0</v>
      </c>
      <c r="I28" s="110">
        <f>[1]CO2量!G42</f>
        <v>0</v>
      </c>
      <c r="J28" s="110">
        <f>[1]CO2量!H42</f>
        <v>0</v>
      </c>
      <c r="K28" s="110">
        <f>[1]CO2量!I42</f>
        <v>0</v>
      </c>
      <c r="L28" s="110">
        <f>[1]CO2量!J42</f>
        <v>0</v>
      </c>
      <c r="M28" s="110">
        <f>[1]CO2量!K42</f>
        <v>0</v>
      </c>
      <c r="N28" s="111">
        <f>[1]CO2量!L42</f>
        <v>0</v>
      </c>
      <c r="O28" s="111">
        <f>[1]CO2量!M42</f>
        <v>0.65794300000000017</v>
      </c>
      <c r="P28" s="110">
        <f>[1]CO2量!N42</f>
        <v>0.70880480000000001</v>
      </c>
      <c r="Q28" s="110">
        <f>[1]CO2量!O42</f>
        <v>0.78169960000000005</v>
      </c>
      <c r="R28" s="110">
        <f>[1]CO2量!P42</f>
        <v>0.60859113333333337</v>
      </c>
      <c r="S28" s="110">
        <f>[1]CO2量!Q42</f>
        <v>0.64721249999999997</v>
      </c>
      <c r="T28" s="111">
        <f>[1]CO2量!R42</f>
        <v>0.59571893333333337</v>
      </c>
      <c r="U28" s="111">
        <f>[1]CO2量!S42</f>
        <v>0.81119866666666673</v>
      </c>
      <c r="V28" s="111">
        <f>[1]CO2量!T42</f>
        <v>0.75183</v>
      </c>
      <c r="W28" s="111">
        <f>[1]CO2量!U42</f>
        <v>0</v>
      </c>
      <c r="X28" s="111">
        <f>[1]CO2量!V42</f>
        <v>0</v>
      </c>
      <c r="Y28" s="111">
        <f>[1]CO2量!W42</f>
        <v>0</v>
      </c>
      <c r="Z28" s="111">
        <f>[1]CO2量!X42</f>
        <v>0</v>
      </c>
      <c r="AA28" s="111">
        <f>[1]CO2量!Y42</f>
        <v>0</v>
      </c>
      <c r="AB28" s="111">
        <f>[1]CO2量!Z42</f>
        <v>0</v>
      </c>
      <c r="AC28" s="111">
        <f>[1]CO2量!AA42</f>
        <v>0</v>
      </c>
      <c r="AE28" s="105">
        <f t="shared" si="26"/>
        <v>0.81119866666666673</v>
      </c>
    </row>
    <row r="29" spans="1:36" ht="30" customHeight="1">
      <c r="B29" s="188"/>
      <c r="C29" s="112" t="s">
        <v>214</v>
      </c>
      <c r="D29" s="113" t="s">
        <v>213</v>
      </c>
      <c r="E29" s="114">
        <f>[1]CO2量!C26</f>
        <v>0</v>
      </c>
      <c r="F29" s="114">
        <f>[1]CO2量!D26</f>
        <v>0</v>
      </c>
      <c r="G29" s="114">
        <f>[1]CO2量!E26</f>
        <v>0</v>
      </c>
      <c r="H29" s="114">
        <f>[1]CO2量!F26</f>
        <v>0</v>
      </c>
      <c r="I29" s="114">
        <f>[1]CO2量!G26</f>
        <v>0</v>
      </c>
      <c r="J29" s="114">
        <f>[1]CO2量!H26</f>
        <v>0</v>
      </c>
      <c r="K29" s="114">
        <f>[1]CO2量!I26</f>
        <v>0</v>
      </c>
      <c r="L29" s="114">
        <f>[1]CO2量!J26</f>
        <v>0</v>
      </c>
      <c r="M29" s="114">
        <f>[1]CO2量!K26</f>
        <v>0</v>
      </c>
      <c r="N29" s="115">
        <f>[1]CO2量!L26</f>
        <v>0</v>
      </c>
      <c r="O29" s="115">
        <f>[1]CO2量!M26</f>
        <v>0.65794300000000017</v>
      </c>
      <c r="P29" s="114">
        <f>[1]CO2量!N26</f>
        <v>0.70880480000000001</v>
      </c>
      <c r="Q29" s="114">
        <f>[1]CO2量!O26</f>
        <v>0.78169960000000005</v>
      </c>
      <c r="R29" s="114">
        <f>[1]CO2量!P26</f>
        <v>0.60859113333333337</v>
      </c>
      <c r="S29" s="114">
        <f>[1]CO2量!Q26</f>
        <v>0.64721249999999997</v>
      </c>
      <c r="T29" s="115">
        <f>[1]CO2量!R26</f>
        <v>0.59571893333333337</v>
      </c>
      <c r="U29" s="114">
        <f>[1]CO2量!S26</f>
        <v>0.81119866666666673</v>
      </c>
      <c r="V29" s="114">
        <f>[1]CO2量!T26</f>
        <v>0.75183</v>
      </c>
      <c r="W29" s="114">
        <f>[1]CO2量!U26</f>
        <v>0</v>
      </c>
      <c r="X29" s="114">
        <f>[1]CO2量!V26</f>
        <v>0</v>
      </c>
      <c r="Y29" s="114">
        <f>[1]CO2量!AD26</f>
        <v>0</v>
      </c>
      <c r="Z29" s="114">
        <f>[1]CO2量!AE26</f>
        <v>0</v>
      </c>
      <c r="AA29" s="114">
        <f>[1]CO2量!AF26</f>
        <v>0</v>
      </c>
      <c r="AB29" s="114">
        <f>[1]CO2量!AG26</f>
        <v>0</v>
      </c>
      <c r="AC29" s="114">
        <f>[1]CO2量!AH26</f>
        <v>0</v>
      </c>
      <c r="AE29" s="105">
        <f t="shared" si="26"/>
        <v>0.81119866666666673</v>
      </c>
    </row>
    <row r="30" spans="1:36" ht="30" customHeight="1">
      <c r="B30" s="189"/>
      <c r="C30" s="116" t="s">
        <v>215</v>
      </c>
      <c r="D30" s="117" t="s">
        <v>213</v>
      </c>
      <c r="E30" s="118">
        <f>E28-E29</f>
        <v>0</v>
      </c>
      <c r="F30" s="118">
        <f>F28-F29</f>
        <v>0</v>
      </c>
      <c r="G30" s="118">
        <f t="shared" ref="G30:Q30" si="27">G28-G29</f>
        <v>0</v>
      </c>
      <c r="H30" s="118">
        <f t="shared" si="27"/>
        <v>0</v>
      </c>
      <c r="I30" s="118">
        <f t="shared" si="27"/>
        <v>0</v>
      </c>
      <c r="J30" s="118">
        <f t="shared" si="27"/>
        <v>0</v>
      </c>
      <c r="K30" s="118">
        <f t="shared" si="27"/>
        <v>0</v>
      </c>
      <c r="L30" s="118">
        <f t="shared" si="27"/>
        <v>0</v>
      </c>
      <c r="M30" s="118">
        <f t="shared" si="27"/>
        <v>0</v>
      </c>
      <c r="N30" s="119">
        <f t="shared" si="27"/>
        <v>0</v>
      </c>
      <c r="O30" s="119">
        <f t="shared" si="27"/>
        <v>0</v>
      </c>
      <c r="P30" s="118">
        <f t="shared" si="27"/>
        <v>0</v>
      </c>
      <c r="Q30" s="118">
        <f t="shared" si="27"/>
        <v>0</v>
      </c>
      <c r="R30" s="118">
        <f>R28-R29</f>
        <v>0</v>
      </c>
      <c r="S30" s="118">
        <f>S28-S29</f>
        <v>0</v>
      </c>
      <c r="T30" s="119">
        <f>T28-T29</f>
        <v>0</v>
      </c>
      <c r="U30" s="118">
        <f>U28-U29</f>
        <v>0</v>
      </c>
      <c r="V30" s="118">
        <f t="shared" ref="V30:AC30" si="28">V28-V29</f>
        <v>0</v>
      </c>
      <c r="W30" s="118">
        <f t="shared" si="28"/>
        <v>0</v>
      </c>
      <c r="X30" s="118">
        <f t="shared" si="28"/>
        <v>0</v>
      </c>
      <c r="Y30" s="118">
        <f t="shared" si="28"/>
        <v>0</v>
      </c>
      <c r="Z30" s="118">
        <f t="shared" si="28"/>
        <v>0</v>
      </c>
      <c r="AA30" s="118">
        <f t="shared" si="28"/>
        <v>0</v>
      </c>
      <c r="AB30" s="118">
        <f t="shared" si="28"/>
        <v>0</v>
      </c>
      <c r="AC30" s="118">
        <f t="shared" si="28"/>
        <v>0</v>
      </c>
      <c r="AE30" s="105">
        <f t="shared" si="26"/>
        <v>0</v>
      </c>
    </row>
    <row r="31" spans="1:36" ht="30" customHeight="1">
      <c r="B31" s="190" t="s">
        <v>216</v>
      </c>
      <c r="C31" s="191"/>
      <c r="D31" s="120" t="s">
        <v>217</v>
      </c>
      <c r="E31" s="110">
        <f>[1]発熱量!D42*(10^6)</f>
        <v>0</v>
      </c>
      <c r="F31" s="110">
        <f>[1]発熱量!E42*(10^6)</f>
        <v>0</v>
      </c>
      <c r="G31" s="110">
        <f>[1]発熱量!F42*(10^6)</f>
        <v>0</v>
      </c>
      <c r="H31" s="110">
        <f>[1]発熱量!G42*(10^6)</f>
        <v>0</v>
      </c>
      <c r="I31" s="110">
        <f>[1]発熱量!H42*(10^6)</f>
        <v>0</v>
      </c>
      <c r="J31" s="110">
        <f>[1]発熱量!I42*(10^6)</f>
        <v>0</v>
      </c>
      <c r="K31" s="110">
        <f>[1]発熱量!J42*(10^6)</f>
        <v>0</v>
      </c>
      <c r="L31" s="110">
        <f>[1]発熱量!K42*(10^6)</f>
        <v>0</v>
      </c>
      <c r="M31" s="110">
        <f>[1]発熱量!L42*(10^6)</f>
        <v>0</v>
      </c>
      <c r="N31" s="111">
        <f>[1]発熱量!M42*(10^6)</f>
        <v>0</v>
      </c>
      <c r="O31" s="111">
        <f>[1]発熱量!N42*(10^6)</f>
        <v>141400.49999999997</v>
      </c>
      <c r="P31" s="110">
        <f>[1]発熱量!O42*(10^6)</f>
        <v>137788.39999999997</v>
      </c>
      <c r="Q31" s="110">
        <f>[1]発熱量!P42*(10^6)</f>
        <v>154967.9</v>
      </c>
      <c r="R31" s="110">
        <f>[1]発熱量!Q42*(10^6)</f>
        <v>130211.79999999999</v>
      </c>
      <c r="S31" s="110">
        <f>[1]発熱量!R42*(10^6)</f>
        <v>138228.9</v>
      </c>
      <c r="T31" s="111">
        <f>[1]発熱量!S42*(10^6)</f>
        <v>102900.79999999999</v>
      </c>
      <c r="U31" s="110">
        <f>[1]発熱量!T42*(10^6)</f>
        <v>125101.99999999999</v>
      </c>
      <c r="V31" s="110">
        <f>[1]発熱量!U42*(10^6)</f>
        <v>116203.89999999998</v>
      </c>
      <c r="W31" s="110">
        <f>[1]発熱量!V42*(10^6)</f>
        <v>0</v>
      </c>
      <c r="X31" s="110">
        <f>[1]発熱量!W42*(10^6)</f>
        <v>0</v>
      </c>
      <c r="Y31" s="110">
        <f>[1]発熱量!X42*(10^6)</f>
        <v>0</v>
      </c>
      <c r="Z31" s="110">
        <f>[1]発熱量!Y42*(10^6)</f>
        <v>0</v>
      </c>
      <c r="AA31" s="110">
        <f>[1]発熱量!Z42*(10^6)</f>
        <v>0</v>
      </c>
      <c r="AB31" s="110">
        <f>[1]発熱量!AA42*(10^6)</f>
        <v>0</v>
      </c>
      <c r="AC31" s="110">
        <f>[1]発熱量!AB42*(10^6)</f>
        <v>0</v>
      </c>
      <c r="AE31" s="105">
        <f t="shared" si="26"/>
        <v>125101.99999999999</v>
      </c>
    </row>
    <row r="32" spans="1:36" ht="30" customHeight="1">
      <c r="B32" s="174"/>
      <c r="C32" s="112" t="s">
        <v>218</v>
      </c>
      <c r="D32" s="121" t="s">
        <v>217</v>
      </c>
      <c r="E32" s="114">
        <f>[1]発熱量!D26*(10^6)</f>
        <v>0</v>
      </c>
      <c r="F32" s="114">
        <f>[1]発熱量!E26*(10^6)</f>
        <v>0</v>
      </c>
      <c r="G32" s="114">
        <f>[1]発熱量!F26*(10^6)</f>
        <v>0</v>
      </c>
      <c r="H32" s="114">
        <f>[1]発熱量!G26*(10^6)</f>
        <v>0</v>
      </c>
      <c r="I32" s="114">
        <f>[1]発熱量!H26*(10^6)</f>
        <v>0</v>
      </c>
      <c r="J32" s="114">
        <f>[1]発熱量!I26*(10^6)</f>
        <v>0</v>
      </c>
      <c r="K32" s="114">
        <f>[1]発熱量!J26*(10^6)</f>
        <v>0</v>
      </c>
      <c r="L32" s="114">
        <f>[1]発熱量!K26*(10^6)</f>
        <v>0</v>
      </c>
      <c r="M32" s="114">
        <f>[1]発熱量!L26*(10^6)</f>
        <v>0</v>
      </c>
      <c r="N32" s="115">
        <f>[1]発熱量!M26*(10^6)</f>
        <v>0</v>
      </c>
      <c r="O32" s="115">
        <f>[1]発熱量!N26*(10^6)</f>
        <v>141400.49999999997</v>
      </c>
      <c r="P32" s="114">
        <f>[1]発熱量!O26*(10^6)</f>
        <v>137788.39999999997</v>
      </c>
      <c r="Q32" s="114">
        <f>[1]発熱量!P26*(10^6)</f>
        <v>154967.9</v>
      </c>
      <c r="R32" s="114">
        <f>[1]発熱量!Q26*(10^6)</f>
        <v>130211.79999999999</v>
      </c>
      <c r="S32" s="114">
        <f>[1]発熱量!R26*(10^6)</f>
        <v>138228.9</v>
      </c>
      <c r="T32" s="115">
        <f>[1]発熱量!S26*(10^6)</f>
        <v>102900.79999999999</v>
      </c>
      <c r="U32" s="114">
        <f>[1]発熱量!T26*(10^6)</f>
        <v>125101.99999999999</v>
      </c>
      <c r="V32" s="114">
        <f>[1]発熱量!U26*(10^6)</f>
        <v>116203.89999999998</v>
      </c>
      <c r="W32" s="114">
        <f>[1]発熱量!V26*(10^6)</f>
        <v>0</v>
      </c>
      <c r="X32" s="114">
        <f>[1]発熱量!W26*(10^6)</f>
        <v>0</v>
      </c>
      <c r="Y32" s="114">
        <f>[1]発熱量!X26*(10^6)</f>
        <v>0</v>
      </c>
      <c r="Z32" s="114">
        <f>[1]発熱量!Y26*(10^6)</f>
        <v>0</v>
      </c>
      <c r="AA32" s="114">
        <f>[1]発熱量!Z26*(10^6)</f>
        <v>0</v>
      </c>
      <c r="AB32" s="114">
        <f>[1]発熱量!AA26*(10^6)</f>
        <v>0</v>
      </c>
      <c r="AC32" s="114">
        <f>[1]発熱量!AB26*(10^6)</f>
        <v>0</v>
      </c>
      <c r="AE32" s="105">
        <f t="shared" si="26"/>
        <v>125101.99999999999</v>
      </c>
    </row>
    <row r="33" spans="2:31" ht="30" customHeight="1">
      <c r="B33" s="175"/>
      <c r="C33" s="122" t="s">
        <v>219</v>
      </c>
      <c r="D33" s="123" t="s">
        <v>217</v>
      </c>
      <c r="E33" s="118">
        <f>E31-E32</f>
        <v>0</v>
      </c>
      <c r="F33" s="118">
        <f>F31-F32</f>
        <v>0</v>
      </c>
      <c r="G33" s="118">
        <f t="shared" ref="G33:Q33" si="29">G31-G32</f>
        <v>0</v>
      </c>
      <c r="H33" s="118">
        <f t="shared" si="29"/>
        <v>0</v>
      </c>
      <c r="I33" s="118">
        <f t="shared" si="29"/>
        <v>0</v>
      </c>
      <c r="J33" s="118">
        <f t="shared" si="29"/>
        <v>0</v>
      </c>
      <c r="K33" s="118">
        <f t="shared" si="29"/>
        <v>0</v>
      </c>
      <c r="L33" s="118">
        <f t="shared" si="29"/>
        <v>0</v>
      </c>
      <c r="M33" s="118">
        <f t="shared" si="29"/>
        <v>0</v>
      </c>
      <c r="N33" s="119">
        <f t="shared" si="29"/>
        <v>0</v>
      </c>
      <c r="O33" s="119">
        <f t="shared" si="29"/>
        <v>0</v>
      </c>
      <c r="P33" s="118">
        <f t="shared" si="29"/>
        <v>0</v>
      </c>
      <c r="Q33" s="118">
        <f t="shared" si="29"/>
        <v>0</v>
      </c>
      <c r="R33" s="118">
        <f>R31-R32</f>
        <v>0</v>
      </c>
      <c r="S33" s="118">
        <f>S31-S32</f>
        <v>0</v>
      </c>
      <c r="T33" s="119">
        <f>T31-T32</f>
        <v>0</v>
      </c>
      <c r="U33" s="118">
        <f>U31-U32</f>
        <v>0</v>
      </c>
      <c r="V33" s="118">
        <f t="shared" ref="V33:AC33" si="30">V31-V32</f>
        <v>0</v>
      </c>
      <c r="W33" s="118">
        <f t="shared" si="30"/>
        <v>0</v>
      </c>
      <c r="X33" s="118">
        <f t="shared" si="30"/>
        <v>0</v>
      </c>
      <c r="Y33" s="118">
        <f t="shared" si="30"/>
        <v>0</v>
      </c>
      <c r="Z33" s="118">
        <f t="shared" si="30"/>
        <v>0</v>
      </c>
      <c r="AA33" s="118">
        <f t="shared" si="30"/>
        <v>0</v>
      </c>
      <c r="AB33" s="118">
        <f t="shared" si="30"/>
        <v>0</v>
      </c>
      <c r="AC33" s="118">
        <f t="shared" si="30"/>
        <v>0</v>
      </c>
      <c r="AE33" s="105">
        <f t="shared" si="26"/>
        <v>0</v>
      </c>
    </row>
    <row r="34" spans="2:31" ht="30" customHeight="1">
      <c r="B34" s="192" t="s">
        <v>220</v>
      </c>
      <c r="C34" s="193"/>
      <c r="D34" s="124" t="s">
        <v>221</v>
      </c>
      <c r="E34" s="125">
        <f>IF(E26=0,0,E31/E26)</f>
        <v>0</v>
      </c>
      <c r="F34" s="125">
        <f>IF(F26=0,0,F31/F26)</f>
        <v>0</v>
      </c>
      <c r="G34" s="125">
        <f t="shared" ref="G34:Q34" si="31">IF(G26=0,0,G31/G26)</f>
        <v>0</v>
      </c>
      <c r="H34" s="125">
        <f t="shared" si="31"/>
        <v>0</v>
      </c>
      <c r="I34" s="125">
        <f t="shared" si="31"/>
        <v>0</v>
      </c>
      <c r="J34" s="125">
        <f t="shared" si="31"/>
        <v>0</v>
      </c>
      <c r="K34" s="125">
        <f t="shared" si="31"/>
        <v>0</v>
      </c>
      <c r="L34" s="125">
        <f t="shared" si="31"/>
        <v>0</v>
      </c>
      <c r="M34" s="125">
        <f t="shared" si="31"/>
        <v>0</v>
      </c>
      <c r="N34" s="126">
        <f>IF(N26=0,0,N31/N26)</f>
        <v>0</v>
      </c>
      <c r="O34" s="126">
        <f>IF(O26=0,0,O31/O26)</f>
        <v>462.09313725490188</v>
      </c>
      <c r="P34" s="125">
        <f t="shared" si="31"/>
        <v>640.87627906976729</v>
      </c>
      <c r="Q34" s="125">
        <f t="shared" si="31"/>
        <v>632.52204081632647</v>
      </c>
      <c r="R34" s="125">
        <f>IF(R26=0,0,R31/R26)</f>
        <v>554.09276595744677</v>
      </c>
      <c r="S34" s="125">
        <f>IF(S26=0,0,S31/S26)</f>
        <v>533.70231660231661</v>
      </c>
      <c r="T34" s="126">
        <f>IF(T26=0,0,T31/T26)</f>
        <v>547.3446808510638</v>
      </c>
      <c r="U34" s="125">
        <f>IF(U26=0,0,U31/U26)</f>
        <v>590.10377358490564</v>
      </c>
      <c r="V34" s="125">
        <f t="shared" ref="V34:AC34" si="32">IF(V26=0,0,V31/V26)</f>
        <v>754.57077922077906</v>
      </c>
      <c r="W34" s="125">
        <f t="shared" si="32"/>
        <v>0</v>
      </c>
      <c r="X34" s="125">
        <f t="shared" si="32"/>
        <v>0</v>
      </c>
      <c r="Y34" s="125">
        <f t="shared" si="32"/>
        <v>0</v>
      </c>
      <c r="Z34" s="125">
        <f t="shared" si="32"/>
        <v>0</v>
      </c>
      <c r="AA34" s="125">
        <f t="shared" si="32"/>
        <v>0</v>
      </c>
      <c r="AB34" s="125">
        <f t="shared" si="32"/>
        <v>0</v>
      </c>
      <c r="AC34" s="125">
        <f t="shared" si="32"/>
        <v>0</v>
      </c>
      <c r="AE34" s="105">
        <f t="shared" si="26"/>
        <v>590.10377358490564</v>
      </c>
    </row>
    <row r="35" spans="2:31" ht="30" customHeight="1">
      <c r="B35" s="170" t="s">
        <v>222</v>
      </c>
      <c r="C35" s="171"/>
      <c r="D35" s="124" t="s">
        <v>221</v>
      </c>
      <c r="E35" s="127">
        <f t="shared" ref="E35:Q35" si="33">IF(E26=0,0,E32/E26)</f>
        <v>0</v>
      </c>
      <c r="F35" s="127">
        <f>IF(F26=0,0,F32/F26)</f>
        <v>0</v>
      </c>
      <c r="G35" s="127">
        <f t="shared" si="33"/>
        <v>0</v>
      </c>
      <c r="H35" s="127">
        <f t="shared" si="33"/>
        <v>0</v>
      </c>
      <c r="I35" s="127">
        <f t="shared" si="33"/>
        <v>0</v>
      </c>
      <c r="J35" s="127">
        <f t="shared" si="33"/>
        <v>0</v>
      </c>
      <c r="K35" s="127">
        <f t="shared" si="33"/>
        <v>0</v>
      </c>
      <c r="L35" s="127">
        <f t="shared" si="33"/>
        <v>0</v>
      </c>
      <c r="M35" s="127">
        <f t="shared" si="33"/>
        <v>0</v>
      </c>
      <c r="N35" s="128">
        <f>IF(N26=0,0,N32/N26)</f>
        <v>0</v>
      </c>
      <c r="O35" s="128">
        <f>IF(O26=0,0,O32/O26)</f>
        <v>462.09313725490188</v>
      </c>
      <c r="P35" s="127">
        <f t="shared" si="33"/>
        <v>640.87627906976729</v>
      </c>
      <c r="Q35" s="127">
        <f t="shared" si="33"/>
        <v>632.52204081632647</v>
      </c>
      <c r="R35" s="127">
        <f>IF(R26=0,0,R32/R26)</f>
        <v>554.09276595744677</v>
      </c>
      <c r="S35" s="127">
        <f>IF(S26=0,0,S32/S26)</f>
        <v>533.70231660231661</v>
      </c>
      <c r="T35" s="128">
        <f>IF(T26=0,0,T32/T26)</f>
        <v>547.3446808510638</v>
      </c>
      <c r="U35" s="127">
        <f>IF(U26=0,0,U32/U26)</f>
        <v>590.10377358490564</v>
      </c>
      <c r="V35" s="127">
        <f t="shared" ref="V35:AC35" si="34">IF(V26=0,0,V32/V26)</f>
        <v>754.57077922077906</v>
      </c>
      <c r="W35" s="127">
        <f t="shared" si="34"/>
        <v>0</v>
      </c>
      <c r="X35" s="127">
        <f t="shared" si="34"/>
        <v>0</v>
      </c>
      <c r="Y35" s="127">
        <f t="shared" si="34"/>
        <v>0</v>
      </c>
      <c r="Z35" s="127">
        <f t="shared" si="34"/>
        <v>0</v>
      </c>
      <c r="AA35" s="127">
        <f t="shared" si="34"/>
        <v>0</v>
      </c>
      <c r="AB35" s="127">
        <f t="shared" si="34"/>
        <v>0</v>
      </c>
      <c r="AC35" s="127">
        <f t="shared" si="34"/>
        <v>0</v>
      </c>
      <c r="AE35" s="105">
        <f t="shared" si="26"/>
        <v>590.10377358490564</v>
      </c>
    </row>
    <row r="36" spans="2:31" ht="30" customHeight="1">
      <c r="B36" s="170" t="s">
        <v>223</v>
      </c>
      <c r="C36" s="171"/>
      <c r="D36" s="124" t="s">
        <v>221</v>
      </c>
      <c r="E36" s="127">
        <f t="shared" ref="E36:Q36" si="35">IF(E26=0,0,E33/E26)</f>
        <v>0</v>
      </c>
      <c r="F36" s="127">
        <f>IF(F26=0,0,F33/F26)</f>
        <v>0</v>
      </c>
      <c r="G36" s="127">
        <f t="shared" si="35"/>
        <v>0</v>
      </c>
      <c r="H36" s="127">
        <f t="shared" si="35"/>
        <v>0</v>
      </c>
      <c r="I36" s="127">
        <f t="shared" si="35"/>
        <v>0</v>
      </c>
      <c r="J36" s="127">
        <f t="shared" si="35"/>
        <v>0</v>
      </c>
      <c r="K36" s="127">
        <f t="shared" si="35"/>
        <v>0</v>
      </c>
      <c r="L36" s="127">
        <f t="shared" si="35"/>
        <v>0</v>
      </c>
      <c r="M36" s="127">
        <f t="shared" si="35"/>
        <v>0</v>
      </c>
      <c r="N36" s="128">
        <f>IF(N26=0,0,N33/N26)</f>
        <v>0</v>
      </c>
      <c r="O36" s="128">
        <f>IF(O26=0,0,O33/O26)</f>
        <v>0</v>
      </c>
      <c r="P36" s="127">
        <f t="shared" si="35"/>
        <v>0</v>
      </c>
      <c r="Q36" s="127">
        <f t="shared" si="35"/>
        <v>0</v>
      </c>
      <c r="R36" s="127">
        <f>IF(R26=0,0,R33/R26)</f>
        <v>0</v>
      </c>
      <c r="S36" s="127">
        <f>IF(S26=0,0,S33/S26)</f>
        <v>0</v>
      </c>
      <c r="T36" s="128">
        <f>IF(T26=0,0,T33/T26)</f>
        <v>0</v>
      </c>
      <c r="U36" s="127">
        <f>IF(U26=0,0,U33/U26)</f>
        <v>0</v>
      </c>
      <c r="V36" s="127">
        <f t="shared" ref="V36:AC36" si="36">IF(V26=0,0,V33/V26)</f>
        <v>0</v>
      </c>
      <c r="W36" s="127">
        <f t="shared" si="36"/>
        <v>0</v>
      </c>
      <c r="X36" s="127">
        <f t="shared" si="36"/>
        <v>0</v>
      </c>
      <c r="Y36" s="127">
        <f t="shared" si="36"/>
        <v>0</v>
      </c>
      <c r="Z36" s="127">
        <f t="shared" si="36"/>
        <v>0</v>
      </c>
      <c r="AA36" s="127">
        <f t="shared" si="36"/>
        <v>0</v>
      </c>
      <c r="AB36" s="127">
        <f t="shared" si="36"/>
        <v>0</v>
      </c>
      <c r="AC36" s="127">
        <f t="shared" si="36"/>
        <v>0</v>
      </c>
      <c r="AE36" s="105">
        <f t="shared" si="26"/>
        <v>0</v>
      </c>
    </row>
    <row r="37" spans="2:31" ht="30" customHeight="1">
      <c r="B37" s="170" t="s">
        <v>224</v>
      </c>
      <c r="C37" s="171"/>
      <c r="D37" s="129" t="s">
        <v>225</v>
      </c>
      <c r="E37" s="130">
        <f>IF(E31=0,0,E28/E31)</f>
        <v>0</v>
      </c>
      <c r="F37" s="130">
        <f>IF(F31=0,0,F28/F31)</f>
        <v>0</v>
      </c>
      <c r="G37" s="130">
        <f t="shared" ref="G37:Q37" si="37">IF(G31=0,0,G28/G31)</f>
        <v>0</v>
      </c>
      <c r="H37" s="130">
        <f t="shared" si="37"/>
        <v>0</v>
      </c>
      <c r="I37" s="130">
        <f t="shared" si="37"/>
        <v>0</v>
      </c>
      <c r="J37" s="130">
        <f t="shared" si="37"/>
        <v>0</v>
      </c>
      <c r="K37" s="130">
        <f t="shared" si="37"/>
        <v>0</v>
      </c>
      <c r="L37" s="130">
        <f t="shared" si="37"/>
        <v>0</v>
      </c>
      <c r="M37" s="130">
        <f t="shared" si="37"/>
        <v>0</v>
      </c>
      <c r="N37" s="131">
        <f>IF(N31=0,0,N28/N31)</f>
        <v>0</v>
      </c>
      <c r="O37" s="131">
        <f>IF(O31=0,0,O28/O31)</f>
        <v>4.6530457813091206E-6</v>
      </c>
      <c r="P37" s="130">
        <f t="shared" si="37"/>
        <v>5.1441543700340534E-6</v>
      </c>
      <c r="Q37" s="130">
        <f t="shared" si="37"/>
        <v>5.0442678774120319E-6</v>
      </c>
      <c r="R37" s="130">
        <f>IF(R31=0,0,R28/R31)</f>
        <v>4.6738554672720396E-6</v>
      </c>
      <c r="S37" s="130">
        <f>IF(S31=0,0,S28/S31)</f>
        <v>4.6821793416572079E-6</v>
      </c>
      <c r="T37" s="131">
        <f>IF(T31=0,0,T28/T31)</f>
        <v>5.7892546348846016E-6</v>
      </c>
      <c r="U37" s="130">
        <f>IF(U31=0,0,U28/U31)</f>
        <v>6.4842981460461613E-6</v>
      </c>
      <c r="V37" s="130">
        <f t="shared" ref="V37:AC37" si="38">IF(V31=0,0,V28/V31)</f>
        <v>6.4699205448354155E-6</v>
      </c>
      <c r="W37" s="130">
        <f t="shared" si="38"/>
        <v>0</v>
      </c>
      <c r="X37" s="130">
        <f t="shared" si="38"/>
        <v>0</v>
      </c>
      <c r="Y37" s="130">
        <f t="shared" si="38"/>
        <v>0</v>
      </c>
      <c r="Z37" s="130">
        <f t="shared" si="38"/>
        <v>0</v>
      </c>
      <c r="AA37" s="130">
        <f t="shared" si="38"/>
        <v>0</v>
      </c>
      <c r="AB37" s="130">
        <f t="shared" si="38"/>
        <v>0</v>
      </c>
      <c r="AC37" s="130">
        <f t="shared" si="38"/>
        <v>0</v>
      </c>
      <c r="AE37" s="105">
        <f t="shared" si="26"/>
        <v>6.4842981460461613E-6</v>
      </c>
    </row>
    <row r="38" spans="2:31" ht="16.5" customHeight="1">
      <c r="B38" s="172" t="s">
        <v>226</v>
      </c>
      <c r="C38" s="173"/>
      <c r="D38" s="109"/>
      <c r="E38" s="132"/>
      <c r="F38" s="132"/>
      <c r="G38" s="132"/>
      <c r="H38" s="132"/>
      <c r="I38" s="132"/>
      <c r="J38" s="132"/>
      <c r="K38" s="132"/>
      <c r="L38" s="132"/>
      <c r="M38" s="132"/>
      <c r="N38" s="133"/>
      <c r="O38" s="133"/>
      <c r="P38" s="132"/>
      <c r="Q38" s="134"/>
      <c r="R38" s="134"/>
      <c r="S38" s="134"/>
      <c r="T38" s="134"/>
      <c r="U38" s="132"/>
      <c r="V38" s="132"/>
      <c r="W38" s="132"/>
      <c r="X38" s="132"/>
      <c r="Y38" s="132"/>
      <c r="Z38" s="132"/>
      <c r="AA38" s="132"/>
      <c r="AB38" s="132"/>
      <c r="AC38" s="132"/>
      <c r="AE38" s="105"/>
    </row>
    <row r="39" spans="2:31" ht="30" customHeight="1">
      <c r="B39" s="174"/>
      <c r="C39" s="135" t="s">
        <v>227</v>
      </c>
      <c r="D39" s="136" t="s">
        <v>225</v>
      </c>
      <c r="E39" s="137">
        <f t="shared" ref="E39:AC40" si="39">IF(E32=0,0,E29/E32)</f>
        <v>0</v>
      </c>
      <c r="F39" s="137">
        <f t="shared" si="39"/>
        <v>0</v>
      </c>
      <c r="G39" s="137">
        <f t="shared" si="39"/>
        <v>0</v>
      </c>
      <c r="H39" s="137">
        <f t="shared" si="39"/>
        <v>0</v>
      </c>
      <c r="I39" s="137">
        <f t="shared" si="39"/>
        <v>0</v>
      </c>
      <c r="J39" s="137">
        <f t="shared" si="39"/>
        <v>0</v>
      </c>
      <c r="K39" s="137">
        <f t="shared" si="39"/>
        <v>0</v>
      </c>
      <c r="L39" s="137">
        <f t="shared" si="39"/>
        <v>0</v>
      </c>
      <c r="M39" s="137">
        <f t="shared" si="39"/>
        <v>0</v>
      </c>
      <c r="N39" s="138">
        <f t="shared" si="39"/>
        <v>0</v>
      </c>
      <c r="O39" s="138">
        <f t="shared" si="39"/>
        <v>4.6530457813091206E-6</v>
      </c>
      <c r="P39" s="137">
        <f t="shared" si="39"/>
        <v>5.1441543700340534E-6</v>
      </c>
      <c r="Q39" s="137">
        <f t="shared" si="39"/>
        <v>5.0442678774120319E-6</v>
      </c>
      <c r="R39" s="137">
        <f t="shared" si="39"/>
        <v>4.6738554672720396E-6</v>
      </c>
      <c r="S39" s="137">
        <f t="shared" si="39"/>
        <v>4.6821793416572079E-6</v>
      </c>
      <c r="T39" s="138">
        <f>IF(T32=0,0,T29/T32)</f>
        <v>5.7892546348846016E-6</v>
      </c>
      <c r="U39" s="137">
        <f t="shared" si="39"/>
        <v>6.4842981460461613E-6</v>
      </c>
      <c r="V39" s="137">
        <f t="shared" si="39"/>
        <v>6.4699205448354155E-6</v>
      </c>
      <c r="W39" s="137">
        <f t="shared" si="39"/>
        <v>0</v>
      </c>
      <c r="X39" s="137">
        <f t="shared" si="39"/>
        <v>0</v>
      </c>
      <c r="Y39" s="137">
        <f t="shared" si="39"/>
        <v>0</v>
      </c>
      <c r="Z39" s="137">
        <f t="shared" si="39"/>
        <v>0</v>
      </c>
      <c r="AA39" s="137">
        <f t="shared" si="39"/>
        <v>0</v>
      </c>
      <c r="AB39" s="137">
        <f t="shared" si="39"/>
        <v>0</v>
      </c>
      <c r="AC39" s="137">
        <f t="shared" si="39"/>
        <v>0</v>
      </c>
      <c r="AE39" s="105">
        <f t="shared" si="26"/>
        <v>6.4842981460461613E-6</v>
      </c>
    </row>
    <row r="40" spans="2:31" ht="30" customHeight="1">
      <c r="B40" s="175"/>
      <c r="C40" s="139" t="s">
        <v>228</v>
      </c>
      <c r="D40" s="117" t="s">
        <v>225</v>
      </c>
      <c r="E40" s="140">
        <f t="shared" si="39"/>
        <v>0</v>
      </c>
      <c r="F40" s="140">
        <f>IF(F33=0,0,F30/F33)</f>
        <v>0</v>
      </c>
      <c r="G40" s="140">
        <f t="shared" si="39"/>
        <v>0</v>
      </c>
      <c r="H40" s="140">
        <f t="shared" si="39"/>
        <v>0</v>
      </c>
      <c r="I40" s="140">
        <f t="shared" si="39"/>
        <v>0</v>
      </c>
      <c r="J40" s="140">
        <f t="shared" si="39"/>
        <v>0</v>
      </c>
      <c r="K40" s="140">
        <f t="shared" si="39"/>
        <v>0</v>
      </c>
      <c r="L40" s="140">
        <f t="shared" si="39"/>
        <v>0</v>
      </c>
      <c r="M40" s="140">
        <f t="shared" si="39"/>
        <v>0</v>
      </c>
      <c r="N40" s="141">
        <f>IF(N33=0,0,N30/N33)</f>
        <v>0</v>
      </c>
      <c r="O40" s="141">
        <f>IF(O33=0,0,O30/O33)</f>
        <v>0</v>
      </c>
      <c r="P40" s="140">
        <f t="shared" si="39"/>
        <v>0</v>
      </c>
      <c r="Q40" s="140">
        <f t="shared" si="39"/>
        <v>0</v>
      </c>
      <c r="R40" s="140">
        <f t="shared" si="39"/>
        <v>0</v>
      </c>
      <c r="S40" s="140">
        <f t="shared" si="39"/>
        <v>0</v>
      </c>
      <c r="T40" s="141">
        <f>IF(T33=0,0,T30/T33)</f>
        <v>0</v>
      </c>
      <c r="U40" s="140">
        <f t="shared" si="39"/>
        <v>0</v>
      </c>
      <c r="V40" s="140">
        <f t="shared" si="39"/>
        <v>0</v>
      </c>
      <c r="W40" s="140">
        <f t="shared" si="39"/>
        <v>0</v>
      </c>
      <c r="X40" s="140">
        <f t="shared" si="39"/>
        <v>0</v>
      </c>
      <c r="Y40" s="140">
        <f t="shared" si="39"/>
        <v>0</v>
      </c>
      <c r="Z40" s="140">
        <f t="shared" si="39"/>
        <v>0</v>
      </c>
      <c r="AA40" s="140">
        <f t="shared" si="39"/>
        <v>0</v>
      </c>
      <c r="AB40" s="140">
        <f t="shared" si="39"/>
        <v>0</v>
      </c>
      <c r="AC40" s="140">
        <f t="shared" si="39"/>
        <v>0</v>
      </c>
      <c r="AE40" s="105">
        <f t="shared" si="26"/>
        <v>0</v>
      </c>
    </row>
    <row r="41" spans="2:31" ht="30" customHeight="1">
      <c r="B41" s="170" t="s">
        <v>229</v>
      </c>
      <c r="C41" s="176"/>
      <c r="D41" s="171"/>
      <c r="E41" s="130">
        <f t="shared" ref="E41:Q41" si="40">IF(E31=0,0,E39*E32/E31)</f>
        <v>0</v>
      </c>
      <c r="F41" s="130">
        <f>IF(F31=0,0,F39*F32/F31)</f>
        <v>0</v>
      </c>
      <c r="G41" s="130">
        <f t="shared" si="40"/>
        <v>0</v>
      </c>
      <c r="H41" s="130">
        <f t="shared" si="40"/>
        <v>0</v>
      </c>
      <c r="I41" s="130">
        <f t="shared" si="40"/>
        <v>0</v>
      </c>
      <c r="J41" s="130">
        <f t="shared" si="40"/>
        <v>0</v>
      </c>
      <c r="K41" s="130">
        <f t="shared" si="40"/>
        <v>0</v>
      </c>
      <c r="L41" s="130">
        <f t="shared" si="40"/>
        <v>0</v>
      </c>
      <c r="M41" s="130">
        <f t="shared" si="40"/>
        <v>0</v>
      </c>
      <c r="N41" s="131">
        <f>IF(N31=0,0,N39*N32/N31)</f>
        <v>0</v>
      </c>
      <c r="O41" s="131">
        <f>IF(O31=0,0,O39*O32/O31)</f>
        <v>4.6530457813091206E-6</v>
      </c>
      <c r="P41" s="130">
        <f t="shared" si="40"/>
        <v>5.1441543700340534E-6</v>
      </c>
      <c r="Q41" s="130">
        <f t="shared" si="40"/>
        <v>5.0442678774120319E-6</v>
      </c>
      <c r="R41" s="130">
        <f>IF(R31=0,0,R39*R32/R31)</f>
        <v>4.6738554672720396E-6</v>
      </c>
      <c r="S41" s="130">
        <f>IF(S31=0,0,S39*S32/S31)</f>
        <v>4.6821793416572079E-6</v>
      </c>
      <c r="T41" s="131">
        <f>IF(T31=0,0,T39*T32/T31)</f>
        <v>5.7892546348846016E-6</v>
      </c>
      <c r="U41" s="130">
        <f>IF(U31=0,0,U39*U32/U31)</f>
        <v>6.4842981460461613E-6</v>
      </c>
      <c r="V41" s="130">
        <f t="shared" ref="V41:AC41" si="41">IF(V31=0,0,V39*V32/V31)</f>
        <v>6.4699205448354155E-6</v>
      </c>
      <c r="W41" s="130">
        <f t="shared" si="41"/>
        <v>0</v>
      </c>
      <c r="X41" s="130">
        <f t="shared" si="41"/>
        <v>0</v>
      </c>
      <c r="Y41" s="130">
        <f t="shared" si="41"/>
        <v>0</v>
      </c>
      <c r="Z41" s="130">
        <f t="shared" si="41"/>
        <v>0</v>
      </c>
      <c r="AA41" s="130">
        <f t="shared" si="41"/>
        <v>0</v>
      </c>
      <c r="AB41" s="130">
        <f t="shared" si="41"/>
        <v>0</v>
      </c>
      <c r="AC41" s="130">
        <f t="shared" si="41"/>
        <v>0</v>
      </c>
      <c r="AE41" s="105">
        <f t="shared" si="26"/>
        <v>6.4842981460461613E-6</v>
      </c>
    </row>
    <row r="42" spans="2:31" ht="30" customHeight="1">
      <c r="B42" s="177" t="s">
        <v>230</v>
      </c>
      <c r="C42" s="177"/>
      <c r="D42" s="177"/>
      <c r="E42" s="130">
        <f t="shared" ref="E42:Q42" si="42">IF(E31=0,0,E40*E33/E31)</f>
        <v>0</v>
      </c>
      <c r="F42" s="130">
        <f>IF(F31=0,0,F40*F33/F31)</f>
        <v>0</v>
      </c>
      <c r="G42" s="130">
        <f t="shared" si="42"/>
        <v>0</v>
      </c>
      <c r="H42" s="130">
        <f t="shared" si="42"/>
        <v>0</v>
      </c>
      <c r="I42" s="130">
        <f t="shared" si="42"/>
        <v>0</v>
      </c>
      <c r="J42" s="130">
        <f t="shared" si="42"/>
        <v>0</v>
      </c>
      <c r="K42" s="130">
        <f t="shared" si="42"/>
        <v>0</v>
      </c>
      <c r="L42" s="130">
        <f t="shared" si="42"/>
        <v>0</v>
      </c>
      <c r="M42" s="130">
        <f t="shared" si="42"/>
        <v>0</v>
      </c>
      <c r="N42" s="131">
        <f>IF(N31=0,0,N40*N33/N31)</f>
        <v>0</v>
      </c>
      <c r="O42" s="131">
        <f>IF(O31=0,0,O40*O33/O31)</f>
        <v>0</v>
      </c>
      <c r="P42" s="130">
        <f t="shared" si="42"/>
        <v>0</v>
      </c>
      <c r="Q42" s="130">
        <f t="shared" si="42"/>
        <v>0</v>
      </c>
      <c r="R42" s="130">
        <f>IF(R31=0,0,R40*R33/R31)</f>
        <v>0</v>
      </c>
      <c r="S42" s="130">
        <f>IF(S31=0,0,S40*S33/S31)</f>
        <v>0</v>
      </c>
      <c r="T42" s="131">
        <f>IF(T31=0,0,T40*T33/T31)</f>
        <v>0</v>
      </c>
      <c r="U42" s="130">
        <f>IF(U31=0,0,U40*U33/U31)</f>
        <v>0</v>
      </c>
      <c r="V42" s="130">
        <f t="shared" ref="V42:AC42" si="43">IF(V31=0,0,V40*V33/V31)</f>
        <v>0</v>
      </c>
      <c r="W42" s="130">
        <f t="shared" si="43"/>
        <v>0</v>
      </c>
      <c r="X42" s="130">
        <f t="shared" si="43"/>
        <v>0</v>
      </c>
      <c r="Y42" s="130">
        <f t="shared" si="43"/>
        <v>0</v>
      </c>
      <c r="Z42" s="130">
        <f t="shared" si="43"/>
        <v>0</v>
      </c>
      <c r="AA42" s="130">
        <f t="shared" si="43"/>
        <v>0</v>
      </c>
      <c r="AB42" s="130">
        <f t="shared" si="43"/>
        <v>0</v>
      </c>
      <c r="AC42" s="130">
        <f t="shared" si="43"/>
        <v>0</v>
      </c>
      <c r="AE42" s="105">
        <f t="shared" si="26"/>
        <v>0</v>
      </c>
    </row>
  </sheetData>
  <mergeCells count="23">
    <mergeCell ref="B15:C15"/>
    <mergeCell ref="B2:AI2"/>
    <mergeCell ref="B4:C4"/>
    <mergeCell ref="B5:C5"/>
    <mergeCell ref="B6:B9"/>
    <mergeCell ref="B13:C13"/>
    <mergeCell ref="B36:C36"/>
    <mergeCell ref="B17:B19"/>
    <mergeCell ref="A23:C23"/>
    <mergeCell ref="B25:C25"/>
    <mergeCell ref="B26:C26"/>
    <mergeCell ref="B27:C27"/>
    <mergeCell ref="B28:C28"/>
    <mergeCell ref="B29:B30"/>
    <mergeCell ref="B31:C31"/>
    <mergeCell ref="B32:B33"/>
    <mergeCell ref="B34:C34"/>
    <mergeCell ref="B35:C35"/>
    <mergeCell ref="B37:C37"/>
    <mergeCell ref="B38:C38"/>
    <mergeCell ref="B39:B40"/>
    <mergeCell ref="B41:D41"/>
    <mergeCell ref="B42:D42"/>
  </mergeCells>
  <phoneticPr fontId="3"/>
  <printOptions horizontalCentered="1"/>
  <pageMargins left="0.2" right="0.21" top="0.39" bottom="0.19685039370078741" header="0.23622047244094491" footer="0.27559055118110237"/>
  <pageSetup paperSize="8" scale="49" orientation="landscape" horizontalDpi="150" verticalDpi="15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K12" sqref="K12"/>
    </sheetView>
  </sheetViews>
  <sheetFormatPr defaultRowHeight="13.5"/>
  <cols>
    <col min="1" max="1" width="13" customWidth="1"/>
    <col min="2" max="2" width="5.125" bestFit="1" customWidth="1"/>
    <col min="3" max="4" width="17.875" customWidth="1"/>
    <col min="5" max="5" width="14.625" customWidth="1"/>
    <col min="6" max="6" width="8.625" customWidth="1"/>
    <col min="7" max="7" width="6.875" customWidth="1"/>
    <col min="8" max="8" width="8.625" customWidth="1"/>
    <col min="9" max="9" width="6.875" customWidth="1"/>
  </cols>
  <sheetData>
    <row r="1" spans="1:9" ht="15.75" thickBot="1">
      <c r="A1" s="1"/>
      <c r="B1" s="1"/>
      <c r="C1" s="1"/>
      <c r="D1" s="1"/>
      <c r="E1" s="1"/>
      <c r="F1" s="1"/>
      <c r="G1" s="1"/>
      <c r="H1" s="203" t="s">
        <v>125</v>
      </c>
      <c r="I1" s="204"/>
    </row>
    <row r="2" spans="1:9" ht="15.75">
      <c r="A2" s="205" t="s">
        <v>126</v>
      </c>
      <c r="B2" s="206"/>
      <c r="C2" s="206"/>
      <c r="D2" s="206"/>
      <c r="E2" s="206"/>
      <c r="F2" s="206"/>
      <c r="G2" s="206"/>
      <c r="H2" s="206"/>
      <c r="I2" s="207"/>
    </row>
    <row r="3" spans="1:9" ht="15">
      <c r="A3" s="15"/>
      <c r="B3" s="12"/>
      <c r="C3" s="12"/>
      <c r="D3" s="12"/>
      <c r="E3" s="12"/>
      <c r="F3" s="12"/>
      <c r="G3" s="12"/>
      <c r="H3" s="12"/>
      <c r="I3" s="16"/>
    </row>
    <row r="4" spans="1:9" ht="15">
      <c r="A4" s="208"/>
      <c r="B4" s="209" t="s">
        <v>127</v>
      </c>
      <c r="C4" s="209" t="s">
        <v>128</v>
      </c>
      <c r="D4" s="209" t="s">
        <v>129</v>
      </c>
      <c r="E4" s="210" t="s">
        <v>130</v>
      </c>
      <c r="F4" s="212" t="s">
        <v>131</v>
      </c>
      <c r="G4" s="212"/>
      <c r="H4" s="212" t="s">
        <v>132</v>
      </c>
      <c r="I4" s="213"/>
    </row>
    <row r="5" spans="1:9" ht="15">
      <c r="A5" s="208"/>
      <c r="B5" s="209"/>
      <c r="C5" s="209"/>
      <c r="D5" s="209"/>
      <c r="E5" s="211"/>
      <c r="F5" s="82" t="s">
        <v>133</v>
      </c>
      <c r="G5" s="82" t="s">
        <v>134</v>
      </c>
      <c r="H5" s="82" t="s">
        <v>133</v>
      </c>
      <c r="I5" s="83" t="s">
        <v>134</v>
      </c>
    </row>
    <row r="6" spans="1:9" ht="15">
      <c r="A6" s="214" t="s">
        <v>135</v>
      </c>
      <c r="B6" s="84">
        <v>1</v>
      </c>
      <c r="C6" s="85" t="s">
        <v>136</v>
      </c>
      <c r="D6" s="25"/>
      <c r="E6" s="25"/>
      <c r="F6" s="25"/>
      <c r="G6" s="25"/>
      <c r="H6" s="25"/>
      <c r="I6" s="26"/>
    </row>
    <row r="7" spans="1:9" ht="15">
      <c r="A7" s="215"/>
      <c r="B7" s="84">
        <v>2</v>
      </c>
      <c r="C7" s="85" t="s">
        <v>137</v>
      </c>
      <c r="D7" s="25"/>
      <c r="E7" s="25"/>
      <c r="F7" s="25"/>
      <c r="G7" s="25"/>
      <c r="H7" s="25"/>
      <c r="I7" s="26"/>
    </row>
    <row r="8" spans="1:9" ht="15">
      <c r="A8" s="215"/>
      <c r="B8" s="84">
        <v>3</v>
      </c>
      <c r="C8" s="85" t="s">
        <v>138</v>
      </c>
      <c r="D8" s="25"/>
      <c r="E8" s="25"/>
      <c r="F8" s="25"/>
      <c r="G8" s="25"/>
      <c r="H8" s="25"/>
      <c r="I8" s="26"/>
    </row>
    <row r="9" spans="1:9" ht="15">
      <c r="A9" s="215"/>
      <c r="B9" s="84">
        <v>4</v>
      </c>
      <c r="C9" s="85" t="s">
        <v>139</v>
      </c>
      <c r="D9" s="25"/>
      <c r="E9" s="25"/>
      <c r="F9" s="25"/>
      <c r="G9" s="25"/>
      <c r="H9" s="25"/>
      <c r="I9" s="26"/>
    </row>
    <row r="10" spans="1:9" ht="15">
      <c r="A10" s="215" t="s">
        <v>28</v>
      </c>
      <c r="B10" s="84">
        <v>1</v>
      </c>
      <c r="C10" s="85" t="s">
        <v>136</v>
      </c>
      <c r="D10" s="25"/>
      <c r="E10" s="25"/>
      <c r="F10" s="25"/>
      <c r="G10" s="25"/>
      <c r="H10" s="25"/>
      <c r="I10" s="26"/>
    </row>
    <row r="11" spans="1:9" ht="15">
      <c r="A11" s="215"/>
      <c r="B11" s="84">
        <v>2</v>
      </c>
      <c r="C11" s="85" t="s">
        <v>137</v>
      </c>
      <c r="D11" s="25"/>
      <c r="E11" s="25"/>
      <c r="F11" s="25"/>
      <c r="G11" s="25"/>
      <c r="H11" s="25"/>
      <c r="I11" s="26"/>
    </row>
    <row r="12" spans="1:9" ht="15">
      <c r="A12" s="215"/>
      <c r="B12" s="84">
        <v>3</v>
      </c>
      <c r="C12" s="85" t="s">
        <v>138</v>
      </c>
      <c r="D12" s="25"/>
      <c r="E12" s="25"/>
      <c r="F12" s="25"/>
      <c r="G12" s="25"/>
      <c r="H12" s="25"/>
      <c r="I12" s="26"/>
    </row>
    <row r="13" spans="1:9" ht="15">
      <c r="A13" s="215"/>
      <c r="B13" s="84">
        <v>4</v>
      </c>
      <c r="C13" s="85" t="s">
        <v>139</v>
      </c>
      <c r="D13" s="25"/>
      <c r="E13" s="25"/>
      <c r="F13" s="25"/>
      <c r="G13" s="25"/>
      <c r="H13" s="25"/>
      <c r="I13" s="26"/>
    </row>
    <row r="14" spans="1:9" ht="15">
      <c r="A14" s="215"/>
      <c r="B14" s="84">
        <v>5</v>
      </c>
      <c r="C14" s="25"/>
      <c r="D14" s="25"/>
      <c r="E14" s="25"/>
      <c r="F14" s="25"/>
      <c r="G14" s="25"/>
      <c r="H14" s="25"/>
      <c r="I14" s="26"/>
    </row>
    <row r="15" spans="1:9" ht="15">
      <c r="A15" s="215" t="s">
        <v>140</v>
      </c>
      <c r="B15" s="84">
        <v>1</v>
      </c>
      <c r="C15" s="25"/>
      <c r="D15" s="25"/>
      <c r="E15" s="25"/>
      <c r="F15" s="25"/>
      <c r="G15" s="25"/>
      <c r="H15" s="25"/>
      <c r="I15" s="26"/>
    </row>
    <row r="16" spans="1:9" ht="15">
      <c r="A16" s="215"/>
      <c r="B16" s="84">
        <v>2</v>
      </c>
      <c r="C16" s="25"/>
      <c r="D16" s="25"/>
      <c r="E16" s="25"/>
      <c r="F16" s="25"/>
      <c r="G16" s="25"/>
      <c r="H16" s="25"/>
      <c r="I16" s="26"/>
    </row>
    <row r="17" spans="1:9" ht="15">
      <c r="A17" s="215"/>
      <c r="B17" s="84">
        <v>3</v>
      </c>
      <c r="C17" s="25"/>
      <c r="D17" s="25"/>
      <c r="E17" s="25"/>
      <c r="F17" s="25"/>
      <c r="G17" s="25"/>
      <c r="H17" s="25"/>
      <c r="I17" s="26"/>
    </row>
    <row r="18" spans="1:9" ht="15">
      <c r="A18" s="215"/>
      <c r="B18" s="84">
        <v>4</v>
      </c>
      <c r="C18" s="25"/>
      <c r="D18" s="25"/>
      <c r="E18" s="25"/>
      <c r="F18" s="25"/>
      <c r="G18" s="25"/>
      <c r="H18" s="25"/>
      <c r="I18" s="26"/>
    </row>
    <row r="19" spans="1:9" ht="15">
      <c r="A19" s="215"/>
      <c r="B19" s="84">
        <v>5</v>
      </c>
      <c r="C19" s="25"/>
      <c r="D19" s="25"/>
      <c r="E19" s="25"/>
      <c r="F19" s="25"/>
      <c r="G19" s="25"/>
      <c r="H19" s="25"/>
      <c r="I19" s="26"/>
    </row>
    <row r="20" spans="1:9" ht="15">
      <c r="A20" s="215" t="s">
        <v>141</v>
      </c>
      <c r="B20" s="84">
        <v>1</v>
      </c>
      <c r="C20" s="25"/>
      <c r="D20" s="25"/>
      <c r="E20" s="25"/>
      <c r="F20" s="25"/>
      <c r="G20" s="25"/>
      <c r="H20" s="25"/>
      <c r="I20" s="26"/>
    </row>
    <row r="21" spans="1:9" ht="15">
      <c r="A21" s="215"/>
      <c r="B21" s="84">
        <v>2</v>
      </c>
      <c r="C21" s="25"/>
      <c r="D21" s="25"/>
      <c r="E21" s="25"/>
      <c r="F21" s="25"/>
      <c r="G21" s="25"/>
      <c r="H21" s="25"/>
      <c r="I21" s="26"/>
    </row>
    <row r="22" spans="1:9" ht="15">
      <c r="A22" s="215"/>
      <c r="B22" s="84">
        <v>3</v>
      </c>
      <c r="C22" s="25"/>
      <c r="D22" s="25"/>
      <c r="E22" s="25"/>
      <c r="F22" s="25"/>
      <c r="G22" s="25"/>
      <c r="H22" s="25"/>
      <c r="I22" s="26"/>
    </row>
    <row r="23" spans="1:9" ht="15">
      <c r="A23" s="215"/>
      <c r="B23" s="84">
        <v>4</v>
      </c>
      <c r="C23" s="25"/>
      <c r="D23" s="25"/>
      <c r="E23" s="25"/>
      <c r="F23" s="25"/>
      <c r="G23" s="25"/>
      <c r="H23" s="25"/>
      <c r="I23" s="26"/>
    </row>
    <row r="24" spans="1:9" ht="15.75" thickBot="1">
      <c r="A24" s="216"/>
      <c r="B24" s="86">
        <v>5</v>
      </c>
      <c r="C24" s="28"/>
      <c r="D24" s="28"/>
      <c r="E24" s="28"/>
      <c r="F24" s="28"/>
      <c r="G24" s="28"/>
      <c r="H24" s="28"/>
      <c r="I24" s="29"/>
    </row>
    <row r="25" spans="1:9" ht="15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52" t="s">
        <v>142</v>
      </c>
      <c r="B26" s="153"/>
      <c r="C26" s="153"/>
      <c r="D26" s="153"/>
      <c r="E26" s="153"/>
      <c r="F26" s="153"/>
      <c r="G26" s="153"/>
      <c r="H26" s="153"/>
      <c r="I26" s="154"/>
    </row>
    <row r="27" spans="1:9">
      <c r="A27" s="155"/>
      <c r="B27" s="156"/>
      <c r="C27" s="156"/>
      <c r="D27" s="156"/>
      <c r="E27" s="156"/>
      <c r="F27" s="156"/>
      <c r="G27" s="156"/>
      <c r="H27" s="156"/>
      <c r="I27" s="157"/>
    </row>
    <row r="28" spans="1:9">
      <c r="A28" s="155"/>
      <c r="B28" s="156"/>
      <c r="C28" s="156"/>
      <c r="D28" s="156"/>
      <c r="E28" s="156"/>
      <c r="F28" s="156"/>
      <c r="G28" s="156"/>
      <c r="H28" s="156"/>
      <c r="I28" s="157"/>
    </row>
    <row r="29" spans="1:9">
      <c r="A29" s="158"/>
      <c r="B29" s="159"/>
      <c r="C29" s="159"/>
      <c r="D29" s="159"/>
      <c r="E29" s="159"/>
      <c r="F29" s="159"/>
      <c r="G29" s="159"/>
      <c r="H29" s="159"/>
      <c r="I29" s="160"/>
    </row>
  </sheetData>
  <mergeCells count="14">
    <mergeCell ref="A6:A9"/>
    <mergeCell ref="A10:A14"/>
    <mergeCell ref="A15:A19"/>
    <mergeCell ref="A20:A24"/>
    <mergeCell ref="A26:I29"/>
    <mergeCell ref="H1:I1"/>
    <mergeCell ref="A2:I2"/>
    <mergeCell ref="A4:A5"/>
    <mergeCell ref="B4:B5"/>
    <mergeCell ref="C4:C5"/>
    <mergeCell ref="D4:D5"/>
    <mergeCell ref="E4:E5"/>
    <mergeCell ref="F4:G4"/>
    <mergeCell ref="H4:I4"/>
  </mergeCells>
  <phoneticPr fontId="3"/>
  <pageMargins left="0.7" right="0.7" top="0.75" bottom="0.75" header="0.3" footer="0.3"/>
  <pageSetup paperSize="9" scale="89" orientation="portrait" horizontalDpi="150" verticalDpi="15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3" sqref="H23"/>
    </sheetView>
  </sheetViews>
  <sheetFormatPr defaultRowHeight="13.5"/>
  <sheetData/>
  <phoneticPr fontId="3"/>
  <pageMargins left="0.7" right="0.7" top="0.75" bottom="0.75" header="0.3" footer="0.3"/>
  <pageSetup paperSize="9" orientation="portrait" horizontalDpi="150" verticalDpi="15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horizontalDpi="150" verticalDpi="15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【別紙1】参加者リスト</vt:lpstr>
      <vt:lpstr>【別紙3】変更点</vt:lpstr>
      <vt:lpstr>【別紙4-1】実績等</vt:lpstr>
      <vt:lpstr>【別紙5】要因分析</vt:lpstr>
      <vt:lpstr>【別紙6】対策リスト</vt:lpstr>
      <vt:lpstr>Sheet1</vt:lpstr>
      <vt:lpstr>Sheet2</vt:lpstr>
      <vt:lpstr>Sheet3</vt:lpstr>
      <vt:lpstr>【別紙5】要因分析!Print_Area</vt:lpstr>
    </vt:vector>
  </TitlesOfParts>
  <Company>環境省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 寛晃</dc:creator>
  <cp:lastModifiedBy>三島 芽衣</cp:lastModifiedBy>
  <cp:lastPrinted>2015-03-11T07:52:28Z</cp:lastPrinted>
  <dcterms:created xsi:type="dcterms:W3CDTF">2014-12-16T12:37:50Z</dcterms:created>
  <dcterms:modified xsi:type="dcterms:W3CDTF">2015-03-11T07:52:37Z</dcterms:modified>
</cp:coreProperties>
</file>