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st01.moe.go.jp\地球環境局_地球温暖化対策事業室\03_見える化L\2021\15-1_指針策定\その他\20_Call for evidence\20_報道発表資料\資料1～3（ロック済）・参考資料\"/>
    </mc:Choice>
  </mc:AlternateContent>
  <bookViews>
    <workbookView xWindow="0" yWindow="0" windowWidth="19200" windowHeight="6936"/>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11" r:id="rId7"/>
    <sheet name="1.2(1)④" sheetId="6" r:id="rId8"/>
    <sheet name="1.2(2)" sheetId="7" r:id="rId9"/>
  </sheets>
  <definedNames>
    <definedName name="_xlnm._FilterDatabase" localSheetId="4" hidden="1">'1.2(1)①'!$A$6:$W$416</definedName>
    <definedName name="_xlnm._FilterDatabase" localSheetId="5" hidden="1">'1.2(1)②'!$A$6:$L$321</definedName>
    <definedName name="_xlnm._FilterDatabase" localSheetId="6" hidden="1">'1.2(1)③'!$A$6:$K$256</definedName>
    <definedName name="_xlnm._FilterDatabase" localSheetId="7" hidden="1">'1.2(1)④'!$A$6:$M$180</definedName>
    <definedName name="_xlnm._FilterDatabase" localSheetId="8" hidden="1">'1.2(2)'!$A$6:$Y$963</definedName>
    <definedName name="_xlnm.Print_Area" localSheetId="4">'1.2(1)①'!$B$1:$N$416</definedName>
    <definedName name="_xlnm.Print_Area" localSheetId="5">'1.2(1)②'!$B$1:$J$203</definedName>
    <definedName name="_xlnm.Print_Area" localSheetId="0">表紙!$A$1:$M$34</definedName>
    <definedName name="_xlnm.Print_Titles" localSheetId="4">'1.2(1)①'!$1:$6</definedName>
    <definedName name="_xlnm.Print_Titles" localSheetId="5">'1.2(1)②'!$1:$6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7" i="3" l="1"/>
  <c r="AI47" i="3"/>
  <c r="AH48" i="3"/>
  <c r="AI48" i="3"/>
  <c r="AH46" i="3"/>
  <c r="AI46" i="3"/>
  <c r="AI45" i="3"/>
  <c r="AH45" i="3"/>
  <c r="AI44" i="3"/>
  <c r="AH44" i="3"/>
  <c r="AI43" i="3"/>
  <c r="AH43" i="3"/>
  <c r="AH42" i="3"/>
  <c r="AH39" i="3"/>
  <c r="A416" i="1" l="1"/>
  <c r="A410" i="1"/>
  <c r="A411" i="1"/>
  <c r="A412" i="1"/>
  <c r="A413" i="1"/>
  <c r="A414" i="1"/>
  <c r="A415" i="1"/>
  <c r="A409" i="1"/>
  <c r="H98" i="3"/>
  <c r="H99" i="3" s="1"/>
  <c r="H100" i="3" s="1"/>
  <c r="H101" i="3" s="1"/>
  <c r="H102" i="3" s="1"/>
  <c r="H103" i="3" s="1"/>
  <c r="H104" i="3" s="1"/>
  <c r="H105" i="3" s="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227"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8" i="1"/>
  <c r="A9" i="1"/>
  <c r="A10" i="1"/>
  <c r="A11" i="1"/>
  <c r="A12" i="1"/>
  <c r="A13" i="1"/>
  <c r="A14" i="1"/>
  <c r="A15" i="1"/>
  <c r="A16" i="1"/>
  <c r="A17" i="1"/>
  <c r="A18" i="1"/>
  <c r="A19" i="1"/>
  <c r="A20" i="1"/>
  <c r="A21" i="1"/>
  <c r="N115" i="3"/>
  <c r="N113" i="3"/>
  <c r="N112" i="3"/>
  <c r="N44" i="3"/>
  <c r="N43" i="3"/>
  <c r="N41" i="3"/>
  <c r="N40" i="3"/>
  <c r="N37" i="3"/>
  <c r="N33" i="3"/>
  <c r="N32" i="3"/>
  <c r="N28" i="3"/>
  <c r="N27" i="3"/>
  <c r="N26" i="3"/>
  <c r="N25" i="3"/>
  <c r="B392" i="1"/>
  <c r="B391" i="1"/>
  <c r="B386" i="1"/>
  <c r="B385" i="1"/>
  <c r="B380" i="1"/>
  <c r="B379" i="1"/>
  <c r="B377" i="1"/>
  <c r="B376" i="1"/>
  <c r="B375" i="1"/>
  <c r="B374" i="1"/>
  <c r="B369" i="1"/>
  <c r="B355" i="1"/>
  <c r="B354" i="1"/>
  <c r="B353" i="1"/>
  <c r="B352" i="1" l="1"/>
  <c r="B351" i="1"/>
  <c r="B350" i="1"/>
  <c r="B349" i="1"/>
  <c r="B348" i="1"/>
  <c r="B347" i="1"/>
  <c r="B346" i="1"/>
  <c r="B337" i="1"/>
  <c r="B336" i="1"/>
  <c r="B335" i="1"/>
  <c r="B334" i="1"/>
  <c r="B325" i="1"/>
  <c r="B324" i="1"/>
  <c r="B323" i="1"/>
  <c r="B322" i="1"/>
  <c r="B321" i="1"/>
  <c r="B315" i="1"/>
  <c r="B314" i="1"/>
  <c r="B313" i="1"/>
  <c r="B312" i="1"/>
  <c r="B294" i="1"/>
  <c r="B274" i="1"/>
  <c r="B273" i="1"/>
  <c r="B270" i="1"/>
  <c r="B269" i="1"/>
  <c r="B268" i="1"/>
  <c r="B267" i="1"/>
  <c r="B237" i="1"/>
  <c r="B234" i="1"/>
  <c r="B229" i="1"/>
  <c r="B228" i="1"/>
  <c r="B221" i="1"/>
  <c r="B210" i="1"/>
  <c r="B192" i="1"/>
  <c r="B186" i="1"/>
  <c r="B185" i="1"/>
  <c r="B179" i="1"/>
  <c r="B178" i="1"/>
  <c r="B177" i="1"/>
  <c r="B170" i="1"/>
  <c r="B162" i="1"/>
  <c r="B161" i="1"/>
  <c r="B160" i="1"/>
  <c r="B159" i="1"/>
  <c r="B158" i="1"/>
  <c r="B157" i="1"/>
  <c r="B156" i="1"/>
  <c r="B155" i="1"/>
  <c r="B154" i="1"/>
  <c r="B153" i="1"/>
  <c r="B147" i="1"/>
  <c r="B146" i="1"/>
  <c r="B145" i="1"/>
  <c r="B144" i="1"/>
  <c r="B143" i="1"/>
  <c r="B142" i="1"/>
  <c r="B141" i="1"/>
  <c r="B140" i="1"/>
  <c r="B139" i="1"/>
  <c r="B138" i="1"/>
  <c r="B137" i="1"/>
  <c r="B136" i="1"/>
  <c r="B135" i="1"/>
  <c r="B134" i="1"/>
  <c r="B227" i="1"/>
  <c r="B133" i="1"/>
  <c r="B132" i="1"/>
  <c r="B131" i="1"/>
  <c r="B130" i="1"/>
  <c r="B129" i="1"/>
  <c r="B128" i="1"/>
  <c r="B127" i="1"/>
  <c r="B126" i="1"/>
  <c r="B148" i="1"/>
  <c r="B390" i="1"/>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B8" i="1" l="1"/>
  <c r="B9" i="1"/>
  <c r="B10" i="1"/>
  <c r="K39" i="1" s="1"/>
  <c r="B11" i="1"/>
  <c r="B12" i="1"/>
  <c r="K41" i="1" s="1"/>
  <c r="B13" i="1"/>
  <c r="K42" i="1" s="1"/>
  <c r="B14" i="1"/>
  <c r="B15" i="1"/>
  <c r="B16" i="1"/>
  <c r="B17" i="1"/>
  <c r="K43" i="1" s="1"/>
  <c r="B18" i="1"/>
  <c r="B19" i="1"/>
  <c r="B20" i="1"/>
  <c r="B21" i="1"/>
  <c r="B22" i="1"/>
  <c r="B23" i="1"/>
  <c r="B24" i="1"/>
  <c r="K44" i="1" s="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K307" i="1" s="1"/>
  <c r="B103" i="1"/>
  <c r="B104" i="1"/>
  <c r="B105" i="1"/>
  <c r="B106" i="1"/>
  <c r="B107" i="1"/>
  <c r="B108" i="1"/>
  <c r="B109" i="1"/>
  <c r="B110" i="1"/>
  <c r="B111" i="1"/>
  <c r="B112" i="1"/>
  <c r="B113" i="1"/>
  <c r="B114" i="1"/>
  <c r="B115" i="1"/>
  <c r="B116" i="1"/>
  <c r="B117" i="1"/>
  <c r="B118" i="1"/>
  <c r="B119" i="1"/>
  <c r="B120" i="1"/>
  <c r="B121" i="1"/>
  <c r="B122" i="1"/>
  <c r="B123" i="1"/>
  <c r="B124" i="1"/>
  <c r="B125" i="1"/>
  <c r="B149" i="1"/>
  <c r="B150" i="1"/>
  <c r="B151" i="1"/>
  <c r="B152" i="1"/>
  <c r="B163" i="1"/>
  <c r="B164" i="1"/>
  <c r="B165" i="1"/>
  <c r="B166" i="1"/>
  <c r="B167" i="1"/>
  <c r="B168" i="1"/>
  <c r="B169" i="1"/>
  <c r="B171" i="1"/>
  <c r="B172" i="1"/>
  <c r="B173" i="1"/>
  <c r="B174" i="1"/>
  <c r="B175" i="1"/>
  <c r="B176" i="1"/>
  <c r="B180" i="1"/>
  <c r="B181" i="1"/>
  <c r="B182" i="1"/>
  <c r="B183" i="1"/>
  <c r="B184" i="1"/>
  <c r="B187" i="1"/>
  <c r="B188" i="1"/>
  <c r="B189" i="1"/>
  <c r="K218" i="1" s="1"/>
  <c r="B190" i="1"/>
  <c r="K219" i="1" s="1"/>
  <c r="B191" i="1"/>
  <c r="B193" i="1"/>
  <c r="B194" i="1"/>
  <c r="B195" i="1"/>
  <c r="B196" i="1"/>
  <c r="B197" i="1"/>
  <c r="B198" i="1"/>
  <c r="B199" i="1"/>
  <c r="B200" i="1"/>
  <c r="B201" i="1"/>
  <c r="B202" i="1"/>
  <c r="K253" i="1" s="1"/>
  <c r="B203" i="1"/>
  <c r="B204" i="1"/>
  <c r="B205" i="1"/>
  <c r="B206" i="1"/>
  <c r="B207" i="1"/>
  <c r="B208" i="1"/>
  <c r="B209" i="1"/>
  <c r="B211" i="1"/>
  <c r="B212" i="1"/>
  <c r="B213" i="1"/>
  <c r="B214" i="1"/>
  <c r="B215" i="1"/>
  <c r="B216" i="1"/>
  <c r="B217" i="1"/>
  <c r="B218" i="1"/>
  <c r="B219" i="1"/>
  <c r="B220" i="1"/>
  <c r="B222" i="1"/>
  <c r="B223" i="1"/>
  <c r="B224" i="1"/>
  <c r="B225" i="1"/>
  <c r="B226" i="1"/>
  <c r="B230" i="1"/>
  <c r="B231" i="1"/>
  <c r="K252" i="1" s="1"/>
  <c r="B232" i="1"/>
  <c r="B233" i="1"/>
  <c r="K319" i="1" s="1"/>
  <c r="B235" i="1"/>
  <c r="B236" i="1"/>
  <c r="B238" i="1"/>
  <c r="K247" i="1" s="1"/>
  <c r="B239" i="1"/>
  <c r="B240" i="1"/>
  <c r="B241" i="1"/>
  <c r="B242" i="1"/>
  <c r="B243" i="1"/>
  <c r="B244" i="1"/>
  <c r="B245" i="1"/>
  <c r="B246" i="1"/>
  <c r="K265" i="1" s="1"/>
  <c r="B247" i="1"/>
  <c r="B248" i="1"/>
  <c r="B249" i="1"/>
  <c r="B250" i="1"/>
  <c r="B251" i="1"/>
  <c r="B252" i="1"/>
  <c r="B253" i="1"/>
  <c r="B254" i="1"/>
  <c r="B255" i="1"/>
  <c r="B256" i="1"/>
  <c r="B257" i="1"/>
  <c r="B258" i="1"/>
  <c r="B259" i="1"/>
  <c r="K296" i="1" s="1"/>
  <c r="B260" i="1"/>
  <c r="B261" i="1"/>
  <c r="B262" i="1"/>
  <c r="B263" i="1"/>
  <c r="B264" i="1"/>
  <c r="B265" i="1"/>
  <c r="B266" i="1"/>
  <c r="B271" i="1"/>
  <c r="B272" i="1"/>
  <c r="B275" i="1"/>
  <c r="B276" i="1"/>
  <c r="B277" i="1"/>
  <c r="B278" i="1"/>
  <c r="B279" i="1"/>
  <c r="B280" i="1"/>
  <c r="B281" i="1"/>
  <c r="B282" i="1"/>
  <c r="B283" i="1"/>
  <c r="B284" i="1"/>
  <c r="B285" i="1"/>
  <c r="B286" i="1"/>
  <c r="B287" i="1"/>
  <c r="K317" i="1" s="1"/>
  <c r="B288" i="1"/>
  <c r="B289" i="1"/>
  <c r="B290" i="1"/>
  <c r="B291" i="1"/>
  <c r="B292" i="1"/>
  <c r="B293" i="1"/>
  <c r="B295" i="1"/>
  <c r="B296" i="1"/>
  <c r="B297" i="1"/>
  <c r="K320" i="1" s="1"/>
  <c r="B298" i="1"/>
  <c r="B299" i="1"/>
  <c r="B300" i="1"/>
  <c r="B301" i="1"/>
  <c r="B302" i="1"/>
  <c r="B303" i="1"/>
  <c r="B304" i="1"/>
  <c r="B305" i="1"/>
  <c r="B306" i="1"/>
  <c r="B307" i="1"/>
  <c r="B308" i="1"/>
  <c r="B309" i="1"/>
  <c r="B310" i="1"/>
  <c r="B311" i="1"/>
  <c r="B316" i="1"/>
  <c r="B317" i="1"/>
  <c r="B318" i="1"/>
  <c r="B319" i="1"/>
  <c r="B320" i="1"/>
  <c r="B326" i="1"/>
  <c r="B327" i="1"/>
  <c r="B328" i="1"/>
  <c r="B329" i="1"/>
  <c r="B330" i="1"/>
  <c r="B331" i="1"/>
  <c r="B332" i="1"/>
  <c r="B333" i="1"/>
  <c r="B338" i="1"/>
  <c r="B339" i="1"/>
  <c r="B340" i="1"/>
  <c r="B341" i="1"/>
  <c r="B342" i="1"/>
  <c r="B343" i="1"/>
  <c r="B344" i="1"/>
  <c r="B345" i="1"/>
  <c r="B356" i="1"/>
  <c r="B357" i="1"/>
  <c r="B358" i="1"/>
  <c r="B359" i="1"/>
  <c r="B360" i="1"/>
  <c r="B361" i="1"/>
  <c r="B362" i="1"/>
  <c r="B363" i="1"/>
  <c r="B364" i="1"/>
  <c r="B365" i="1"/>
  <c r="B366" i="1"/>
  <c r="B367" i="1"/>
  <c r="B368" i="1"/>
  <c r="B370" i="1"/>
  <c r="B371" i="1"/>
  <c r="B372" i="1"/>
  <c r="B373" i="1"/>
  <c r="B378" i="1"/>
  <c r="B381" i="1"/>
  <c r="B382" i="1"/>
  <c r="B383" i="1"/>
  <c r="B384" i="1"/>
  <c r="B387" i="1"/>
  <c r="B388" i="1"/>
  <c r="B389" i="1"/>
  <c r="B393" i="1"/>
  <c r="B394" i="1"/>
  <c r="B395" i="1"/>
  <c r="B396" i="1"/>
  <c r="B397" i="1"/>
  <c r="B398" i="1"/>
  <c r="B399" i="1"/>
  <c r="B400" i="1"/>
  <c r="B401" i="1"/>
  <c r="B402" i="1"/>
  <c r="B403" i="1"/>
  <c r="B404" i="1"/>
  <c r="B405" i="1"/>
  <c r="B406" i="1"/>
  <c r="B407" i="1"/>
  <c r="B408" i="1"/>
  <c r="B409" i="1"/>
  <c r="B410" i="1"/>
  <c r="B411" i="1"/>
  <c r="B412" i="1"/>
  <c r="B413" i="1"/>
  <c r="B414" i="1"/>
  <c r="B415" i="1"/>
  <c r="B416" i="1"/>
  <c r="K285" i="1" l="1"/>
  <c r="K316" i="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L337" i="3"/>
  <c r="N388" i="3" l="1"/>
  <c r="B262" i="4"/>
  <c r="B306" i="4"/>
  <c r="B304" i="4"/>
  <c r="B307" i="4"/>
  <c r="L116" i="3" l="1"/>
  <c r="M115" i="3" s="1"/>
  <c r="B303" i="4"/>
  <c r="E982" i="7"/>
  <c r="N417" i="3" l="1"/>
  <c r="N416"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415"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36" i="3"/>
  <c r="M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16" i="3"/>
  <c r="F114" i="3"/>
  <c r="N114" i="3" s="1"/>
  <c r="H107" i="3"/>
  <c r="H94" i="3"/>
  <c r="H95" i="3" s="1"/>
  <c r="H96" i="3" s="1"/>
  <c r="H91" i="3"/>
  <c r="H92" i="3" s="1"/>
  <c r="H71" i="3"/>
  <c r="H72" i="3" s="1"/>
  <c r="H73" i="3" s="1"/>
  <c r="H74" i="3" s="1"/>
  <c r="H75" i="3" s="1"/>
  <c r="H76" i="3" s="1"/>
  <c r="H77" i="3" s="1"/>
  <c r="H78" i="3" s="1"/>
  <c r="H79" i="3" s="1"/>
  <c r="H80" i="3" s="1"/>
  <c r="H81" i="3" s="1"/>
  <c r="H82" i="3" s="1"/>
  <c r="H83" i="3" s="1"/>
  <c r="H84" i="3" s="1"/>
  <c r="H85" i="3" s="1"/>
  <c r="H86" i="3" s="1"/>
  <c r="H87" i="3" s="1"/>
  <c r="H88" i="3" s="1"/>
  <c r="H89" i="3" s="1"/>
  <c r="H66" i="3"/>
  <c r="H67" i="3" s="1"/>
  <c r="H68" i="3" s="1"/>
  <c r="H69" i="3" s="1"/>
  <c r="H63" i="3"/>
  <c r="H64" i="3" s="1"/>
  <c r="H60" i="3"/>
  <c r="H61" i="3" s="1"/>
  <c r="H57" i="3"/>
  <c r="H58" i="3" s="1"/>
  <c r="H52" i="3"/>
  <c r="H53" i="3" s="1"/>
  <c r="H54" i="3" s="1"/>
  <c r="H55" i="3" s="1"/>
  <c r="H45" i="3"/>
  <c r="G45" i="3"/>
  <c r="H42" i="3"/>
  <c r="N42" i="3" s="1"/>
  <c r="H38" i="3"/>
  <c r="H34" i="3"/>
  <c r="H29" i="3"/>
  <c r="N24" i="3"/>
  <c r="B319" i="4"/>
  <c r="A319" i="4"/>
  <c r="B318" i="4"/>
  <c r="A318" i="4"/>
  <c r="B317" i="4"/>
  <c r="A317" i="4"/>
  <c r="B316" i="4"/>
  <c r="A316" i="4"/>
  <c r="B315" i="4"/>
  <c r="A315" i="4"/>
  <c r="B314" i="4"/>
  <c r="A314" i="4"/>
  <c r="B313" i="4"/>
  <c r="A313" i="4"/>
  <c r="B312" i="4"/>
  <c r="A312" i="4"/>
  <c r="B311" i="4"/>
  <c r="A311" i="4"/>
  <c r="B310" i="4"/>
  <c r="A310" i="4"/>
  <c r="B309" i="4"/>
  <c r="A309" i="4"/>
  <c r="B308" i="4"/>
  <c r="A308" i="4"/>
  <c r="B305" i="4"/>
  <c r="A305"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A7" i="4"/>
  <c r="H30" i="3" l="1"/>
  <c r="N30" i="3" s="1"/>
  <c r="N29" i="3"/>
  <c r="N45" i="3"/>
  <c r="G46" i="3"/>
  <c r="H39" i="3"/>
  <c r="N39" i="3" s="1"/>
  <c r="N38" i="3"/>
  <c r="H35" i="3"/>
  <c r="N35" i="3" s="1"/>
  <c r="N34" i="3"/>
  <c r="L237" i="3"/>
  <c r="M236" i="3" s="1"/>
  <c r="L234" i="3"/>
  <c r="L140" i="3"/>
  <c r="L204" i="3"/>
  <c r="L144" i="3"/>
  <c r="L176" i="3"/>
  <c r="L208" i="3"/>
  <c r="L172" i="3"/>
  <c r="L235" i="3"/>
  <c r="L126" i="3"/>
  <c r="L156" i="3"/>
  <c r="L188" i="3"/>
  <c r="L220" i="3"/>
  <c r="L130" i="3"/>
  <c r="P130" i="3" s="1"/>
  <c r="L160" i="3"/>
  <c r="L192" i="3"/>
  <c r="L224" i="3"/>
  <c r="L232" i="3"/>
  <c r="L221" i="3"/>
  <c r="L213" i="3"/>
  <c r="L205" i="3"/>
  <c r="L197" i="3"/>
  <c r="L189" i="3"/>
  <c r="L181" i="3"/>
  <c r="L173" i="3"/>
  <c r="L165" i="3"/>
  <c r="L157" i="3"/>
  <c r="L149" i="3"/>
  <c r="L141" i="3"/>
  <c r="L127" i="3"/>
  <c r="L236" i="3"/>
  <c r="L229" i="3"/>
  <c r="L225" i="3"/>
  <c r="L217" i="3"/>
  <c r="L209" i="3"/>
  <c r="L201" i="3"/>
  <c r="L193" i="3"/>
  <c r="L185" i="3"/>
  <c r="L177" i="3"/>
  <c r="L169" i="3"/>
  <c r="L161" i="3"/>
  <c r="L153" i="3"/>
  <c r="L145" i="3"/>
  <c r="L137" i="3"/>
  <c r="L131" i="3"/>
  <c r="L123" i="3"/>
  <c r="L133" i="3"/>
  <c r="L148" i="3"/>
  <c r="L164" i="3"/>
  <c r="L180" i="3"/>
  <c r="L196" i="3"/>
  <c r="L212" i="3"/>
  <c r="L228" i="3"/>
  <c r="L122" i="3"/>
  <c r="L136" i="3"/>
  <c r="L152" i="3"/>
  <c r="L168" i="3"/>
  <c r="L184" i="3"/>
  <c r="L200" i="3"/>
  <c r="L216" i="3"/>
  <c r="L231" i="3"/>
  <c r="M230" i="3" s="1"/>
  <c r="L124" i="3"/>
  <c r="L132" i="3"/>
  <c r="L138" i="3"/>
  <c r="L146" i="3"/>
  <c r="L154" i="3"/>
  <c r="L162" i="3"/>
  <c r="L166" i="3"/>
  <c r="L170" i="3"/>
  <c r="L174" i="3"/>
  <c r="L178" i="3"/>
  <c r="L182" i="3"/>
  <c r="L186" i="3"/>
  <c r="L190" i="3"/>
  <c r="L194" i="3"/>
  <c r="L198" i="3"/>
  <c r="L202" i="3"/>
  <c r="L206" i="3"/>
  <c r="L210" i="3"/>
  <c r="L218" i="3"/>
  <c r="L222" i="3"/>
  <c r="L226" i="3"/>
  <c r="L230" i="3"/>
  <c r="L233" i="3"/>
  <c r="L128" i="3"/>
  <c r="L134" i="3"/>
  <c r="M133" i="3" s="1"/>
  <c r="L142" i="3"/>
  <c r="L150" i="3"/>
  <c r="L158" i="3"/>
  <c r="L214" i="3"/>
  <c r="L121" i="3"/>
  <c r="L125" i="3"/>
  <c r="L129" i="3"/>
  <c r="L135" i="3"/>
  <c r="L139" i="3"/>
  <c r="L143" i="3"/>
  <c r="L147" i="3"/>
  <c r="L151" i="3"/>
  <c r="P151" i="3" s="1"/>
  <c r="L155" i="3"/>
  <c r="L159" i="3"/>
  <c r="L163" i="3"/>
  <c r="L167" i="3"/>
  <c r="L171" i="3"/>
  <c r="L175" i="3"/>
  <c r="L179" i="3"/>
  <c r="L183" i="3"/>
  <c r="P183" i="3" s="1"/>
  <c r="L187" i="3"/>
  <c r="L191" i="3"/>
  <c r="L195" i="3"/>
  <c r="L199" i="3"/>
  <c r="L203" i="3"/>
  <c r="L207" i="3"/>
  <c r="P207" i="3" s="1"/>
  <c r="L211" i="3"/>
  <c r="L215" i="3"/>
  <c r="P215" i="3" s="1"/>
  <c r="L219" i="3"/>
  <c r="L223" i="3"/>
  <c r="P223" i="3" s="1"/>
  <c r="L227" i="3"/>
  <c r="P227" i="3" s="1"/>
  <c r="H36" i="3"/>
  <c r="N36" i="3" s="1"/>
  <c r="H31" i="3"/>
  <c r="N31" i="3" s="1"/>
  <c r="H46" i="3"/>
  <c r="H47" i="3" s="1"/>
  <c r="H48" i="3" s="1"/>
  <c r="H49" i="3" s="1"/>
  <c r="H50" i="3" s="1"/>
  <c r="Q230" i="3" l="1"/>
  <c r="AG41" i="3" s="1"/>
  <c r="AH41" i="3" s="1"/>
  <c r="AI41" i="3" s="1"/>
  <c r="Q236" i="3"/>
  <c r="G47" i="3"/>
  <c r="N46" i="3"/>
  <c r="P134" i="3"/>
  <c r="M189" i="3"/>
  <c r="J189" i="3" s="1"/>
  <c r="P190" i="3"/>
  <c r="M179" i="3"/>
  <c r="J179" i="3" s="1"/>
  <c r="P180" i="3"/>
  <c r="M122" i="3"/>
  <c r="J122" i="3" s="1"/>
  <c r="P123" i="3"/>
  <c r="M152" i="3"/>
  <c r="P153" i="3"/>
  <c r="M188" i="3"/>
  <c r="J188" i="3" s="1"/>
  <c r="P189" i="3"/>
  <c r="M207" i="3"/>
  <c r="P208" i="3"/>
  <c r="M210" i="3"/>
  <c r="P211" i="3"/>
  <c r="M194" i="3"/>
  <c r="P195" i="3"/>
  <c r="M178" i="3"/>
  <c r="J178" i="3" s="1"/>
  <c r="P179" i="3"/>
  <c r="M162" i="3"/>
  <c r="J162" i="3" s="1"/>
  <c r="P163" i="3"/>
  <c r="M146" i="3"/>
  <c r="J146" i="3" s="1"/>
  <c r="P147" i="3"/>
  <c r="M128" i="3"/>
  <c r="J128" i="3" s="1"/>
  <c r="P129" i="3"/>
  <c r="M157" i="3"/>
  <c r="J157" i="3" s="1"/>
  <c r="P158" i="3"/>
  <c r="M127" i="3"/>
  <c r="J127" i="3" s="1"/>
  <c r="P128" i="3"/>
  <c r="M221" i="3"/>
  <c r="P222" i="3"/>
  <c r="M201" i="3"/>
  <c r="P202" i="3"/>
  <c r="M185" i="3"/>
  <c r="J185" i="3" s="1"/>
  <c r="P186" i="3"/>
  <c r="M169" i="3"/>
  <c r="J169" i="3" s="1"/>
  <c r="P170" i="3"/>
  <c r="M145" i="3"/>
  <c r="J145" i="3" s="1"/>
  <c r="P146" i="3"/>
  <c r="P231" i="3"/>
  <c r="M167" i="3"/>
  <c r="J167" i="3" s="1"/>
  <c r="P168" i="3"/>
  <c r="M227" i="3"/>
  <c r="P228" i="3"/>
  <c r="M163" i="3"/>
  <c r="J163" i="3" s="1"/>
  <c r="P164" i="3"/>
  <c r="M130" i="3"/>
  <c r="J130" i="3" s="1"/>
  <c r="P131" i="3"/>
  <c r="M160" i="3"/>
  <c r="J160" i="3" s="1"/>
  <c r="P161" i="3"/>
  <c r="M192" i="3"/>
  <c r="P193" i="3"/>
  <c r="M224" i="3"/>
  <c r="P225" i="3"/>
  <c r="M164" i="3"/>
  <c r="J164" i="3" s="1"/>
  <c r="P165" i="3"/>
  <c r="M196" i="3"/>
  <c r="P197" i="3"/>
  <c r="M231" i="3"/>
  <c r="P232" i="3"/>
  <c r="M125" i="3"/>
  <c r="J125" i="3" s="1"/>
  <c r="P126" i="3"/>
  <c r="M175" i="3"/>
  <c r="J175" i="3" s="1"/>
  <c r="P176" i="3"/>
  <c r="M233" i="3"/>
  <c r="P234" i="3"/>
  <c r="M213" i="3"/>
  <c r="P214" i="3"/>
  <c r="M205" i="3"/>
  <c r="P206" i="3"/>
  <c r="M173" i="3"/>
  <c r="J173" i="3" s="1"/>
  <c r="P174" i="3"/>
  <c r="M153" i="3"/>
  <c r="J153" i="3" s="1"/>
  <c r="P154" i="3"/>
  <c r="M123" i="3"/>
  <c r="J123" i="3" s="1"/>
  <c r="P124" i="3"/>
  <c r="M184" i="3"/>
  <c r="J184" i="3" s="1"/>
  <c r="P185" i="3"/>
  <c r="M220" i="3"/>
  <c r="P221" i="3"/>
  <c r="M155" i="3"/>
  <c r="J155" i="3" s="1"/>
  <c r="P156" i="3"/>
  <c r="M190" i="3"/>
  <c r="P191" i="3"/>
  <c r="P175" i="3"/>
  <c r="M158" i="3"/>
  <c r="J158" i="3" s="1"/>
  <c r="P159" i="3"/>
  <c r="M142" i="3"/>
  <c r="J142" i="3" s="1"/>
  <c r="P143" i="3"/>
  <c r="M124" i="3"/>
  <c r="J124" i="3" s="1"/>
  <c r="P125" i="3"/>
  <c r="M149" i="3"/>
  <c r="J149" i="3" s="1"/>
  <c r="P150" i="3"/>
  <c r="M232" i="3"/>
  <c r="P233" i="3"/>
  <c r="M217" i="3"/>
  <c r="Q217" i="3" s="1"/>
  <c r="P218" i="3"/>
  <c r="M197" i="3"/>
  <c r="P198" i="3"/>
  <c r="M181" i="3"/>
  <c r="J181" i="3" s="1"/>
  <c r="P182" i="3"/>
  <c r="M165" i="3"/>
  <c r="J165" i="3" s="1"/>
  <c r="P166" i="3"/>
  <c r="M137" i="3"/>
  <c r="J137" i="3" s="1"/>
  <c r="P138" i="3"/>
  <c r="M215" i="3"/>
  <c r="P216" i="3"/>
  <c r="M151" i="3"/>
  <c r="J151" i="3" s="1"/>
  <c r="P152" i="3"/>
  <c r="M211" i="3"/>
  <c r="P212" i="3"/>
  <c r="M147" i="3"/>
  <c r="J147" i="3" s="1"/>
  <c r="P148" i="3"/>
  <c r="M136" i="3"/>
  <c r="J136" i="3" s="1"/>
  <c r="P137" i="3"/>
  <c r="M168" i="3"/>
  <c r="J168" i="3" s="1"/>
  <c r="P169" i="3"/>
  <c r="M200" i="3"/>
  <c r="P201" i="3"/>
  <c r="M228" i="3"/>
  <c r="P229" i="3"/>
  <c r="M140" i="3"/>
  <c r="J140" i="3" s="1"/>
  <c r="P141" i="3"/>
  <c r="M172" i="3"/>
  <c r="J172" i="3" s="1"/>
  <c r="P173" i="3"/>
  <c r="M204" i="3"/>
  <c r="P205" i="3"/>
  <c r="M223" i="3"/>
  <c r="P224" i="3"/>
  <c r="M219" i="3"/>
  <c r="P220" i="3"/>
  <c r="M234" i="3"/>
  <c r="P235" i="3"/>
  <c r="M143" i="3"/>
  <c r="J143" i="3" s="1"/>
  <c r="P144" i="3"/>
  <c r="P199" i="3"/>
  <c r="M166" i="3"/>
  <c r="J166" i="3" s="1"/>
  <c r="P167" i="3"/>
  <c r="M134" i="3"/>
  <c r="J134" i="3" s="1"/>
  <c r="P135" i="3"/>
  <c r="M225" i="3"/>
  <c r="P226" i="3"/>
  <c r="M183" i="3"/>
  <c r="J183" i="3" s="1"/>
  <c r="P184" i="3"/>
  <c r="P122" i="3"/>
  <c r="M216" i="3"/>
  <c r="P217" i="3"/>
  <c r="M126" i="3"/>
  <c r="J126" i="3" s="1"/>
  <c r="P127" i="3"/>
  <c r="M156" i="3"/>
  <c r="J156" i="3" s="1"/>
  <c r="P157" i="3"/>
  <c r="M159" i="3"/>
  <c r="J159" i="3" s="1"/>
  <c r="P160" i="3"/>
  <c r="M139" i="3"/>
  <c r="J139" i="3" s="1"/>
  <c r="P140" i="3"/>
  <c r="P219" i="3"/>
  <c r="M202" i="3"/>
  <c r="P203" i="3"/>
  <c r="M186" i="3"/>
  <c r="J186" i="3" s="1"/>
  <c r="P187" i="3"/>
  <c r="M170" i="3"/>
  <c r="J170" i="3" s="1"/>
  <c r="P171" i="3"/>
  <c r="M154" i="3"/>
  <c r="J154" i="3" s="1"/>
  <c r="P155" i="3"/>
  <c r="M138" i="3"/>
  <c r="J138" i="3" s="1"/>
  <c r="P139" i="3"/>
  <c r="M141" i="3"/>
  <c r="J141" i="3" s="1"/>
  <c r="P142" i="3"/>
  <c r="M229" i="3"/>
  <c r="P230" i="3"/>
  <c r="M209" i="3"/>
  <c r="P210" i="3"/>
  <c r="M193" i="3"/>
  <c r="P194" i="3"/>
  <c r="M177" i="3"/>
  <c r="J177" i="3" s="1"/>
  <c r="P178" i="3"/>
  <c r="M161" i="3"/>
  <c r="J161" i="3" s="1"/>
  <c r="P162" i="3"/>
  <c r="M131" i="3"/>
  <c r="J131" i="3" s="1"/>
  <c r="P132" i="3"/>
  <c r="M199" i="3"/>
  <c r="P200" i="3"/>
  <c r="M135" i="3"/>
  <c r="J135" i="3" s="1"/>
  <c r="P136" i="3"/>
  <c r="M195" i="3"/>
  <c r="P196" i="3"/>
  <c r="M132" i="3"/>
  <c r="J132" i="3" s="1"/>
  <c r="P133" i="3"/>
  <c r="M144" i="3"/>
  <c r="J144" i="3" s="1"/>
  <c r="P145" i="3"/>
  <c r="M176" i="3"/>
  <c r="J176" i="3" s="1"/>
  <c r="P177" i="3"/>
  <c r="M208" i="3"/>
  <c r="P209" i="3"/>
  <c r="J236" i="3"/>
  <c r="P236" i="3"/>
  <c r="M148" i="3"/>
  <c r="J148" i="3" s="1"/>
  <c r="P149" i="3"/>
  <c r="M180" i="3"/>
  <c r="J180" i="3" s="1"/>
  <c r="P181" i="3"/>
  <c r="M212" i="3"/>
  <c r="P213" i="3"/>
  <c r="M191" i="3"/>
  <c r="P192" i="3"/>
  <c r="M187" i="3"/>
  <c r="J187" i="3" s="1"/>
  <c r="P188" i="3"/>
  <c r="M171" i="3"/>
  <c r="J171" i="3" s="1"/>
  <c r="P172" i="3"/>
  <c r="M203" i="3"/>
  <c r="P204" i="3"/>
  <c r="M218" i="3"/>
  <c r="J152" i="3"/>
  <c r="M206" i="3"/>
  <c r="M129" i="3"/>
  <c r="J129" i="3" s="1"/>
  <c r="M222" i="3"/>
  <c r="M121" i="3"/>
  <c r="J121" i="3" s="1"/>
  <c r="M226" i="3"/>
  <c r="J133" i="3"/>
  <c r="M174" i="3"/>
  <c r="J174" i="3" s="1"/>
  <c r="M214" i="3"/>
  <c r="M198" i="3"/>
  <c r="M182" i="3"/>
  <c r="J182" i="3" s="1"/>
  <c r="M150" i="3"/>
  <c r="J150" i="3" s="1"/>
  <c r="J230" i="3"/>
  <c r="M235" i="3"/>
  <c r="J217" i="3" l="1"/>
  <c r="J203" i="3"/>
  <c r="Q203" i="3"/>
  <c r="J224" i="3"/>
  <c r="Q224" i="3"/>
  <c r="J234" i="3"/>
  <c r="Q234" i="3"/>
  <c r="J223" i="3"/>
  <c r="Q223" i="3"/>
  <c r="J228" i="3"/>
  <c r="Q228" i="3"/>
  <c r="J201" i="3"/>
  <c r="Q201" i="3"/>
  <c r="J194" i="3"/>
  <c r="Q194" i="3"/>
  <c r="J207" i="3"/>
  <c r="Q207" i="3"/>
  <c r="J214" i="3"/>
  <c r="Q214" i="3"/>
  <c r="J206" i="3"/>
  <c r="Q206" i="3"/>
  <c r="J208" i="3"/>
  <c r="Q208" i="3"/>
  <c r="J195" i="3"/>
  <c r="Q195" i="3"/>
  <c r="J199" i="3"/>
  <c r="Q199" i="3"/>
  <c r="J193" i="3"/>
  <c r="Q193" i="3"/>
  <c r="J202" i="3"/>
  <c r="Q202" i="3"/>
  <c r="J205" i="3"/>
  <c r="Q205" i="3"/>
  <c r="J233" i="3"/>
  <c r="Q233" i="3"/>
  <c r="J196" i="3"/>
  <c r="Q196" i="3"/>
  <c r="J218" i="3"/>
  <c r="Q218" i="3"/>
  <c r="J191" i="3"/>
  <c r="Q191" i="3"/>
  <c r="J209" i="3"/>
  <c r="Q209" i="3"/>
  <c r="J190" i="3"/>
  <c r="Q190" i="3"/>
  <c r="J220" i="3"/>
  <c r="Q220" i="3"/>
  <c r="J213" i="3"/>
  <c r="Q213" i="3"/>
  <c r="J231" i="3"/>
  <c r="Q231" i="3"/>
  <c r="J192" i="3"/>
  <c r="Q192" i="3"/>
  <c r="J227" i="3"/>
  <c r="Q227" i="3"/>
  <c r="J212" i="3"/>
  <c r="Q212" i="3"/>
  <c r="J229" i="3"/>
  <c r="Q229" i="3"/>
  <c r="J225" i="3"/>
  <c r="Q225" i="3"/>
  <c r="J222" i="3"/>
  <c r="Q222" i="3"/>
  <c r="J235" i="3"/>
  <c r="Q235" i="3"/>
  <c r="J198" i="3"/>
  <c r="Q198" i="3"/>
  <c r="J226" i="3"/>
  <c r="Q226" i="3"/>
  <c r="J216" i="3"/>
  <c r="Q216" i="3"/>
  <c r="J219" i="3"/>
  <c r="Q219" i="3"/>
  <c r="J204" i="3"/>
  <c r="Q204" i="3"/>
  <c r="J200" i="3"/>
  <c r="Q200" i="3"/>
  <c r="J211" i="3"/>
  <c r="Q211" i="3"/>
  <c r="J215" i="3"/>
  <c r="Q215" i="3"/>
  <c r="J197" i="3"/>
  <c r="Q197" i="3"/>
  <c r="J232" i="3"/>
  <c r="Q232" i="3"/>
  <c r="J221" i="3"/>
  <c r="Q221" i="3"/>
  <c r="J210" i="3"/>
  <c r="Q210" i="3"/>
  <c r="N47" i="3"/>
  <c r="G48" i="3"/>
  <c r="AG40" i="3" l="1"/>
  <c r="AH40" i="3" s="1"/>
  <c r="AI40" i="3" s="1"/>
  <c r="AG39" i="3"/>
  <c r="AI39" i="3" s="1"/>
  <c r="AG42" i="3"/>
  <c r="AI42" i="3" s="1"/>
  <c r="AG38" i="3"/>
  <c r="AH38" i="3" s="1"/>
  <c r="AI38" i="3" s="1"/>
  <c r="G49" i="3"/>
  <c r="N48" i="3"/>
  <c r="G50" i="3" l="1"/>
  <c r="N49" i="3"/>
  <c r="G51" i="3" l="1"/>
  <c r="N50" i="3"/>
  <c r="G52" i="3" l="1"/>
  <c r="N51" i="3"/>
  <c r="N52" i="3" l="1"/>
  <c r="G53" i="3"/>
  <c r="G54" i="3" l="1"/>
  <c r="N53" i="3"/>
  <c r="G55" i="3" l="1"/>
  <c r="N54" i="3"/>
  <c r="G56" i="3" l="1"/>
  <c r="N55" i="3"/>
  <c r="N56" i="3" l="1"/>
  <c r="G57" i="3"/>
  <c r="N57" i="3" l="1"/>
  <c r="G58" i="3"/>
  <c r="G59" i="3" l="1"/>
  <c r="N58" i="3"/>
  <c r="G60" i="3" l="1"/>
  <c r="N59" i="3"/>
  <c r="G61" i="3" l="1"/>
  <c r="N60" i="3"/>
  <c r="N61" i="3" l="1"/>
  <c r="G62" i="3"/>
  <c r="G63" i="3" l="1"/>
  <c r="N62" i="3"/>
  <c r="N63" i="3" l="1"/>
  <c r="G64" i="3"/>
  <c r="N64" i="3" l="1"/>
  <c r="G65" i="3"/>
  <c r="G66" i="3" l="1"/>
  <c r="N65" i="3"/>
  <c r="G67" i="3" l="1"/>
  <c r="N66" i="3"/>
  <c r="G68" i="3" l="1"/>
  <c r="N67" i="3"/>
  <c r="N68" i="3" l="1"/>
  <c r="G69" i="3"/>
  <c r="N69" i="3" l="1"/>
  <c r="G70" i="3"/>
  <c r="G71" i="3" l="1"/>
  <c r="N70" i="3"/>
  <c r="N71" i="3" l="1"/>
  <c r="G72" i="3"/>
  <c r="N72" i="3" l="1"/>
  <c r="G73" i="3"/>
  <c r="G74" i="3" l="1"/>
  <c r="N73" i="3"/>
  <c r="G75" i="3" l="1"/>
  <c r="N74" i="3"/>
  <c r="G76" i="3" l="1"/>
  <c r="N75" i="3"/>
  <c r="N76" i="3" l="1"/>
  <c r="G77" i="3"/>
  <c r="G78" i="3" l="1"/>
  <c r="N77" i="3"/>
  <c r="G79" i="3" l="1"/>
  <c r="N78" i="3"/>
  <c r="G80" i="3" l="1"/>
  <c r="N79" i="3"/>
  <c r="N80" i="3" l="1"/>
  <c r="G81" i="3"/>
  <c r="G82" i="3" l="1"/>
  <c r="N81" i="3"/>
  <c r="G83" i="3" l="1"/>
  <c r="N82" i="3"/>
  <c r="N83" i="3" l="1"/>
  <c r="G84" i="3"/>
  <c r="N84" i="3" l="1"/>
  <c r="G85" i="3"/>
  <c r="G86" i="3" l="1"/>
  <c r="N85" i="3"/>
  <c r="G87" i="3" l="1"/>
  <c r="N86" i="3"/>
  <c r="N87" i="3" l="1"/>
  <c r="G88" i="3"/>
  <c r="N88" i="3" l="1"/>
  <c r="G89" i="3"/>
  <c r="N89" i="3" l="1"/>
  <c r="G90" i="3"/>
  <c r="G91" i="3" l="1"/>
  <c r="N90" i="3"/>
  <c r="N91" i="3" l="1"/>
  <c r="G92" i="3"/>
  <c r="N92" i="3" l="1"/>
  <c r="G93" i="3"/>
  <c r="G94" i="3" l="1"/>
  <c r="N93" i="3"/>
  <c r="G95" i="3" l="1"/>
  <c r="N94" i="3"/>
  <c r="N95" i="3" l="1"/>
  <c r="G96" i="3"/>
  <c r="G97" i="3" l="1"/>
  <c r="N96" i="3"/>
  <c r="G98" i="3" l="1"/>
  <c r="N97" i="3"/>
  <c r="G99" i="3" l="1"/>
  <c r="N98" i="3"/>
  <c r="G100" i="3" l="1"/>
  <c r="N99" i="3"/>
  <c r="G101" i="3" l="1"/>
  <c r="N100" i="3"/>
  <c r="N101" i="3" l="1"/>
  <c r="G102" i="3"/>
  <c r="N102" i="3" l="1"/>
  <c r="G103" i="3"/>
  <c r="G104" i="3" l="1"/>
  <c r="N103" i="3"/>
  <c r="G105" i="3" l="1"/>
  <c r="N104" i="3"/>
  <c r="G106" i="3" l="1"/>
  <c r="N105" i="3"/>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7" i="11"/>
  <c r="G107" i="3" l="1"/>
  <c r="N106" i="3"/>
  <c r="N107" i="3" l="1"/>
  <c r="G108" i="3"/>
  <c r="G109" i="3" l="1"/>
  <c r="N108" i="3"/>
  <c r="A7" i="6"/>
  <c r="B963" i="7"/>
  <c r="B96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E200" i="7"/>
  <c r="E207" i="7"/>
  <c r="E258" i="7"/>
  <c r="E266" i="7"/>
  <c r="E290" i="7"/>
  <c r="E306" i="7"/>
  <c r="E318" i="7"/>
  <c r="E326" i="7"/>
  <c r="AO39" i="3" s="1"/>
  <c r="E327" i="7"/>
  <c r="AO40" i="3" s="1"/>
  <c r="E338" i="7"/>
  <c r="E340" i="7"/>
  <c r="AO42" i="3" s="1"/>
  <c r="E354" i="7"/>
  <c r="E370" i="7"/>
  <c r="E386" i="7"/>
  <c r="E468" i="7"/>
  <c r="E496" i="7"/>
  <c r="AO62" i="3" s="1"/>
  <c r="E512" i="7"/>
  <c r="E608" i="7"/>
  <c r="E704" i="7"/>
  <c r="E796" i="7"/>
  <c r="E833" i="7"/>
  <c r="AO72" i="3" s="1"/>
  <c r="E962" i="7"/>
  <c r="AO98" i="3" s="1"/>
  <c r="E963" i="7"/>
  <c r="AO99" i="3" s="1"/>
  <c r="AO28" i="3" l="1"/>
  <c r="AO29" i="3"/>
  <c r="AO27" i="3"/>
  <c r="N109" i="3"/>
  <c r="G110" i="3"/>
  <c r="E991" i="7"/>
  <c r="F380" i="3"/>
  <c r="E976" i="7"/>
  <c r="F357" i="3"/>
  <c r="E979" i="7"/>
  <c r="F360" i="3"/>
  <c r="E1009" i="7"/>
  <c r="F416" i="3"/>
  <c r="E969" i="7"/>
  <c r="F347" i="3"/>
  <c r="F345" i="3"/>
  <c r="F346" i="3"/>
  <c r="E1010" i="7"/>
  <c r="F417" i="3"/>
  <c r="E1001" i="7"/>
  <c r="F390" i="3"/>
  <c r="E977" i="7"/>
  <c r="F358" i="3"/>
  <c r="L418" i="3"/>
  <c r="M417" i="3" s="1"/>
  <c r="L296" i="3"/>
  <c r="L301" i="3"/>
  <c r="L317" i="3"/>
  <c r="L312" i="3"/>
  <c r="L302" i="3"/>
  <c r="L318" i="3"/>
  <c r="L295" i="3"/>
  <c r="L311" i="3"/>
  <c r="L308" i="3"/>
  <c r="L305" i="3"/>
  <c r="L321" i="3"/>
  <c r="L320" i="3"/>
  <c r="L306" i="3"/>
  <c r="L322" i="3"/>
  <c r="L299" i="3"/>
  <c r="L315" i="3"/>
  <c r="L293" i="3"/>
  <c r="L309" i="3"/>
  <c r="L292" i="3"/>
  <c r="L294" i="3"/>
  <c r="L310" i="3"/>
  <c r="L300" i="3"/>
  <c r="L303" i="3"/>
  <c r="L319" i="3"/>
  <c r="L297" i="3"/>
  <c r="L313" i="3"/>
  <c r="L304" i="3"/>
  <c r="L298" i="3"/>
  <c r="L314" i="3"/>
  <c r="L316" i="3"/>
  <c r="L307" i="3"/>
  <c r="L410" i="3"/>
  <c r="L416" i="3"/>
  <c r="L417" i="3"/>
  <c r="L414" i="3"/>
  <c r="L413" i="3"/>
  <c r="L412" i="3"/>
  <c r="L411" i="3"/>
  <c r="E330" i="7"/>
  <c r="E226" i="7"/>
  <c r="E190" i="7"/>
  <c r="E250" i="7"/>
  <c r="E481" i="7"/>
  <c r="E210" i="7"/>
  <c r="E362" i="7"/>
  <c r="E544" i="7"/>
  <c r="E195" i="7"/>
  <c r="E218" i="7"/>
  <c r="E298" i="7"/>
  <c r="E442" i="7"/>
  <c r="E672" i="7"/>
  <c r="E410" i="7"/>
  <c r="E282" i="7"/>
  <c r="E426" i="7"/>
  <c r="E234" i="7"/>
  <c r="E314" i="7"/>
  <c r="E394" i="7"/>
  <c r="E458" i="7"/>
  <c r="E893" i="7"/>
  <c r="E892" i="7"/>
  <c r="E958" i="7"/>
  <c r="AO97" i="3" s="1"/>
  <c r="E961" i="7"/>
  <c r="E960" i="7"/>
  <c r="E959" i="7"/>
  <c r="E495" i="7"/>
  <c r="E494" i="7"/>
  <c r="E493" i="7"/>
  <c r="AO61" i="3" s="1"/>
  <c r="E325" i="7"/>
  <c r="E321" i="7"/>
  <c r="E324" i="7"/>
  <c r="E320" i="7"/>
  <c r="E323" i="7"/>
  <c r="E319" i="7"/>
  <c r="AO38" i="3" s="1"/>
  <c r="E579" i="7"/>
  <c r="E575" i="7"/>
  <c r="E571" i="7"/>
  <c r="E567" i="7"/>
  <c r="E563" i="7"/>
  <c r="E559" i="7"/>
  <c r="E555" i="7"/>
  <c r="E551" i="7"/>
  <c r="AO64" i="3" s="1"/>
  <c r="E582" i="7"/>
  <c r="E578" i="7"/>
  <c r="E574" i="7"/>
  <c r="E570" i="7"/>
  <c r="E566" i="7"/>
  <c r="E562" i="7"/>
  <c r="E558" i="7"/>
  <c r="E554" i="7"/>
  <c r="E581" i="7"/>
  <c r="E577" i="7"/>
  <c r="E573" i="7"/>
  <c r="E569" i="7"/>
  <c r="E565" i="7"/>
  <c r="E561" i="7"/>
  <c r="E557" i="7"/>
  <c r="E553" i="7"/>
  <c r="E572" i="7"/>
  <c r="E556" i="7"/>
  <c r="E568" i="7"/>
  <c r="E552" i="7"/>
  <c r="E580" i="7"/>
  <c r="E564" i="7"/>
  <c r="E397" i="7"/>
  <c r="AO49" i="3" s="1"/>
  <c r="E399" i="7"/>
  <c r="E205" i="7"/>
  <c r="E201" i="7"/>
  <c r="E197" i="7"/>
  <c r="E193" i="7"/>
  <c r="E189" i="7"/>
  <c r="E185" i="7"/>
  <c r="AO26" i="3" s="1"/>
  <c r="E204" i="7"/>
  <c r="E186" i="7"/>
  <c r="E191" i="7"/>
  <c r="E196" i="7"/>
  <c r="E202" i="7"/>
  <c r="E222" i="7"/>
  <c r="E238" i="7"/>
  <c r="E254" i="7"/>
  <c r="E270" i="7"/>
  <c r="E286" i="7"/>
  <c r="E302" i="7"/>
  <c r="E334" i="7"/>
  <c r="E350" i="7"/>
  <c r="E366" i="7"/>
  <c r="E382" i="7"/>
  <c r="E398" i="7"/>
  <c r="E414" i="7"/>
  <c r="E430" i="7"/>
  <c r="E446" i="7"/>
  <c r="E462" i="7"/>
  <c r="E560" i="7"/>
  <c r="E624" i="7"/>
  <c r="E688" i="7"/>
  <c r="E187" i="7"/>
  <c r="E192" i="7"/>
  <c r="E198" i="7"/>
  <c r="E203" i="7"/>
  <c r="E211" i="7"/>
  <c r="E242" i="7"/>
  <c r="E274" i="7"/>
  <c r="E322" i="7"/>
  <c r="E402" i="7"/>
  <c r="E418" i="7"/>
  <c r="E434" i="7"/>
  <c r="E450" i="7"/>
  <c r="E576" i="7"/>
  <c r="E640" i="7"/>
  <c r="E840" i="7"/>
  <c r="E836" i="7"/>
  <c r="E843" i="7"/>
  <c r="E839" i="7"/>
  <c r="E835" i="7"/>
  <c r="E842" i="7"/>
  <c r="E838" i="7"/>
  <c r="E834" i="7"/>
  <c r="E841" i="7"/>
  <c r="E837" i="7"/>
  <c r="E615" i="7"/>
  <c r="E611" i="7"/>
  <c r="E607" i="7"/>
  <c r="E603" i="7"/>
  <c r="E599" i="7"/>
  <c r="E595" i="7"/>
  <c r="E591" i="7"/>
  <c r="E587" i="7"/>
  <c r="E583" i="7"/>
  <c r="AO65" i="3" s="1"/>
  <c r="E618" i="7"/>
  <c r="E614" i="7"/>
  <c r="E610" i="7"/>
  <c r="E606" i="7"/>
  <c r="E602" i="7"/>
  <c r="E598" i="7"/>
  <c r="E594" i="7"/>
  <c r="E590" i="7"/>
  <c r="E586" i="7"/>
  <c r="E617" i="7"/>
  <c r="E613" i="7"/>
  <c r="E609" i="7"/>
  <c r="E605" i="7"/>
  <c r="E601" i="7"/>
  <c r="E597" i="7"/>
  <c r="E593" i="7"/>
  <c r="E589" i="7"/>
  <c r="E585" i="7"/>
  <c r="E604" i="7"/>
  <c r="E588" i="7"/>
  <c r="E616" i="7"/>
  <c r="E600" i="7"/>
  <c r="E584" i="7"/>
  <c r="E612" i="7"/>
  <c r="E596" i="7"/>
  <c r="E487" i="7"/>
  <c r="E486" i="7"/>
  <c r="E485" i="7"/>
  <c r="E484" i="7"/>
  <c r="E353" i="7"/>
  <c r="E349" i="7"/>
  <c r="E345" i="7"/>
  <c r="E341" i="7"/>
  <c r="AO43" i="3" s="1"/>
  <c r="E352" i="7"/>
  <c r="E348" i="7"/>
  <c r="E344" i="7"/>
  <c r="E355" i="7"/>
  <c r="E351" i="7"/>
  <c r="E347" i="7"/>
  <c r="E343" i="7"/>
  <c r="E269" i="7"/>
  <c r="E265" i="7"/>
  <c r="E268" i="7"/>
  <c r="E264" i="7"/>
  <c r="E267" i="7"/>
  <c r="E263" i="7"/>
  <c r="E346" i="7"/>
  <c r="E883" i="7"/>
  <c r="E882" i="7"/>
  <c r="E881" i="7"/>
  <c r="E880" i="7"/>
  <c r="E832" i="7"/>
  <c r="E831" i="7"/>
  <c r="AO71" i="3" s="1"/>
  <c r="E823" i="7"/>
  <c r="E819" i="7"/>
  <c r="E815" i="7"/>
  <c r="E811" i="7"/>
  <c r="E807" i="7"/>
  <c r="AO69" i="3" s="1"/>
  <c r="E826" i="7"/>
  <c r="E822" i="7"/>
  <c r="E818" i="7"/>
  <c r="E814" i="7"/>
  <c r="E810" i="7"/>
  <c r="E825" i="7"/>
  <c r="E821" i="7"/>
  <c r="E817" i="7"/>
  <c r="E813" i="7"/>
  <c r="E809" i="7"/>
  <c r="E824" i="7"/>
  <c r="E808" i="7"/>
  <c r="E820" i="7"/>
  <c r="E816" i="7"/>
  <c r="E812" i="7"/>
  <c r="E337" i="7"/>
  <c r="E333" i="7"/>
  <c r="E329" i="7"/>
  <c r="E336" i="7"/>
  <c r="E332" i="7"/>
  <c r="E328" i="7"/>
  <c r="AO41" i="3" s="1"/>
  <c r="E339" i="7"/>
  <c r="E335" i="7"/>
  <c r="E331" i="7"/>
  <c r="E317" i="7"/>
  <c r="E316" i="7"/>
  <c r="E315" i="7"/>
  <c r="AO37" i="3" s="1"/>
  <c r="E954" i="7"/>
  <c r="E950" i="7"/>
  <c r="E946" i="7"/>
  <c r="E942" i="7"/>
  <c r="E957" i="7"/>
  <c r="E953" i="7"/>
  <c r="E949" i="7"/>
  <c r="E945" i="7"/>
  <c r="E956" i="7"/>
  <c r="E952" i="7"/>
  <c r="E948" i="7"/>
  <c r="E944" i="7"/>
  <c r="E955" i="7"/>
  <c r="E951" i="7"/>
  <c r="E947" i="7"/>
  <c r="E943" i="7"/>
  <c r="E890" i="7"/>
  <c r="E886" i="7"/>
  <c r="E889" i="7"/>
  <c r="E885" i="7"/>
  <c r="E888" i="7"/>
  <c r="E884" i="7"/>
  <c r="E891" i="7"/>
  <c r="E887" i="7"/>
  <c r="E879" i="7"/>
  <c r="E875" i="7"/>
  <c r="E878" i="7"/>
  <c r="E874" i="7"/>
  <c r="E877" i="7"/>
  <c r="E873" i="7"/>
  <c r="E876" i="7"/>
  <c r="E872" i="7"/>
  <c r="E868" i="7"/>
  <c r="E864" i="7"/>
  <c r="E860" i="7"/>
  <c r="E856" i="7"/>
  <c r="E852" i="7"/>
  <c r="E848" i="7"/>
  <c r="E871" i="7"/>
  <c r="E867" i="7"/>
  <c r="E863" i="7"/>
  <c r="E859" i="7"/>
  <c r="E855" i="7"/>
  <c r="E851" i="7"/>
  <c r="E847" i="7"/>
  <c r="AO74" i="3" s="1"/>
  <c r="E870" i="7"/>
  <c r="E866" i="7"/>
  <c r="E862" i="7"/>
  <c r="E858" i="7"/>
  <c r="E854" i="7"/>
  <c r="E850" i="7"/>
  <c r="E861" i="7"/>
  <c r="E857" i="7"/>
  <c r="E869" i="7"/>
  <c r="E853" i="7"/>
  <c r="E865" i="7"/>
  <c r="E849" i="7"/>
  <c r="E803" i="7"/>
  <c r="E799" i="7"/>
  <c r="E795" i="7"/>
  <c r="E791" i="7"/>
  <c r="E787" i="7"/>
  <c r="E783" i="7"/>
  <c r="E779" i="7"/>
  <c r="E775" i="7"/>
  <c r="E771" i="7"/>
  <c r="E767" i="7"/>
  <c r="E763" i="7"/>
  <c r="E759" i="7"/>
  <c r="E755" i="7"/>
  <c r="E751" i="7"/>
  <c r="E747" i="7"/>
  <c r="E743" i="7"/>
  <c r="E739" i="7"/>
  <c r="E735" i="7"/>
  <c r="E731" i="7"/>
  <c r="E727" i="7"/>
  <c r="E723" i="7"/>
  <c r="E719" i="7"/>
  <c r="E806" i="7"/>
  <c r="E802" i="7"/>
  <c r="E798" i="7"/>
  <c r="E794" i="7"/>
  <c r="E790" i="7"/>
  <c r="E786" i="7"/>
  <c r="E782" i="7"/>
  <c r="E778" i="7"/>
  <c r="E774" i="7"/>
  <c r="E770" i="7"/>
  <c r="E766" i="7"/>
  <c r="E762" i="7"/>
  <c r="E758" i="7"/>
  <c r="E754" i="7"/>
  <c r="E750" i="7"/>
  <c r="E746" i="7"/>
  <c r="E742" i="7"/>
  <c r="E738" i="7"/>
  <c r="E734" i="7"/>
  <c r="E730" i="7"/>
  <c r="E726" i="7"/>
  <c r="E722" i="7"/>
  <c r="E718" i="7"/>
  <c r="E714" i="7"/>
  <c r="E805" i="7"/>
  <c r="E801" i="7"/>
  <c r="E797" i="7"/>
  <c r="E793" i="7"/>
  <c r="E789" i="7"/>
  <c r="E785" i="7"/>
  <c r="E781" i="7"/>
  <c r="E777" i="7"/>
  <c r="E773" i="7"/>
  <c r="E769" i="7"/>
  <c r="E765" i="7"/>
  <c r="E761" i="7"/>
  <c r="E757" i="7"/>
  <c r="E753" i="7"/>
  <c r="E749" i="7"/>
  <c r="E745" i="7"/>
  <c r="E741" i="7"/>
  <c r="E737" i="7"/>
  <c r="E733" i="7"/>
  <c r="E729" i="7"/>
  <c r="E725" i="7"/>
  <c r="E721" i="7"/>
  <c r="E792" i="7"/>
  <c r="E776" i="7"/>
  <c r="E760" i="7"/>
  <c r="E744" i="7"/>
  <c r="E728" i="7"/>
  <c r="E716" i="7"/>
  <c r="E711" i="7"/>
  <c r="AO68" i="3" s="1"/>
  <c r="E804" i="7"/>
  <c r="E788" i="7"/>
  <c r="E772" i="7"/>
  <c r="E756" i="7"/>
  <c r="E740" i="7"/>
  <c r="E724" i="7"/>
  <c r="E715" i="7"/>
  <c r="E800" i="7"/>
  <c r="E784" i="7"/>
  <c r="E768" i="7"/>
  <c r="E752" i="7"/>
  <c r="E736" i="7"/>
  <c r="E720" i="7"/>
  <c r="E713" i="7"/>
  <c r="E780" i="7"/>
  <c r="E717" i="7"/>
  <c r="E764" i="7"/>
  <c r="E712" i="7"/>
  <c r="E748" i="7"/>
  <c r="E547" i="7"/>
  <c r="E543" i="7"/>
  <c r="E539" i="7"/>
  <c r="E535" i="7"/>
  <c r="E531" i="7"/>
  <c r="E527" i="7"/>
  <c r="E523" i="7"/>
  <c r="E519" i="7"/>
  <c r="E515" i="7"/>
  <c r="E511" i="7"/>
  <c r="E507" i="7"/>
  <c r="E503" i="7"/>
  <c r="E499" i="7"/>
  <c r="AO63" i="3" s="1"/>
  <c r="E550" i="7"/>
  <c r="E546" i="7"/>
  <c r="E542" i="7"/>
  <c r="E538" i="7"/>
  <c r="E534" i="7"/>
  <c r="E530" i="7"/>
  <c r="E526" i="7"/>
  <c r="E522" i="7"/>
  <c r="E518" i="7"/>
  <c r="E514" i="7"/>
  <c r="E510" i="7"/>
  <c r="E506" i="7"/>
  <c r="E502" i="7"/>
  <c r="E549" i="7"/>
  <c r="E545" i="7"/>
  <c r="E541" i="7"/>
  <c r="E537" i="7"/>
  <c r="E533" i="7"/>
  <c r="E529" i="7"/>
  <c r="E525" i="7"/>
  <c r="E521" i="7"/>
  <c r="E517" i="7"/>
  <c r="E513" i="7"/>
  <c r="E509" i="7"/>
  <c r="E505" i="7"/>
  <c r="E501" i="7"/>
  <c r="E540" i="7"/>
  <c r="E524" i="7"/>
  <c r="E508" i="7"/>
  <c r="E536" i="7"/>
  <c r="E520" i="7"/>
  <c r="E504" i="7"/>
  <c r="E548" i="7"/>
  <c r="E532" i="7"/>
  <c r="E516" i="7"/>
  <c r="E500" i="7"/>
  <c r="E491" i="7"/>
  <c r="AO60" i="3" s="1"/>
  <c r="E492" i="7"/>
  <c r="E483" i="7"/>
  <c r="E479" i="7"/>
  <c r="E475" i="7"/>
  <c r="E471" i="7"/>
  <c r="E467" i="7"/>
  <c r="E463" i="7"/>
  <c r="E482" i="7"/>
  <c r="E478" i="7"/>
  <c r="E474" i="7"/>
  <c r="E480" i="7"/>
  <c r="E472" i="7"/>
  <c r="E466" i="7"/>
  <c r="E461" i="7"/>
  <c r="E457" i="7"/>
  <c r="E453" i="7"/>
  <c r="E449" i="7"/>
  <c r="E445" i="7"/>
  <c r="E441" i="7"/>
  <c r="E437" i="7"/>
  <c r="E433" i="7"/>
  <c r="E429" i="7"/>
  <c r="E425" i="7"/>
  <c r="E421" i="7"/>
  <c r="E417" i="7"/>
  <c r="E413" i="7"/>
  <c r="E409" i="7"/>
  <c r="E405" i="7"/>
  <c r="E477" i="7"/>
  <c r="E470" i="7"/>
  <c r="E465" i="7"/>
  <c r="E460" i="7"/>
  <c r="E456" i="7"/>
  <c r="E452" i="7"/>
  <c r="E448" i="7"/>
  <c r="E444" i="7"/>
  <c r="E440" i="7"/>
  <c r="E436" i="7"/>
  <c r="E432" i="7"/>
  <c r="E428" i="7"/>
  <c r="E424" i="7"/>
  <c r="E420" i="7"/>
  <c r="E416" i="7"/>
  <c r="E412" i="7"/>
  <c r="E408" i="7"/>
  <c r="E404" i="7"/>
  <c r="E476" i="7"/>
  <c r="E469" i="7"/>
  <c r="E464" i="7"/>
  <c r="E459" i="7"/>
  <c r="E455" i="7"/>
  <c r="E451" i="7"/>
  <c r="E447" i="7"/>
  <c r="E443" i="7"/>
  <c r="E439" i="7"/>
  <c r="E435" i="7"/>
  <c r="E431" i="7"/>
  <c r="E427" i="7"/>
  <c r="E423" i="7"/>
  <c r="E419" i="7"/>
  <c r="E415" i="7"/>
  <c r="E411" i="7"/>
  <c r="E407" i="7"/>
  <c r="E403" i="7"/>
  <c r="E393" i="7"/>
  <c r="E389" i="7"/>
  <c r="E385" i="7"/>
  <c r="E381" i="7"/>
  <c r="E396" i="7"/>
  <c r="E392" i="7"/>
  <c r="E388" i="7"/>
  <c r="E384" i="7"/>
  <c r="E380" i="7"/>
  <c r="E395" i="7"/>
  <c r="E391" i="7"/>
  <c r="E387" i="7"/>
  <c r="E383" i="7"/>
  <c r="E379" i="7"/>
  <c r="AO48" i="3" s="1"/>
  <c r="E313" i="7"/>
  <c r="E309" i="7"/>
  <c r="E305" i="7"/>
  <c r="E301" i="7"/>
  <c r="E312" i="7"/>
  <c r="E308" i="7"/>
  <c r="E304" i="7"/>
  <c r="E300" i="7"/>
  <c r="E311" i="7"/>
  <c r="E307" i="7"/>
  <c r="E303" i="7"/>
  <c r="E299" i="7"/>
  <c r="E261" i="7"/>
  <c r="E257" i="7"/>
  <c r="E253" i="7"/>
  <c r="E249" i="7"/>
  <c r="E245" i="7"/>
  <c r="E241" i="7"/>
  <c r="E237" i="7"/>
  <c r="E233" i="7"/>
  <c r="E260" i="7"/>
  <c r="E256" i="7"/>
  <c r="E252" i="7"/>
  <c r="E248" i="7"/>
  <c r="E244" i="7"/>
  <c r="E240" i="7"/>
  <c r="E236" i="7"/>
  <c r="E232" i="7"/>
  <c r="AO30" i="3" s="1"/>
  <c r="E259" i="7"/>
  <c r="E255" i="7"/>
  <c r="E251" i="7"/>
  <c r="E247" i="7"/>
  <c r="E243" i="7"/>
  <c r="E239" i="7"/>
  <c r="E235" i="7"/>
  <c r="E938" i="7"/>
  <c r="E934" i="7"/>
  <c r="E930" i="7"/>
  <c r="E926" i="7"/>
  <c r="E922" i="7"/>
  <c r="E918" i="7"/>
  <c r="E914" i="7"/>
  <c r="E910" i="7"/>
  <c r="E906" i="7"/>
  <c r="E902" i="7"/>
  <c r="E898" i="7"/>
  <c r="E894" i="7"/>
  <c r="E941" i="7"/>
  <c r="E937" i="7"/>
  <c r="E933" i="7"/>
  <c r="E929" i="7"/>
  <c r="E925" i="7"/>
  <c r="E921" i="7"/>
  <c r="E917" i="7"/>
  <c r="E913" i="7"/>
  <c r="E909" i="7"/>
  <c r="E905" i="7"/>
  <c r="E901" i="7"/>
  <c r="E897" i="7"/>
  <c r="E940" i="7"/>
  <c r="E936" i="7"/>
  <c r="E932" i="7"/>
  <c r="E928" i="7"/>
  <c r="E924" i="7"/>
  <c r="E920" i="7"/>
  <c r="E916" i="7"/>
  <c r="E912" i="7"/>
  <c r="E908" i="7"/>
  <c r="E904" i="7"/>
  <c r="E900" i="7"/>
  <c r="E896" i="7"/>
  <c r="E939" i="7"/>
  <c r="E923" i="7"/>
  <c r="E907" i="7"/>
  <c r="E935" i="7"/>
  <c r="E919" i="7"/>
  <c r="E903" i="7"/>
  <c r="E931" i="7"/>
  <c r="E915" i="7"/>
  <c r="E899" i="7"/>
  <c r="E927" i="7"/>
  <c r="E911" i="7"/>
  <c r="E844" i="7"/>
  <c r="AO73" i="3" s="1"/>
  <c r="E846" i="7"/>
  <c r="E845" i="7"/>
  <c r="E827" i="7"/>
  <c r="AO70" i="3" s="1"/>
  <c r="E830" i="7"/>
  <c r="E829" i="7"/>
  <c r="E828" i="7"/>
  <c r="E707" i="7"/>
  <c r="E703" i="7"/>
  <c r="E699" i="7"/>
  <c r="E695" i="7"/>
  <c r="E691" i="7"/>
  <c r="E687" i="7"/>
  <c r="E683" i="7"/>
  <c r="E679" i="7"/>
  <c r="E675" i="7"/>
  <c r="E671" i="7"/>
  <c r="E667" i="7"/>
  <c r="E663" i="7"/>
  <c r="E659" i="7"/>
  <c r="E655" i="7"/>
  <c r="E651" i="7"/>
  <c r="E647" i="7"/>
  <c r="E643" i="7"/>
  <c r="E639" i="7"/>
  <c r="E635" i="7"/>
  <c r="E631" i="7"/>
  <c r="E627" i="7"/>
  <c r="E623" i="7"/>
  <c r="E619" i="7"/>
  <c r="E710" i="7"/>
  <c r="E706" i="7"/>
  <c r="E702" i="7"/>
  <c r="E698" i="7"/>
  <c r="E694" i="7"/>
  <c r="E690" i="7"/>
  <c r="E686" i="7"/>
  <c r="E682" i="7"/>
  <c r="E678" i="7"/>
  <c r="E674" i="7"/>
  <c r="E670" i="7"/>
  <c r="E666" i="7"/>
  <c r="E662" i="7"/>
  <c r="E658" i="7"/>
  <c r="E654" i="7"/>
  <c r="E650" i="7"/>
  <c r="E646" i="7"/>
  <c r="E642" i="7"/>
  <c r="E638" i="7"/>
  <c r="E634" i="7"/>
  <c r="E630" i="7"/>
  <c r="E626" i="7"/>
  <c r="E622" i="7"/>
  <c r="E709" i="7"/>
  <c r="E705" i="7"/>
  <c r="E701" i="7"/>
  <c r="E697" i="7"/>
  <c r="E693" i="7"/>
  <c r="E689" i="7"/>
  <c r="E685" i="7"/>
  <c r="E681" i="7"/>
  <c r="E677" i="7"/>
  <c r="E673" i="7"/>
  <c r="E669" i="7"/>
  <c r="E665" i="7"/>
  <c r="E661" i="7"/>
  <c r="E657" i="7"/>
  <c r="E653" i="7"/>
  <c r="E649" i="7"/>
  <c r="E645" i="7"/>
  <c r="E641" i="7"/>
  <c r="E637" i="7"/>
  <c r="E633" i="7"/>
  <c r="E629" i="7"/>
  <c r="E625" i="7"/>
  <c r="E621" i="7"/>
  <c r="E700" i="7"/>
  <c r="E684" i="7"/>
  <c r="E668" i="7"/>
  <c r="E652" i="7"/>
  <c r="E636" i="7"/>
  <c r="E620" i="7"/>
  <c r="E696" i="7"/>
  <c r="E680" i="7"/>
  <c r="E664" i="7"/>
  <c r="E648" i="7"/>
  <c r="E632" i="7"/>
  <c r="E708" i="7"/>
  <c r="E692" i="7"/>
  <c r="E676" i="7"/>
  <c r="E660" i="7"/>
  <c r="E644" i="7"/>
  <c r="E628" i="7"/>
  <c r="E498" i="7"/>
  <c r="E497" i="7"/>
  <c r="E490" i="7"/>
  <c r="E489" i="7"/>
  <c r="E488" i="7"/>
  <c r="AO59" i="3" s="1"/>
  <c r="E401" i="7"/>
  <c r="E400" i="7"/>
  <c r="AO50" i="3" s="1"/>
  <c r="E373" i="7"/>
  <c r="E369" i="7"/>
  <c r="E365" i="7"/>
  <c r="E361" i="7"/>
  <c r="E357" i="7"/>
  <c r="E372" i="7"/>
  <c r="E368" i="7"/>
  <c r="E364" i="7"/>
  <c r="E360" i="7"/>
  <c r="E356" i="7"/>
  <c r="E375" i="7"/>
  <c r="E371" i="7"/>
  <c r="E367" i="7"/>
  <c r="E363" i="7"/>
  <c r="E359" i="7"/>
  <c r="E297" i="7"/>
  <c r="E293" i="7"/>
  <c r="E289" i="7"/>
  <c r="E285" i="7"/>
  <c r="E281" i="7"/>
  <c r="E277" i="7"/>
  <c r="E273" i="7"/>
  <c r="E296" i="7"/>
  <c r="E292" i="7"/>
  <c r="E288" i="7"/>
  <c r="E284" i="7"/>
  <c r="E280" i="7"/>
  <c r="E276" i="7"/>
  <c r="E272" i="7"/>
  <c r="E295" i="7"/>
  <c r="E291" i="7"/>
  <c r="E287" i="7"/>
  <c r="E283" i="7"/>
  <c r="E279" i="7"/>
  <c r="E275" i="7"/>
  <c r="E271" i="7"/>
  <c r="AO32" i="3" s="1"/>
  <c r="E229" i="7"/>
  <c r="E225" i="7"/>
  <c r="E221" i="7"/>
  <c r="E217" i="7"/>
  <c r="E213" i="7"/>
  <c r="E209" i="7"/>
  <c r="E228" i="7"/>
  <c r="E224" i="7"/>
  <c r="E220" i="7"/>
  <c r="E216" i="7"/>
  <c r="E212" i="7"/>
  <c r="E208" i="7"/>
  <c r="E231" i="7"/>
  <c r="E227" i="7"/>
  <c r="E223" i="7"/>
  <c r="E219" i="7"/>
  <c r="E215" i="7"/>
  <c r="E188" i="7"/>
  <c r="E194" i="7"/>
  <c r="E199" i="7"/>
  <c r="E206" i="7"/>
  <c r="E214" i="7"/>
  <c r="E230" i="7"/>
  <c r="E246" i="7"/>
  <c r="E262" i="7"/>
  <c r="AO31" i="3" s="1"/>
  <c r="E278" i="7"/>
  <c r="E294" i="7"/>
  <c r="E310" i="7"/>
  <c r="E342" i="7"/>
  <c r="E358" i="7"/>
  <c r="E374" i="7"/>
  <c r="E390" i="7"/>
  <c r="E406" i="7"/>
  <c r="E422" i="7"/>
  <c r="E438" i="7"/>
  <c r="E454" i="7"/>
  <c r="E473" i="7"/>
  <c r="E528" i="7"/>
  <c r="E592" i="7"/>
  <c r="E656" i="7"/>
  <c r="E732" i="7"/>
  <c r="E895" i="7"/>
  <c r="J417" i="3" l="1"/>
  <c r="AO96" i="3"/>
  <c r="AO95" i="3"/>
  <c r="AO57" i="3"/>
  <c r="AO58" i="3"/>
  <c r="AO92" i="3"/>
  <c r="AO91" i="3"/>
  <c r="AO44" i="3"/>
  <c r="AO45" i="3"/>
  <c r="AO47" i="3"/>
  <c r="AO46" i="3"/>
  <c r="AO67" i="3"/>
  <c r="AO66" i="3"/>
  <c r="AO36" i="3"/>
  <c r="AO33" i="3"/>
  <c r="AO35" i="3"/>
  <c r="AO34" i="3"/>
  <c r="AO52" i="3"/>
  <c r="AO56" i="3"/>
  <c r="AO53" i="3"/>
  <c r="AO51" i="3"/>
  <c r="AO55" i="3"/>
  <c r="AO54" i="3"/>
  <c r="AO94" i="3"/>
  <c r="AO93" i="3"/>
  <c r="AO76" i="3"/>
  <c r="AO80" i="3"/>
  <c r="AO75" i="3"/>
  <c r="AO77" i="3"/>
  <c r="AO81" i="3"/>
  <c r="AO79" i="3"/>
  <c r="AO78" i="3"/>
  <c r="AO88" i="3"/>
  <c r="AO87" i="3"/>
  <c r="AO85" i="3"/>
  <c r="AO89" i="3"/>
  <c r="AO90" i="3"/>
  <c r="AO86" i="3"/>
  <c r="AO84" i="3"/>
  <c r="AO83" i="3"/>
  <c r="AO82" i="3"/>
  <c r="N110" i="3"/>
  <c r="G111" i="3"/>
  <c r="N111" i="3" s="1"/>
  <c r="E972" i="7"/>
  <c r="F350" i="3"/>
  <c r="E985" i="7"/>
  <c r="F368" i="3"/>
  <c r="E999" i="7"/>
  <c r="F388" i="3"/>
  <c r="E989" i="7"/>
  <c r="F378" i="3"/>
  <c r="E1003" i="7"/>
  <c r="F392" i="3"/>
  <c r="E997" i="7"/>
  <c r="F387" i="3"/>
  <c r="E993" i="7"/>
  <c r="F382" i="3"/>
  <c r="E975" i="7"/>
  <c r="F356" i="3"/>
  <c r="E998" i="7"/>
  <c r="F415" i="3"/>
  <c r="M410" i="3"/>
  <c r="J410" i="3" s="1"/>
  <c r="E974" i="7"/>
  <c r="F355" i="3"/>
  <c r="E1000" i="7"/>
  <c r="F389" i="3"/>
  <c r="E980" i="7"/>
  <c r="F361" i="3"/>
  <c r="E981" i="7"/>
  <c r="F363" i="3"/>
  <c r="F364" i="3"/>
  <c r="F365" i="3"/>
  <c r="F362" i="3"/>
  <c r="E988" i="7"/>
  <c r="F377" i="3"/>
  <c r="E970" i="7"/>
  <c r="F348" i="3"/>
  <c r="E973" i="7"/>
  <c r="F351" i="3"/>
  <c r="F352" i="3"/>
  <c r="F353" i="3"/>
  <c r="F354" i="3"/>
  <c r="E983" i="7"/>
  <c r="F366" i="3"/>
  <c r="E994" i="7"/>
  <c r="F383" i="3"/>
  <c r="E986" i="7"/>
  <c r="F371" i="3"/>
  <c r="F372" i="3"/>
  <c r="F369" i="3"/>
  <c r="F373" i="3"/>
  <c r="F370" i="3"/>
  <c r="F374" i="3"/>
  <c r="E968" i="7"/>
  <c r="F344" i="3"/>
  <c r="E990" i="7"/>
  <c r="F379" i="3"/>
  <c r="E992" i="7"/>
  <c r="F381" i="3"/>
  <c r="E996" i="7"/>
  <c r="F386" i="3"/>
  <c r="E1008" i="7"/>
  <c r="F413" i="3"/>
  <c r="F414" i="3"/>
  <c r="E987" i="7"/>
  <c r="F375" i="3"/>
  <c r="F376" i="3"/>
  <c r="E984" i="7"/>
  <c r="F367" i="3"/>
  <c r="E1006" i="7"/>
  <c r="F409" i="3"/>
  <c r="F410" i="3"/>
  <c r="E995" i="7"/>
  <c r="F384" i="3"/>
  <c r="F385" i="3"/>
  <c r="E971" i="7"/>
  <c r="F349" i="3"/>
  <c r="E1002" i="7"/>
  <c r="F391" i="3"/>
  <c r="E1007" i="7"/>
  <c r="F411" i="3"/>
  <c r="F412" i="3"/>
  <c r="E1004" i="7"/>
  <c r="F395" i="3"/>
  <c r="F399" i="3"/>
  <c r="F396" i="3"/>
  <c r="F393" i="3"/>
  <c r="F397" i="3"/>
  <c r="F394" i="3"/>
  <c r="F398" i="3"/>
  <c r="F403" i="3"/>
  <c r="F407" i="3"/>
  <c r="F408" i="3"/>
  <c r="F404" i="3"/>
  <c r="F405" i="3"/>
  <c r="F406" i="3"/>
  <c r="E978" i="7"/>
  <c r="F359" i="3"/>
  <c r="E1005" i="7"/>
  <c r="F400" i="3"/>
  <c r="F401" i="3"/>
  <c r="F402" i="3"/>
  <c r="M414" i="3"/>
  <c r="J414" i="3" s="1"/>
  <c r="P316" i="3"/>
  <c r="M315" i="3"/>
  <c r="Q315" i="3" s="1"/>
  <c r="P313" i="3"/>
  <c r="M312" i="3"/>
  <c r="Q312" i="3" s="1"/>
  <c r="P300" i="3"/>
  <c r="M299" i="3"/>
  <c r="Q299" i="3" s="1"/>
  <c r="M308" i="3"/>
  <c r="Q308" i="3" s="1"/>
  <c r="P309" i="3"/>
  <c r="M321" i="3"/>
  <c r="Q321" i="3" s="1"/>
  <c r="P322" i="3"/>
  <c r="P305" i="3"/>
  <c r="M304" i="3"/>
  <c r="Q304" i="3" s="1"/>
  <c r="P318" i="3"/>
  <c r="M317" i="3"/>
  <c r="Q317" i="3" s="1"/>
  <c r="P301" i="3"/>
  <c r="M300" i="3"/>
  <c r="Q300" i="3" s="1"/>
  <c r="P314" i="3"/>
  <c r="M313" i="3"/>
  <c r="Q313" i="3" s="1"/>
  <c r="P297" i="3"/>
  <c r="M296" i="3"/>
  <c r="Q296" i="3" s="1"/>
  <c r="P310" i="3"/>
  <c r="M309" i="3"/>
  <c r="Q309" i="3" s="1"/>
  <c r="M292" i="3"/>
  <c r="Q292" i="3" s="1"/>
  <c r="P293" i="3"/>
  <c r="P306" i="3"/>
  <c r="M305" i="3"/>
  <c r="Q305" i="3" s="1"/>
  <c r="P308" i="3"/>
  <c r="M307" i="3"/>
  <c r="Q307" i="3" s="1"/>
  <c r="P302" i="3"/>
  <c r="M301" i="3"/>
  <c r="Q301" i="3" s="1"/>
  <c r="P296" i="3"/>
  <c r="M295" i="3"/>
  <c r="Q295" i="3" s="1"/>
  <c r="M297" i="3"/>
  <c r="Q297" i="3" s="1"/>
  <c r="P298" i="3"/>
  <c r="P319" i="3"/>
  <c r="M318" i="3"/>
  <c r="Q318" i="3" s="1"/>
  <c r="P294" i="3"/>
  <c r="M293" i="3"/>
  <c r="Q293" i="3" s="1"/>
  <c r="P315" i="3"/>
  <c r="M314" i="3"/>
  <c r="Q314" i="3" s="1"/>
  <c r="P320" i="3"/>
  <c r="M319" i="3"/>
  <c r="Q319" i="3" s="1"/>
  <c r="M310" i="3"/>
  <c r="Q310" i="3" s="1"/>
  <c r="P311" i="3"/>
  <c r="P312" i="3"/>
  <c r="M311" i="3"/>
  <c r="Q311" i="3" s="1"/>
  <c r="P307" i="3"/>
  <c r="M306" i="3"/>
  <c r="Q306" i="3" s="1"/>
  <c r="P304" i="3"/>
  <c r="M303" i="3"/>
  <c r="Q303" i="3" s="1"/>
  <c r="M302" i="3"/>
  <c r="Q302" i="3" s="1"/>
  <c r="P303" i="3"/>
  <c r="M291" i="3"/>
  <c r="P292" i="3"/>
  <c r="P299" i="3"/>
  <c r="M298" i="3"/>
  <c r="Q298" i="3" s="1"/>
  <c r="P321" i="3"/>
  <c r="M320" i="3"/>
  <c r="Q320" i="3" s="1"/>
  <c r="P295" i="3"/>
  <c r="M294" i="3"/>
  <c r="Q294" i="3" s="1"/>
  <c r="M316" i="3"/>
  <c r="Q316" i="3" s="1"/>
  <c r="P317" i="3"/>
  <c r="M416" i="3"/>
  <c r="J416" i="3" s="1"/>
  <c r="M413" i="3"/>
  <c r="J413" i="3" s="1"/>
  <c r="M412" i="3"/>
  <c r="J412" i="3" s="1"/>
  <c r="M411" i="3"/>
  <c r="J411" i="3" s="1"/>
  <c r="M409" i="3"/>
  <c r="AG47" i="3" l="1"/>
  <c r="J303" i="3"/>
  <c r="J295" i="3"/>
  <c r="J304" i="3"/>
  <c r="J292" i="3"/>
  <c r="J321" i="3"/>
  <c r="J308" i="3"/>
  <c r="J317" i="3"/>
  <c r="J312" i="3"/>
  <c r="J311" i="3"/>
  <c r="J299" i="3"/>
  <c r="J307" i="3"/>
  <c r="J315" i="3"/>
  <c r="J318" i="3"/>
  <c r="J300" i="3"/>
  <c r="J319" i="3"/>
  <c r="J294" i="3"/>
  <c r="J302" i="3"/>
  <c r="J297" i="3"/>
  <c r="J301" i="3"/>
  <c r="J296" i="3"/>
  <c r="J293" i="3"/>
  <c r="J310" i="3"/>
  <c r="J309" i="3"/>
  <c r="J313" i="3"/>
  <c r="J316" i="3"/>
  <c r="J320" i="3"/>
  <c r="J298" i="3"/>
  <c r="J306" i="3"/>
  <c r="J314" i="3"/>
  <c r="J305" i="3"/>
  <c r="B165" i="11" l="1"/>
  <c r="B164" i="11"/>
  <c r="B163" i="11"/>
  <c r="B162"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02" i="11"/>
  <c r="B193" i="11"/>
  <c r="B192" i="11"/>
  <c r="B191" i="11"/>
  <c r="B190" i="11"/>
  <c r="B187" i="11"/>
  <c r="B186" i="11"/>
  <c r="B185" i="11"/>
  <c r="B184" i="11"/>
  <c r="B170" i="11"/>
  <c r="B109" i="11"/>
  <c r="B75" i="11"/>
  <c r="B153" i="11"/>
  <c r="B140" i="11"/>
  <c r="B127" i="11"/>
  <c r="B126" i="11"/>
  <c r="B104" i="11"/>
  <c r="B103" i="11"/>
  <c r="B100" i="11"/>
  <c r="B35" i="11"/>
  <c r="B205" i="11"/>
  <c r="B204" i="11"/>
  <c r="B203" i="11"/>
  <c r="B201" i="11"/>
  <c r="B200" i="11"/>
  <c r="B199" i="11"/>
  <c r="B198" i="11"/>
  <c r="B197" i="11"/>
  <c r="B196" i="11"/>
  <c r="B195" i="11"/>
  <c r="B194" i="11"/>
  <c r="B189" i="11"/>
  <c r="B188" i="11"/>
  <c r="B183" i="11"/>
  <c r="B182" i="11"/>
  <c r="B181" i="11"/>
  <c r="B180" i="11"/>
  <c r="B179" i="11"/>
  <c r="B178" i="11"/>
  <c r="B177" i="11"/>
  <c r="B176" i="11"/>
  <c r="B175" i="11"/>
  <c r="B174" i="11"/>
  <c r="B173" i="11"/>
  <c r="B172" i="11"/>
  <c r="B171" i="11"/>
  <c r="B169" i="11"/>
  <c r="B168" i="11"/>
  <c r="B167" i="11"/>
  <c r="B166" i="11"/>
  <c r="B161" i="11"/>
  <c r="B160" i="11"/>
  <c r="B159" i="11"/>
  <c r="B158" i="11"/>
  <c r="B157" i="11"/>
  <c r="B156" i="11"/>
  <c r="B155" i="11"/>
  <c r="B154" i="11"/>
  <c r="B152" i="11"/>
  <c r="B151" i="11"/>
  <c r="B150" i="11"/>
  <c r="B149" i="11"/>
  <c r="B148" i="11"/>
  <c r="B147" i="11"/>
  <c r="B146" i="11"/>
  <c r="B145" i="11"/>
  <c r="B144" i="11"/>
  <c r="B143" i="11"/>
  <c r="B142" i="11"/>
  <c r="B141" i="11"/>
  <c r="B139" i="11"/>
  <c r="B138" i="11"/>
  <c r="B137" i="11"/>
  <c r="B136" i="11"/>
  <c r="B135" i="11"/>
  <c r="B134" i="11"/>
  <c r="B133" i="11"/>
  <c r="B132" i="11"/>
  <c r="B131" i="11"/>
  <c r="B130" i="11"/>
  <c r="B129" i="11"/>
  <c r="B128" i="11"/>
  <c r="B125" i="11"/>
  <c r="B124" i="11"/>
  <c r="B123" i="11"/>
  <c r="B122" i="11"/>
  <c r="B121" i="11"/>
  <c r="B120" i="11"/>
  <c r="B119" i="11"/>
  <c r="B118" i="11"/>
  <c r="B117" i="11"/>
  <c r="B116" i="11"/>
  <c r="B115" i="11"/>
  <c r="B114" i="11"/>
  <c r="B113" i="11"/>
  <c r="B112" i="11"/>
  <c r="B111" i="11"/>
  <c r="B110" i="11"/>
  <c r="B108" i="11"/>
  <c r="B107" i="11"/>
  <c r="B106" i="11"/>
  <c r="B105" i="11"/>
  <c r="B102" i="11"/>
  <c r="B101" i="11"/>
  <c r="B99" i="11"/>
  <c r="B98" i="11"/>
  <c r="B97" i="11"/>
  <c r="B96" i="11"/>
  <c r="B95" i="11"/>
  <c r="B94" i="11"/>
  <c r="B93" i="11"/>
  <c r="B92" i="11"/>
  <c r="B91" i="11"/>
  <c r="B90" i="11"/>
  <c r="B89" i="11"/>
  <c r="B88" i="11"/>
  <c r="B87" i="11"/>
  <c r="B86" i="11"/>
  <c r="B85" i="11"/>
  <c r="B84" i="11"/>
  <c r="B83" i="11"/>
  <c r="B82" i="11"/>
  <c r="B81" i="11"/>
  <c r="B80" i="11"/>
  <c r="B79" i="11"/>
  <c r="B78" i="11"/>
  <c r="B77" i="11"/>
  <c r="B76"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L244" i="3" l="1"/>
  <c r="L273" i="3"/>
  <c r="L259" i="3"/>
  <c r="L264" i="3"/>
  <c r="L265" i="3"/>
  <c r="L268" i="3"/>
  <c r="L269" i="3"/>
  <c r="L285" i="3"/>
  <c r="L281" i="3"/>
  <c r="L276" i="3"/>
  <c r="L275" i="3"/>
  <c r="L243" i="3"/>
  <c r="L250" i="3"/>
  <c r="L258" i="3"/>
  <c r="L263" i="3"/>
  <c r="L271" i="3"/>
  <c r="L277" i="3"/>
  <c r="L245" i="3"/>
  <c r="L248" i="3"/>
  <c r="L254" i="3"/>
  <c r="L255" i="3"/>
  <c r="L260" i="3"/>
  <c r="L261" i="3"/>
  <c r="L262" i="3"/>
  <c r="L267" i="3"/>
  <c r="L270" i="3"/>
  <c r="L280" i="3"/>
  <c r="L278" i="3"/>
  <c r="L246" i="3"/>
  <c r="L252" i="3"/>
  <c r="L279" i="3"/>
  <c r="L247" i="3"/>
  <c r="L249" i="3"/>
  <c r="L253" i="3"/>
  <c r="L256" i="3"/>
  <c r="L257" i="3"/>
  <c r="L266" i="3"/>
  <c r="L272" i="3"/>
  <c r="L251" i="3"/>
  <c r="L287" i="3"/>
  <c r="M286" i="3" s="1"/>
  <c r="L286" i="3"/>
  <c r="L283" i="3"/>
  <c r="L284" i="3"/>
  <c r="L282" i="3"/>
  <c r="L274" i="3"/>
  <c r="B15" i="3"/>
  <c r="B14" i="3"/>
  <c r="B13" i="3"/>
  <c r="B12" i="3"/>
  <c r="B11" i="3"/>
  <c r="B10" i="3"/>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958" i="7"/>
  <c r="B959" i="7"/>
  <c r="B960" i="7"/>
  <c r="B961"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7" i="7"/>
  <c r="A7" i="1"/>
  <c r="B7" i="1"/>
  <c r="K38" i="1" s="1"/>
  <c r="L33" i="3" l="1"/>
  <c r="L41" i="3"/>
  <c r="L114" i="3"/>
  <c r="L38" i="3"/>
  <c r="L35" i="3"/>
  <c r="L34" i="3"/>
  <c r="L32" i="3"/>
  <c r="L45" i="3"/>
  <c r="L48" i="3"/>
  <c r="L113" i="3"/>
  <c r="L46" i="3"/>
  <c r="L39" i="3"/>
  <c r="L42" i="3"/>
  <c r="L36" i="3"/>
  <c r="L37" i="3"/>
  <c r="L30" i="3"/>
  <c r="L112" i="3"/>
  <c r="L44" i="3"/>
  <c r="L26" i="3"/>
  <c r="L25" i="3"/>
  <c r="P25" i="3" s="1"/>
  <c r="L115" i="3"/>
  <c r="L43" i="3"/>
  <c r="L27" i="3"/>
  <c r="L40" i="3"/>
  <c r="L29" i="3"/>
  <c r="L31" i="3"/>
  <c r="L28" i="3"/>
  <c r="L47"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385" i="3"/>
  <c r="P248" i="3"/>
  <c r="M247" i="3"/>
  <c r="M249" i="3"/>
  <c r="Q249" i="3" s="1"/>
  <c r="P250" i="3"/>
  <c r="P276" i="3"/>
  <c r="M275" i="3"/>
  <c r="P281" i="3"/>
  <c r="M280" i="3"/>
  <c r="P269" i="3"/>
  <c r="M268" i="3"/>
  <c r="P265" i="3"/>
  <c r="M264" i="3"/>
  <c r="P264" i="3"/>
  <c r="M263" i="3"/>
  <c r="M258" i="3"/>
  <c r="Q258" i="3" s="1"/>
  <c r="P259" i="3"/>
  <c r="P256" i="3"/>
  <c r="M255" i="3"/>
  <c r="P282" i="3"/>
  <c r="M281" i="3"/>
  <c r="M282" i="3"/>
  <c r="Q282" i="3" s="1"/>
  <c r="P283" i="3"/>
  <c r="M250" i="3"/>
  <c r="Q250" i="3" s="1"/>
  <c r="P251" i="3"/>
  <c r="M253" i="3"/>
  <c r="P254" i="3"/>
  <c r="P277" i="3"/>
  <c r="M276" i="3"/>
  <c r="M257" i="3"/>
  <c r="P258" i="3"/>
  <c r="J258" i="3"/>
  <c r="P284" i="3"/>
  <c r="M283" i="3"/>
  <c r="P249" i="3"/>
  <c r="M248" i="3"/>
  <c r="P274" i="3"/>
  <c r="M273" i="3"/>
  <c r="P266" i="3"/>
  <c r="M265" i="3"/>
  <c r="P257" i="3"/>
  <c r="M256" i="3"/>
  <c r="P253" i="3"/>
  <c r="M252" i="3"/>
  <c r="M246" i="3"/>
  <c r="P247" i="3"/>
  <c r="M245" i="3"/>
  <c r="P246" i="3"/>
  <c r="P278" i="3"/>
  <c r="M277" i="3"/>
  <c r="M279" i="3"/>
  <c r="P280" i="3"/>
  <c r="M266" i="3"/>
  <c r="Q266" i="3" s="1"/>
  <c r="P267" i="3"/>
  <c r="M261" i="3"/>
  <c r="P262" i="3"/>
  <c r="P261" i="3"/>
  <c r="M260" i="3"/>
  <c r="M254" i="3"/>
  <c r="P255" i="3"/>
  <c r="P271" i="3"/>
  <c r="M270" i="3"/>
  <c r="Q270" i="3" s="1"/>
  <c r="M262" i="3"/>
  <c r="Q262" i="3" s="1"/>
  <c r="P263" i="3"/>
  <c r="P285" i="3"/>
  <c r="M284" i="3"/>
  <c r="P268" i="3"/>
  <c r="M267" i="3"/>
  <c r="P286" i="3"/>
  <c r="J286" i="3"/>
  <c r="M285" i="3"/>
  <c r="Q286" i="3"/>
  <c r="P272" i="3"/>
  <c r="M271" i="3"/>
  <c r="P279" i="3"/>
  <c r="M278" i="3"/>
  <c r="P252" i="3"/>
  <c r="M251" i="3"/>
  <c r="M269" i="3"/>
  <c r="P270" i="3"/>
  <c r="P260" i="3"/>
  <c r="M259" i="3"/>
  <c r="P245" i="3"/>
  <c r="M244" i="3"/>
  <c r="Q244" i="3" s="1"/>
  <c r="P243" i="3"/>
  <c r="P275" i="3"/>
  <c r="M274" i="3"/>
  <c r="P273" i="3"/>
  <c r="M272" i="3"/>
  <c r="P244" i="3"/>
  <c r="M243" i="3"/>
  <c r="Q243" i="3" s="1"/>
  <c r="L335" i="3"/>
  <c r="L332" i="3"/>
  <c r="P332" i="3" s="1"/>
  <c r="L330" i="3"/>
  <c r="L324" i="3"/>
  <c r="L323" i="3"/>
  <c r="L334" i="3"/>
  <c r="P334" i="3" s="1"/>
  <c r="L329" i="3"/>
  <c r="P329" i="3" s="1"/>
  <c r="L327" i="3"/>
  <c r="L325" i="3"/>
  <c r="L333" i="3"/>
  <c r="P333" i="3" s="1"/>
  <c r="L336" i="3"/>
  <c r="L331" i="3"/>
  <c r="L328" i="3"/>
  <c r="L326" i="3"/>
  <c r="P326" i="3" s="1"/>
  <c r="L291" i="3"/>
  <c r="L384" i="3"/>
  <c r="L383" i="3"/>
  <c r="L382" i="3"/>
  <c r="L381" i="3"/>
  <c r="L378" i="3"/>
  <c r="L373" i="3"/>
  <c r="L372" i="3"/>
  <c r="L371" i="3"/>
  <c r="L366" i="3"/>
  <c r="L364" i="3"/>
  <c r="L363" i="3"/>
  <c r="L358" i="3"/>
  <c r="L356" i="3"/>
  <c r="L355" i="3"/>
  <c r="L351" i="3"/>
  <c r="L350" i="3"/>
  <c r="L345" i="3"/>
  <c r="L402" i="3"/>
  <c r="L391" i="3"/>
  <c r="L388" i="3"/>
  <c r="L387" i="3"/>
  <c r="L386" i="3"/>
  <c r="L342" i="3"/>
  <c r="L407" i="3"/>
  <c r="L398" i="3"/>
  <c r="L394" i="3"/>
  <c r="L392" i="3"/>
  <c r="L389" i="3"/>
  <c r="L374" i="3"/>
  <c r="L370" i="3"/>
  <c r="L369" i="3"/>
  <c r="L357" i="3"/>
  <c r="L353" i="3"/>
  <c r="L349" i="3"/>
  <c r="L404" i="3"/>
  <c r="L399" i="3"/>
  <c r="L415" i="3"/>
  <c r="L409" i="3"/>
  <c r="J409" i="3" s="1"/>
  <c r="L406" i="3"/>
  <c r="L403" i="3"/>
  <c r="L401" i="3"/>
  <c r="L397" i="3"/>
  <c r="L393" i="3"/>
  <c r="L379" i="3"/>
  <c r="L376" i="3"/>
  <c r="L367" i="3"/>
  <c r="L361" i="3"/>
  <c r="L352" i="3"/>
  <c r="L347" i="3"/>
  <c r="L346" i="3"/>
  <c r="L344" i="3"/>
  <c r="L343" i="3"/>
  <c r="L395" i="3"/>
  <c r="L408" i="3"/>
  <c r="L405" i="3"/>
  <c r="L400" i="3"/>
  <c r="L396" i="3"/>
  <c r="L390" i="3"/>
  <c r="L380" i="3"/>
  <c r="L377" i="3"/>
  <c r="L375" i="3"/>
  <c r="L368" i="3"/>
  <c r="L365" i="3"/>
  <c r="L362" i="3"/>
  <c r="L360" i="3"/>
  <c r="L359" i="3"/>
  <c r="L354" i="3"/>
  <c r="L348" i="3"/>
  <c r="L24" i="3"/>
  <c r="E183" i="7"/>
  <c r="E179" i="7"/>
  <c r="E175" i="7"/>
  <c r="E171" i="7"/>
  <c r="E167" i="7"/>
  <c r="E163" i="7"/>
  <c r="E184" i="7"/>
  <c r="E178" i="7"/>
  <c r="E173" i="7"/>
  <c r="E168" i="7"/>
  <c r="E162" i="7"/>
  <c r="E158" i="7"/>
  <c r="E154" i="7"/>
  <c r="E150" i="7"/>
  <c r="E146" i="7"/>
  <c r="E142" i="7"/>
  <c r="E138" i="7"/>
  <c r="E134" i="7"/>
  <c r="E130" i="7"/>
  <c r="E126" i="7"/>
  <c r="E122" i="7"/>
  <c r="E118" i="7"/>
  <c r="E114" i="7"/>
  <c r="E110" i="7"/>
  <c r="E106" i="7"/>
  <c r="E102" i="7"/>
  <c r="E98" i="7"/>
  <c r="E94" i="7"/>
  <c r="E90" i="7"/>
  <c r="E86" i="7"/>
  <c r="E82" i="7"/>
  <c r="E78" i="7"/>
  <c r="E74" i="7"/>
  <c r="E70" i="7"/>
  <c r="E66" i="7"/>
  <c r="E62" i="7"/>
  <c r="E58" i="7"/>
  <c r="E54" i="7"/>
  <c r="E50" i="7"/>
  <c r="E46" i="7"/>
  <c r="E42" i="7"/>
  <c r="E38" i="7"/>
  <c r="E34" i="7"/>
  <c r="E30" i="7"/>
  <c r="E26" i="7"/>
  <c r="E22" i="7"/>
  <c r="E18" i="7"/>
  <c r="E14" i="7"/>
  <c r="E10" i="7"/>
  <c r="E81" i="7"/>
  <c r="E77" i="7"/>
  <c r="E73" i="7"/>
  <c r="E69" i="7"/>
  <c r="E65" i="7"/>
  <c r="E61" i="7"/>
  <c r="E57" i="7"/>
  <c r="E53" i="7"/>
  <c r="E49" i="7"/>
  <c r="E45" i="7"/>
  <c r="E41" i="7"/>
  <c r="E37" i="7"/>
  <c r="E33" i="7"/>
  <c r="E29" i="7"/>
  <c r="E25" i="7"/>
  <c r="E21" i="7"/>
  <c r="E17" i="7"/>
  <c r="E13" i="7"/>
  <c r="E9" i="7"/>
  <c r="E80" i="7"/>
  <c r="E72" i="7"/>
  <c r="E64" i="7"/>
  <c r="E56" i="7"/>
  <c r="E48" i="7"/>
  <c r="E40" i="7"/>
  <c r="E36" i="7"/>
  <c r="E28" i="7"/>
  <c r="E20" i="7"/>
  <c r="E8" i="7"/>
  <c r="E174" i="7"/>
  <c r="E169" i="7"/>
  <c r="E155" i="7"/>
  <c r="E143" i="7"/>
  <c r="E131" i="7"/>
  <c r="E127" i="7"/>
  <c r="E115" i="7"/>
  <c r="E103" i="7"/>
  <c r="E99" i="7"/>
  <c r="E87" i="7"/>
  <c r="E75" i="7"/>
  <c r="E67" i="7"/>
  <c r="E59" i="7"/>
  <c r="E47" i="7"/>
  <c r="E35" i="7"/>
  <c r="E27" i="7"/>
  <c r="E19" i="7"/>
  <c r="E11" i="7"/>
  <c r="E182" i="7"/>
  <c r="E177" i="7"/>
  <c r="E172" i="7"/>
  <c r="E166" i="7"/>
  <c r="E161" i="7"/>
  <c r="E157" i="7"/>
  <c r="E153" i="7"/>
  <c r="E149" i="7"/>
  <c r="E145" i="7"/>
  <c r="E141" i="7"/>
  <c r="E137" i="7"/>
  <c r="E133" i="7"/>
  <c r="E129" i="7"/>
  <c r="E125" i="7"/>
  <c r="E121" i="7"/>
  <c r="E117" i="7"/>
  <c r="E113" i="7"/>
  <c r="E109" i="7"/>
  <c r="E105" i="7"/>
  <c r="E101" i="7"/>
  <c r="E97" i="7"/>
  <c r="E93" i="7"/>
  <c r="E89" i="7"/>
  <c r="E85" i="7"/>
  <c r="E159" i="7"/>
  <c r="E147" i="7"/>
  <c r="E139" i="7"/>
  <c r="E123" i="7"/>
  <c r="E111" i="7"/>
  <c r="E91" i="7"/>
  <c r="E83" i="7"/>
  <c r="E71" i="7"/>
  <c r="E55" i="7"/>
  <c r="E43" i="7"/>
  <c r="E31" i="7"/>
  <c r="E23" i="7"/>
  <c r="E15" i="7"/>
  <c r="E7" i="7"/>
  <c r="E181" i="7"/>
  <c r="E176" i="7"/>
  <c r="E170" i="7"/>
  <c r="E165" i="7"/>
  <c r="E160" i="7"/>
  <c r="E156" i="7"/>
  <c r="E152" i="7"/>
  <c r="E148" i="7"/>
  <c r="E144" i="7"/>
  <c r="E140" i="7"/>
  <c r="E136" i="7"/>
  <c r="E132" i="7"/>
  <c r="E128" i="7"/>
  <c r="E124" i="7"/>
  <c r="E120" i="7"/>
  <c r="E116" i="7"/>
  <c r="E112" i="7"/>
  <c r="E108" i="7"/>
  <c r="E104" i="7"/>
  <c r="E100" i="7"/>
  <c r="E96" i="7"/>
  <c r="E92" i="7"/>
  <c r="E88" i="7"/>
  <c r="E84" i="7"/>
  <c r="E76" i="7"/>
  <c r="E68" i="7"/>
  <c r="E60" i="7"/>
  <c r="E52" i="7"/>
  <c r="E44" i="7"/>
  <c r="E32" i="7"/>
  <c r="E24" i="7"/>
  <c r="E16" i="7"/>
  <c r="E12" i="7"/>
  <c r="E180" i="7"/>
  <c r="E164" i="7"/>
  <c r="E151" i="7"/>
  <c r="E135" i="7"/>
  <c r="E119" i="7"/>
  <c r="E107" i="7"/>
  <c r="E95" i="7"/>
  <c r="E79" i="7"/>
  <c r="E63" i="7"/>
  <c r="E51" i="7"/>
  <c r="E39" i="7"/>
  <c r="Q188" i="3"/>
  <c r="Q168" i="3"/>
  <c r="AO24" i="3" l="1"/>
  <c r="AO25" i="3"/>
  <c r="P108" i="3"/>
  <c r="M107" i="3"/>
  <c r="Q107" i="3" s="1"/>
  <c r="M103" i="3"/>
  <c r="Q103" i="3" s="1"/>
  <c r="P104" i="3"/>
  <c r="P100" i="3"/>
  <c r="M99" i="3"/>
  <c r="Q99" i="3" s="1"/>
  <c r="P96" i="3"/>
  <c r="M95" i="3"/>
  <c r="Q95" i="3" s="1"/>
  <c r="P92" i="3"/>
  <c r="M91" i="3"/>
  <c r="Q91" i="3" s="1"/>
  <c r="M87" i="3"/>
  <c r="Q87" i="3" s="1"/>
  <c r="P88" i="3"/>
  <c r="M83" i="3"/>
  <c r="Q83" i="3" s="1"/>
  <c r="P84" i="3"/>
  <c r="M79" i="3"/>
  <c r="Q79" i="3" s="1"/>
  <c r="P80" i="3"/>
  <c r="M75" i="3"/>
  <c r="Q75" i="3" s="1"/>
  <c r="P76" i="3"/>
  <c r="P72" i="3"/>
  <c r="M71" i="3"/>
  <c r="Q71" i="3" s="1"/>
  <c r="P68" i="3"/>
  <c r="M67" i="3"/>
  <c r="Q67" i="3" s="1"/>
  <c r="P64" i="3"/>
  <c r="M63" i="3"/>
  <c r="Q63" i="3" s="1"/>
  <c r="P60" i="3"/>
  <c r="M59" i="3"/>
  <c r="Q59" i="3" s="1"/>
  <c r="P56" i="3"/>
  <c r="M55" i="3"/>
  <c r="Q55" i="3" s="1"/>
  <c r="P52" i="3"/>
  <c r="M51" i="3"/>
  <c r="Q51" i="3" s="1"/>
  <c r="M46" i="3"/>
  <c r="Q46" i="3" s="1"/>
  <c r="P47" i="3"/>
  <c r="M39" i="3"/>
  <c r="Q39" i="3" s="1"/>
  <c r="P40" i="3"/>
  <c r="P30" i="3"/>
  <c r="M29" i="3"/>
  <c r="Q29" i="3" s="1"/>
  <c r="P39" i="3"/>
  <c r="M38" i="3"/>
  <c r="Q38" i="3" s="1"/>
  <c r="P45" i="3"/>
  <c r="M44" i="3"/>
  <c r="Q44" i="3" s="1"/>
  <c r="P38" i="3"/>
  <c r="M37" i="3"/>
  <c r="Q37" i="3" s="1"/>
  <c r="P111" i="3"/>
  <c r="M110" i="3"/>
  <c r="Q110" i="3" s="1"/>
  <c r="Z48" i="3" s="1"/>
  <c r="P107" i="3"/>
  <c r="M106" i="3"/>
  <c r="Q106" i="3" s="1"/>
  <c r="Z45" i="3" s="1"/>
  <c r="P103" i="3"/>
  <c r="M102" i="3"/>
  <c r="Q102" i="3" s="1"/>
  <c r="P99" i="3"/>
  <c r="M98" i="3"/>
  <c r="Q98" i="3" s="1"/>
  <c r="M94" i="3"/>
  <c r="Q94" i="3" s="1"/>
  <c r="P95" i="3"/>
  <c r="M90" i="3"/>
  <c r="Q90" i="3" s="1"/>
  <c r="P91" i="3"/>
  <c r="M86" i="3"/>
  <c r="Q86" i="3" s="1"/>
  <c r="P87" i="3"/>
  <c r="M82" i="3"/>
  <c r="Q82" i="3" s="1"/>
  <c r="P83" i="3"/>
  <c r="M78" i="3"/>
  <c r="Q78" i="3" s="1"/>
  <c r="P79" i="3"/>
  <c r="M74" i="3"/>
  <c r="Q74" i="3" s="1"/>
  <c r="P75" i="3"/>
  <c r="M70" i="3"/>
  <c r="Q70" i="3" s="1"/>
  <c r="P71" i="3"/>
  <c r="P67" i="3"/>
  <c r="M66" i="3"/>
  <c r="Q66" i="3" s="1"/>
  <c r="P63" i="3"/>
  <c r="M62" i="3"/>
  <c r="Q62" i="3" s="1"/>
  <c r="P59" i="3"/>
  <c r="M58" i="3"/>
  <c r="Q58" i="3" s="1"/>
  <c r="M54" i="3"/>
  <c r="Q54" i="3" s="1"/>
  <c r="P55" i="3"/>
  <c r="P51" i="3"/>
  <c r="M50" i="3"/>
  <c r="Q50" i="3" s="1"/>
  <c r="P28" i="3"/>
  <c r="M27" i="3"/>
  <c r="Q27" i="3" s="1"/>
  <c r="Z27" i="3" s="1"/>
  <c r="P27" i="3"/>
  <c r="M26" i="3"/>
  <c r="Q26" i="3" s="1"/>
  <c r="Z26" i="3" s="1"/>
  <c r="P26" i="3"/>
  <c r="M25" i="3"/>
  <c r="Q25" i="3" s="1"/>
  <c r="Z25" i="3" s="1"/>
  <c r="M36" i="3"/>
  <c r="Q36" i="3" s="1"/>
  <c r="P37" i="3"/>
  <c r="M45" i="3"/>
  <c r="Q45" i="3" s="1"/>
  <c r="P46" i="3"/>
  <c r="P32" i="3"/>
  <c r="M31" i="3"/>
  <c r="Q31" i="3" s="1"/>
  <c r="P114" i="3"/>
  <c r="M113" i="3"/>
  <c r="Q113" i="3" s="1"/>
  <c r="Z51" i="3" s="1"/>
  <c r="M109" i="3"/>
  <c r="Q109" i="3" s="1"/>
  <c r="Z47" i="3" s="1"/>
  <c r="P110" i="3"/>
  <c r="M105" i="3"/>
  <c r="Q105" i="3" s="1"/>
  <c r="P106" i="3"/>
  <c r="P102" i="3"/>
  <c r="M101" i="3"/>
  <c r="Q101" i="3" s="1"/>
  <c r="M97" i="3"/>
  <c r="Q97" i="3" s="1"/>
  <c r="P98" i="3"/>
  <c r="P94" i="3"/>
  <c r="M93" i="3"/>
  <c r="Q93" i="3" s="1"/>
  <c r="J94" i="3"/>
  <c r="M89" i="3"/>
  <c r="Q89" i="3" s="1"/>
  <c r="P90" i="3"/>
  <c r="M85" i="3"/>
  <c r="Q85" i="3" s="1"/>
  <c r="P86" i="3"/>
  <c r="M81" i="3"/>
  <c r="Q81" i="3" s="1"/>
  <c r="P82" i="3"/>
  <c r="M77" i="3"/>
  <c r="Q77" i="3" s="1"/>
  <c r="P78" i="3"/>
  <c r="P74" i="3"/>
  <c r="M73" i="3"/>
  <c r="Q73" i="3" s="1"/>
  <c r="M69" i="3"/>
  <c r="Q69" i="3" s="1"/>
  <c r="P70" i="3"/>
  <c r="P66" i="3"/>
  <c r="M65" i="3"/>
  <c r="Q65" i="3" s="1"/>
  <c r="P62" i="3"/>
  <c r="M61" i="3"/>
  <c r="Q61" i="3" s="1"/>
  <c r="M57" i="3"/>
  <c r="Q57" i="3" s="1"/>
  <c r="P58" i="3"/>
  <c r="P54" i="3"/>
  <c r="M53" i="3"/>
  <c r="Q53" i="3" s="1"/>
  <c r="M49" i="3"/>
  <c r="Q49" i="3" s="1"/>
  <c r="P50" i="3"/>
  <c r="P31" i="3"/>
  <c r="M30" i="3"/>
  <c r="Q30" i="3" s="1"/>
  <c r="M42" i="3"/>
  <c r="Q42" i="3" s="1"/>
  <c r="P43" i="3"/>
  <c r="M43" i="3"/>
  <c r="Q43" i="3" s="1"/>
  <c r="Z34" i="3" s="1"/>
  <c r="P44" i="3"/>
  <c r="P36" i="3"/>
  <c r="M35" i="3"/>
  <c r="Q35" i="3" s="1"/>
  <c r="P113" i="3"/>
  <c r="M112" i="3"/>
  <c r="P34" i="3"/>
  <c r="M33" i="3"/>
  <c r="Q33" i="3" s="1"/>
  <c r="P41" i="3"/>
  <c r="M40" i="3"/>
  <c r="Q40" i="3" s="1"/>
  <c r="Z32" i="3" s="1"/>
  <c r="P109" i="3"/>
  <c r="M108" i="3"/>
  <c r="Q108" i="3" s="1"/>
  <c r="Z46" i="3" s="1"/>
  <c r="M104" i="3"/>
  <c r="Q104" i="3" s="1"/>
  <c r="P105" i="3"/>
  <c r="P101" i="3"/>
  <c r="M100" i="3"/>
  <c r="Q100" i="3" s="1"/>
  <c r="M96" i="3"/>
  <c r="Q96" i="3" s="1"/>
  <c r="P97" i="3"/>
  <c r="P93" i="3"/>
  <c r="M92" i="3"/>
  <c r="Q92" i="3" s="1"/>
  <c r="P89" i="3"/>
  <c r="M88" i="3"/>
  <c r="Q88" i="3" s="1"/>
  <c r="M84" i="3"/>
  <c r="Q84" i="3" s="1"/>
  <c r="P85" i="3"/>
  <c r="P81" i="3"/>
  <c r="M80" i="3"/>
  <c r="Q80" i="3" s="1"/>
  <c r="M76" i="3"/>
  <c r="Q76" i="3" s="1"/>
  <c r="P77" i="3"/>
  <c r="M72" i="3"/>
  <c r="Q72" i="3" s="1"/>
  <c r="P73" i="3"/>
  <c r="P69" i="3"/>
  <c r="M68" i="3"/>
  <c r="Q68" i="3" s="1"/>
  <c r="M64" i="3"/>
  <c r="Q64" i="3" s="1"/>
  <c r="P65" i="3"/>
  <c r="M60" i="3"/>
  <c r="Q60" i="3" s="1"/>
  <c r="P61" i="3"/>
  <c r="P57" i="3"/>
  <c r="M56" i="3"/>
  <c r="Q56" i="3" s="1"/>
  <c r="M52" i="3"/>
  <c r="Q52" i="3" s="1"/>
  <c r="P53" i="3"/>
  <c r="M48" i="3"/>
  <c r="Q48" i="3" s="1"/>
  <c r="P49" i="3"/>
  <c r="P29" i="3"/>
  <c r="M28" i="3"/>
  <c r="Q28" i="3" s="1"/>
  <c r="P115" i="3"/>
  <c r="M114" i="3"/>
  <c r="Q114" i="3" s="1"/>
  <c r="Z52" i="3" s="1"/>
  <c r="Q115" i="3"/>
  <c r="Z53" i="3" s="1"/>
  <c r="J115" i="3"/>
  <c r="P112" i="3"/>
  <c r="M111" i="3"/>
  <c r="Q111" i="3" s="1"/>
  <c r="Z49" i="3" s="1"/>
  <c r="M41" i="3"/>
  <c r="Q41" i="3" s="1"/>
  <c r="Z33" i="3" s="1"/>
  <c r="P42" i="3"/>
  <c r="M47" i="3"/>
  <c r="Q47" i="3" s="1"/>
  <c r="P48" i="3"/>
  <c r="P35" i="3"/>
  <c r="M34" i="3"/>
  <c r="Q34" i="3" s="1"/>
  <c r="M32" i="3"/>
  <c r="Q32" i="3" s="1"/>
  <c r="Z29" i="3" s="1"/>
  <c r="P33" i="3"/>
  <c r="J270" i="3"/>
  <c r="M359" i="3"/>
  <c r="J359" i="3" s="1"/>
  <c r="M374" i="3"/>
  <c r="J374" i="3" s="1"/>
  <c r="M395" i="3"/>
  <c r="J395" i="3" s="1"/>
  <c r="M346" i="3"/>
  <c r="J346" i="3" s="1"/>
  <c r="M392" i="3"/>
  <c r="J392" i="3" s="1"/>
  <c r="M368" i="3"/>
  <c r="J368" i="3" s="1"/>
  <c r="M391" i="3"/>
  <c r="J391" i="3" s="1"/>
  <c r="M390" i="3"/>
  <c r="J390" i="3" s="1"/>
  <c r="M350" i="3"/>
  <c r="J350" i="3" s="1"/>
  <c r="M362" i="3"/>
  <c r="J362" i="3" s="1"/>
  <c r="M371" i="3"/>
  <c r="J371" i="3" s="1"/>
  <c r="M381" i="3"/>
  <c r="J381" i="3" s="1"/>
  <c r="M358" i="3"/>
  <c r="J358" i="3" s="1"/>
  <c r="M367" i="3"/>
  <c r="J367" i="3" s="1"/>
  <c r="M366" i="3"/>
  <c r="J366" i="3" s="1"/>
  <c r="M402" i="3"/>
  <c r="J402" i="3" s="1"/>
  <c r="M398" i="3"/>
  <c r="J398" i="3" s="1"/>
  <c r="M356" i="3"/>
  <c r="J356" i="3" s="1"/>
  <c r="M388" i="3"/>
  <c r="J388" i="3" s="1"/>
  <c r="M406" i="3"/>
  <c r="J406" i="3" s="1"/>
  <c r="M387" i="3"/>
  <c r="J387" i="3" s="1"/>
  <c r="M349" i="3"/>
  <c r="J349" i="3" s="1"/>
  <c r="M357" i="3"/>
  <c r="J357" i="3" s="1"/>
  <c r="M370" i="3"/>
  <c r="J370" i="3" s="1"/>
  <c r="M380" i="3"/>
  <c r="J380" i="3" s="1"/>
  <c r="F343" i="3"/>
  <c r="F342" i="3"/>
  <c r="M353" i="3"/>
  <c r="J353" i="3" s="1"/>
  <c r="M364" i="3"/>
  <c r="J364" i="3" s="1"/>
  <c r="M379" i="3"/>
  <c r="J379" i="3" s="1"/>
  <c r="M343" i="3"/>
  <c r="J343" i="3" s="1"/>
  <c r="M360" i="3"/>
  <c r="J360" i="3" s="1"/>
  <c r="M352" i="3"/>
  <c r="J352" i="3" s="1"/>
  <c r="M373" i="3"/>
  <c r="J373" i="3" s="1"/>
  <c r="M397" i="3"/>
  <c r="J397" i="3" s="1"/>
  <c r="M386" i="3"/>
  <c r="J386" i="3" s="1"/>
  <c r="M344" i="3"/>
  <c r="J344" i="3" s="1"/>
  <c r="M355" i="3"/>
  <c r="J355" i="3" s="1"/>
  <c r="M365" i="3"/>
  <c r="J365" i="3" s="1"/>
  <c r="M347" i="3"/>
  <c r="J347" i="3" s="1"/>
  <c r="M361" i="3"/>
  <c r="J361" i="3" s="1"/>
  <c r="M376" i="3"/>
  <c r="J376" i="3" s="1"/>
  <c r="M342" i="3"/>
  <c r="J342" i="3" s="1"/>
  <c r="M351" i="3"/>
  <c r="J351" i="3" s="1"/>
  <c r="M378" i="3"/>
  <c r="J378" i="3" s="1"/>
  <c r="M396" i="3"/>
  <c r="J396" i="3" s="1"/>
  <c r="M369" i="3"/>
  <c r="J369" i="3" s="1"/>
  <c r="M393" i="3"/>
  <c r="J393" i="3" s="1"/>
  <c r="M401" i="3"/>
  <c r="J401" i="3" s="1"/>
  <c r="M354" i="3"/>
  <c r="J354" i="3" s="1"/>
  <c r="M363" i="3"/>
  <c r="J363" i="3" s="1"/>
  <c r="M372" i="3"/>
  <c r="J372" i="3" s="1"/>
  <c r="M382" i="3"/>
  <c r="J382" i="3" s="1"/>
  <c r="M384" i="3"/>
  <c r="J384" i="3" s="1"/>
  <c r="J249" i="3"/>
  <c r="J282" i="3"/>
  <c r="J266" i="3"/>
  <c r="J244" i="3"/>
  <c r="J262" i="3"/>
  <c r="J284" i="3"/>
  <c r="Q284" i="3"/>
  <c r="J260" i="3"/>
  <c r="Q260" i="3"/>
  <c r="J277" i="3"/>
  <c r="Q277" i="3"/>
  <c r="J273" i="3"/>
  <c r="Q273" i="3"/>
  <c r="J253" i="3"/>
  <c r="Q253" i="3"/>
  <c r="J263" i="3"/>
  <c r="Q263" i="3"/>
  <c r="J268" i="3"/>
  <c r="Q268" i="3"/>
  <c r="J275" i="3"/>
  <c r="Q275" i="3"/>
  <c r="J243" i="3"/>
  <c r="J267" i="3"/>
  <c r="Q267" i="3"/>
  <c r="J279" i="3"/>
  <c r="Q279" i="3"/>
  <c r="J256" i="3"/>
  <c r="Q256" i="3"/>
  <c r="J248" i="3"/>
  <c r="Q248" i="3"/>
  <c r="J257" i="3"/>
  <c r="Q257" i="3"/>
  <c r="J250" i="3"/>
  <c r="J251" i="3"/>
  <c r="Q251" i="3"/>
  <c r="J278" i="3"/>
  <c r="Q278" i="3"/>
  <c r="J271" i="3"/>
  <c r="Q271" i="3"/>
  <c r="J261" i="3"/>
  <c r="Q261" i="3"/>
  <c r="J281" i="3"/>
  <c r="Q281" i="3"/>
  <c r="J255" i="3"/>
  <c r="Q255" i="3"/>
  <c r="J264" i="3"/>
  <c r="Q264" i="3"/>
  <c r="J280" i="3"/>
  <c r="Q280" i="3"/>
  <c r="J272" i="3"/>
  <c r="Q272" i="3"/>
  <c r="J274" i="3"/>
  <c r="Q274" i="3"/>
  <c r="J259" i="3"/>
  <c r="Q259" i="3"/>
  <c r="J269" i="3"/>
  <c r="Q269" i="3"/>
  <c r="J285" i="3"/>
  <c r="Q285" i="3"/>
  <c r="J254" i="3"/>
  <c r="Q254" i="3"/>
  <c r="J245" i="3"/>
  <c r="Q245" i="3"/>
  <c r="J246" i="3"/>
  <c r="Q246" i="3"/>
  <c r="J252" i="3"/>
  <c r="Q252" i="3"/>
  <c r="J265" i="3"/>
  <c r="Q265" i="3"/>
  <c r="J283" i="3"/>
  <c r="Q283" i="3"/>
  <c r="J276" i="3"/>
  <c r="Q276" i="3"/>
  <c r="J247" i="3"/>
  <c r="Q247" i="3"/>
  <c r="M330" i="3"/>
  <c r="P331" i="3"/>
  <c r="M326" i="3"/>
  <c r="Q326" i="3" s="1"/>
  <c r="P327" i="3"/>
  <c r="M327" i="3"/>
  <c r="Q327" i="3" s="1"/>
  <c r="P328" i="3"/>
  <c r="J291" i="3"/>
  <c r="P291" i="3"/>
  <c r="Q291" i="3"/>
  <c r="AG46" i="3" s="1"/>
  <c r="P336" i="3"/>
  <c r="Q336" i="3"/>
  <c r="M324" i="3"/>
  <c r="P325" i="3"/>
  <c r="M322" i="3"/>
  <c r="P323" i="3"/>
  <c r="M323" i="3"/>
  <c r="Q323" i="3" s="1"/>
  <c r="P324" i="3"/>
  <c r="M329" i="3"/>
  <c r="Q329" i="3" s="1"/>
  <c r="P330" i="3"/>
  <c r="M334" i="3"/>
  <c r="Q334" i="3" s="1"/>
  <c r="P335" i="3"/>
  <c r="E967" i="7"/>
  <c r="G967" i="7" s="1"/>
  <c r="B1010" i="7"/>
  <c r="M331" i="3"/>
  <c r="M333" i="3"/>
  <c r="Q333" i="3" s="1"/>
  <c r="M328" i="3"/>
  <c r="J326" i="3"/>
  <c r="M325" i="3"/>
  <c r="M335" i="3"/>
  <c r="J336" i="3"/>
  <c r="M332" i="3"/>
  <c r="B987" i="7"/>
  <c r="M399" i="3"/>
  <c r="J399" i="3" s="1"/>
  <c r="M407" i="3"/>
  <c r="J407" i="3" s="1"/>
  <c r="M400" i="3"/>
  <c r="J400" i="3" s="1"/>
  <c r="M404" i="3"/>
  <c r="J404" i="3" s="1"/>
  <c r="M405" i="3"/>
  <c r="J405" i="3" s="1"/>
  <c r="M403" i="3"/>
  <c r="J403" i="3" s="1"/>
  <c r="M415" i="3"/>
  <c r="J415" i="3" s="1"/>
  <c r="M408" i="3"/>
  <c r="J408" i="3" s="1"/>
  <c r="M348" i="3"/>
  <c r="J348" i="3" s="1"/>
  <c r="M394" i="3"/>
  <c r="J394" i="3" s="1"/>
  <c r="M375" i="3"/>
  <c r="J375" i="3" s="1"/>
  <c r="M389" i="3"/>
  <c r="J389" i="3" s="1"/>
  <c r="M345" i="3"/>
  <c r="J345" i="3" s="1"/>
  <c r="M385" i="3"/>
  <c r="J385" i="3" s="1"/>
  <c r="M377" i="3"/>
  <c r="J377" i="3" s="1"/>
  <c r="M383" i="3"/>
  <c r="J383" i="3" s="1"/>
  <c r="J37" i="3"/>
  <c r="P24" i="3"/>
  <c r="J39" i="3"/>
  <c r="J33" i="3"/>
  <c r="J36" i="3"/>
  <c r="J35" i="3"/>
  <c r="M24" i="3"/>
  <c r="J24" i="3" s="1"/>
  <c r="Q126" i="3"/>
  <c r="Q152" i="3"/>
  <c r="Q121" i="3"/>
  <c r="Q159" i="3"/>
  <c r="Q141" i="3"/>
  <c r="AG33" i="3" s="1"/>
  <c r="Q157" i="3"/>
  <c r="Q173" i="3"/>
  <c r="Q128" i="3"/>
  <c r="Q125" i="3"/>
  <c r="Q163" i="3"/>
  <c r="Q185" i="3"/>
  <c r="Q181" i="3"/>
  <c r="Q169" i="3"/>
  <c r="Q189" i="3"/>
  <c r="AG37" i="3" s="1"/>
  <c r="AH37" i="3" s="1"/>
  <c r="AI37" i="3" s="1"/>
  <c r="Q180" i="3"/>
  <c r="Q130" i="3"/>
  <c r="Q124" i="3"/>
  <c r="AG25" i="3" s="1"/>
  <c r="Q167" i="3"/>
  <c r="Q131" i="3"/>
  <c r="Q161" i="3"/>
  <c r="Q177" i="3"/>
  <c r="Q155" i="3"/>
  <c r="Q171" i="3"/>
  <c r="Q153" i="3"/>
  <c r="Q145" i="3"/>
  <c r="Q187" i="3"/>
  <c r="Q179" i="3"/>
  <c r="Q133" i="3"/>
  <c r="AG29" i="3" s="1"/>
  <c r="Q160" i="3"/>
  <c r="Q132" i="3"/>
  <c r="Q175" i="3"/>
  <c r="Q149" i="3"/>
  <c r="Q165" i="3"/>
  <c r="Q184" i="3"/>
  <c r="P121" i="3"/>
  <c r="Q139" i="3"/>
  <c r="Q144" i="3"/>
  <c r="Q122" i="3"/>
  <c r="Q183" i="3"/>
  <c r="Q147" i="3"/>
  <c r="Q123" i="3"/>
  <c r="Q137" i="3"/>
  <c r="Q140" i="3"/>
  <c r="Q134" i="3"/>
  <c r="Q151" i="3"/>
  <c r="G987" i="7"/>
  <c r="I999" i="7"/>
  <c r="I995" i="7"/>
  <c r="I991" i="7"/>
  <c r="G989" i="7"/>
  <c r="I986" i="7"/>
  <c r="I983" i="7"/>
  <c r="G981" i="7"/>
  <c r="I978" i="7"/>
  <c r="I975" i="7"/>
  <c r="G973" i="7"/>
  <c r="I970" i="7"/>
  <c r="G1003" i="7"/>
  <c r="I998" i="7"/>
  <c r="I994" i="7"/>
  <c r="I1001" i="7"/>
  <c r="I997" i="7"/>
  <c r="I993" i="7"/>
  <c r="I990" i="7"/>
  <c r="I987" i="7"/>
  <c r="G985" i="7"/>
  <c r="I982" i="7"/>
  <c r="I979" i="7"/>
  <c r="G977" i="7"/>
  <c r="I974" i="7"/>
  <c r="I971" i="7"/>
  <c r="G969" i="7"/>
  <c r="G984" i="7"/>
  <c r="I981" i="7"/>
  <c r="G979" i="7"/>
  <c r="G976" i="7"/>
  <c r="I973" i="7"/>
  <c r="G971" i="7"/>
  <c r="G968" i="7"/>
  <c r="G991" i="7"/>
  <c r="G988" i="7"/>
  <c r="I985" i="7"/>
  <c r="G983" i="7"/>
  <c r="G980" i="7"/>
  <c r="I977" i="7"/>
  <c r="G975" i="7"/>
  <c r="G972" i="7"/>
  <c r="I969" i="7"/>
  <c r="G1005" i="7"/>
  <c r="G996" i="7"/>
  <c r="G992" i="7"/>
  <c r="I989" i="7"/>
  <c r="I1010" i="7"/>
  <c r="G1010" i="7"/>
  <c r="G1009" i="7"/>
  <c r="I1007" i="7"/>
  <c r="B1007" i="7"/>
  <c r="G1008" i="7"/>
  <c r="I1006" i="7"/>
  <c r="B1006" i="7"/>
  <c r="G1004" i="7"/>
  <c r="G1002" i="7"/>
  <c r="I1000" i="7"/>
  <c r="B1000" i="7"/>
  <c r="G999" i="7"/>
  <c r="B997" i="7"/>
  <c r="G995" i="7"/>
  <c r="I1009" i="7"/>
  <c r="B1009" i="7"/>
  <c r="G1007" i="7"/>
  <c r="I1005" i="7"/>
  <c r="B1005" i="7"/>
  <c r="I1003" i="7"/>
  <c r="B1003" i="7"/>
  <c r="G1001" i="7"/>
  <c r="G998" i="7"/>
  <c r="I996" i="7"/>
  <c r="B996" i="7"/>
  <c r="G994" i="7"/>
  <c r="I992" i="7"/>
  <c r="B992" i="7"/>
  <c r="G990" i="7"/>
  <c r="I988" i="7"/>
  <c r="B988" i="7"/>
  <c r="G986" i="7"/>
  <c r="I984" i="7"/>
  <c r="B984" i="7"/>
  <c r="G982" i="7"/>
  <c r="I980" i="7"/>
  <c r="B980" i="7"/>
  <c r="G978" i="7"/>
  <c r="I976" i="7"/>
  <c r="B976" i="7"/>
  <c r="G974" i="7"/>
  <c r="I972" i="7"/>
  <c r="B972" i="7"/>
  <c r="G970" i="7"/>
  <c r="I968" i="7"/>
  <c r="B968" i="7"/>
  <c r="I1008" i="7"/>
  <c r="B1008" i="7"/>
  <c r="G1006" i="7"/>
  <c r="I1004" i="7"/>
  <c r="B1002" i="7"/>
  <c r="G1000" i="7"/>
  <c r="B999" i="7"/>
  <c r="G997" i="7"/>
  <c r="B1004" i="7"/>
  <c r="I1002" i="7"/>
  <c r="B995" i="7"/>
  <c r="G993" i="7"/>
  <c r="B1001" i="7"/>
  <c r="B979" i="7"/>
  <c r="B978" i="7"/>
  <c r="B977" i="7"/>
  <c r="B993" i="7"/>
  <c r="B983" i="7"/>
  <c r="B982" i="7"/>
  <c r="B981" i="7"/>
  <c r="B998" i="7"/>
  <c r="B994" i="7"/>
  <c r="B986" i="7"/>
  <c r="B985" i="7"/>
  <c r="B971" i="7"/>
  <c r="B970" i="7"/>
  <c r="B969" i="7"/>
  <c r="B991" i="7"/>
  <c r="B990" i="7"/>
  <c r="B989" i="7"/>
  <c r="B975" i="7"/>
  <c r="B974" i="7"/>
  <c r="B973" i="7"/>
  <c r="AG43" i="3" l="1"/>
  <c r="J29" i="3"/>
  <c r="AG44" i="3"/>
  <c r="AG45" i="3"/>
  <c r="AG32" i="3"/>
  <c r="AG28" i="3"/>
  <c r="AG24" i="3"/>
  <c r="J27" i="3"/>
  <c r="J26" i="3"/>
  <c r="J47" i="3"/>
  <c r="J31" i="3"/>
  <c r="J38" i="3"/>
  <c r="J40" i="3"/>
  <c r="J30" i="3"/>
  <c r="J25" i="3"/>
  <c r="J32" i="3"/>
  <c r="J44" i="3"/>
  <c r="J42" i="3"/>
  <c r="J43" i="3"/>
  <c r="J46" i="3"/>
  <c r="J45" i="3"/>
  <c r="J41" i="3"/>
  <c r="J28" i="3"/>
  <c r="Z37" i="3"/>
  <c r="J34" i="3"/>
  <c r="Z31" i="3"/>
  <c r="Z28" i="3"/>
  <c r="J74" i="3"/>
  <c r="J107" i="3"/>
  <c r="J99" i="3"/>
  <c r="J90" i="3"/>
  <c r="J51" i="3"/>
  <c r="Z43" i="3"/>
  <c r="Z41" i="3"/>
  <c r="Z35" i="3"/>
  <c r="Z42" i="3"/>
  <c r="Z36" i="3"/>
  <c r="Z38" i="3"/>
  <c r="Z30" i="3"/>
  <c r="Z40" i="3"/>
  <c r="Z44" i="3"/>
  <c r="Z39" i="3"/>
  <c r="J327" i="3"/>
  <c r="J65" i="3"/>
  <c r="J106" i="3"/>
  <c r="J75" i="3"/>
  <c r="J53" i="3"/>
  <c r="J54" i="3"/>
  <c r="J70" i="3"/>
  <c r="J109" i="3"/>
  <c r="J83" i="3"/>
  <c r="J89" i="3"/>
  <c r="J69" i="3"/>
  <c r="J58" i="3"/>
  <c r="J85" i="3"/>
  <c r="J86" i="3"/>
  <c r="J66" i="3"/>
  <c r="J82" i="3"/>
  <c r="J59" i="3"/>
  <c r="J105" i="3"/>
  <c r="J62" i="3"/>
  <c r="J78" i="3"/>
  <c r="J67" i="3"/>
  <c r="J79" i="3"/>
  <c r="J91" i="3"/>
  <c r="J93" i="3"/>
  <c r="J95" i="3"/>
  <c r="J61" i="3"/>
  <c r="J77" i="3"/>
  <c r="J101" i="3"/>
  <c r="J50" i="3"/>
  <c r="J98" i="3"/>
  <c r="J110" i="3"/>
  <c r="J57" i="3"/>
  <c r="J73" i="3"/>
  <c r="J113" i="3"/>
  <c r="J87" i="3"/>
  <c r="J103" i="3"/>
  <c r="J102" i="3"/>
  <c r="J63" i="3"/>
  <c r="J49" i="3"/>
  <c r="J81" i="3"/>
  <c r="J97" i="3"/>
  <c r="J55" i="3"/>
  <c r="J71" i="3"/>
  <c r="J64" i="3"/>
  <c r="J80" i="3"/>
  <c r="J96" i="3"/>
  <c r="J48" i="3"/>
  <c r="J114" i="3"/>
  <c r="J111" i="3"/>
  <c r="J60" i="3"/>
  <c r="J76" i="3"/>
  <c r="J92" i="3"/>
  <c r="J108" i="3"/>
  <c r="J56" i="3"/>
  <c r="J72" i="3"/>
  <c r="J88" i="3"/>
  <c r="J104" i="3"/>
  <c r="J112" i="3"/>
  <c r="Q112" i="3"/>
  <c r="Z50" i="3" s="1"/>
  <c r="J52" i="3"/>
  <c r="J68" i="3"/>
  <c r="J84" i="3"/>
  <c r="J100" i="3"/>
  <c r="B967" i="7"/>
  <c r="C967" i="7" s="1"/>
  <c r="M157" i="1"/>
  <c r="M153" i="1"/>
  <c r="M161" i="1"/>
  <c r="M155" i="1"/>
  <c r="N161" i="1"/>
  <c r="N158" i="1"/>
  <c r="M154" i="1"/>
  <c r="M162" i="1"/>
  <c r="N160" i="1"/>
  <c r="M158" i="1"/>
  <c r="N157" i="1"/>
  <c r="N154" i="1"/>
  <c r="N159" i="1"/>
  <c r="M160" i="1"/>
  <c r="N156" i="1"/>
  <c r="M159" i="1"/>
  <c r="N162" i="1"/>
  <c r="M156" i="1"/>
  <c r="N153" i="1"/>
  <c r="N155" i="1"/>
  <c r="N143" i="1"/>
  <c r="N139" i="1"/>
  <c r="N135" i="1"/>
  <c r="N132" i="1"/>
  <c r="N128" i="1"/>
  <c r="M143" i="1"/>
  <c r="M139" i="1"/>
  <c r="M135" i="1"/>
  <c r="M132" i="1"/>
  <c r="M128" i="1"/>
  <c r="N129" i="1"/>
  <c r="N130" i="1"/>
  <c r="N131" i="1"/>
  <c r="N146" i="1"/>
  <c r="N141" i="1"/>
  <c r="M127" i="1"/>
  <c r="M134" i="1"/>
  <c r="M142" i="1"/>
  <c r="M137" i="1"/>
  <c r="N144" i="1"/>
  <c r="M131" i="1"/>
  <c r="M126" i="1"/>
  <c r="N126" i="1"/>
  <c r="N142" i="1"/>
  <c r="M227" i="1"/>
  <c r="M133" i="1"/>
  <c r="M130" i="1"/>
  <c r="N136" i="1"/>
  <c r="N137" i="1"/>
  <c r="N134" i="1"/>
  <c r="N133" i="1"/>
  <c r="N147" i="1"/>
  <c r="M129" i="1"/>
  <c r="M136" i="1"/>
  <c r="M144" i="1"/>
  <c r="M141" i="1"/>
  <c r="N145" i="1"/>
  <c r="N138" i="1"/>
  <c r="N140" i="1"/>
  <c r="M146" i="1"/>
  <c r="M138" i="1"/>
  <c r="M145" i="1"/>
  <c r="N127" i="1"/>
  <c r="N227" i="1"/>
  <c r="M140" i="1"/>
  <c r="M147" i="1"/>
  <c r="I967" i="7"/>
  <c r="N390" i="1"/>
  <c r="M390" i="1"/>
  <c r="M409" i="1"/>
  <c r="M370" i="1"/>
  <c r="M339" i="1"/>
  <c r="M302" i="1"/>
  <c r="M281" i="1"/>
  <c r="M255" i="1"/>
  <c r="M233" i="1"/>
  <c r="M200" i="1"/>
  <c r="M174" i="1"/>
  <c r="M125" i="1"/>
  <c r="M101" i="1"/>
  <c r="M77" i="1"/>
  <c r="M57" i="1"/>
  <c r="N9" i="1"/>
  <c r="N412" i="1"/>
  <c r="N404" i="1"/>
  <c r="N396" i="1"/>
  <c r="N383" i="1"/>
  <c r="N368" i="1"/>
  <c r="N360" i="1"/>
  <c r="N342" i="1"/>
  <c r="N330" i="1"/>
  <c r="N317" i="1"/>
  <c r="N305" i="1"/>
  <c r="N297" i="1"/>
  <c r="N288" i="1"/>
  <c r="N280" i="1"/>
  <c r="M266" i="1"/>
  <c r="M258" i="1"/>
  <c r="M250" i="1"/>
  <c r="M242" i="1"/>
  <c r="M232" i="1"/>
  <c r="M220" i="1"/>
  <c r="M212" i="1"/>
  <c r="M203" i="1"/>
  <c r="M195" i="1"/>
  <c r="M184" i="1"/>
  <c r="M164" i="1"/>
  <c r="M124" i="1"/>
  <c r="M116" i="1"/>
  <c r="M108" i="1"/>
  <c r="M100" i="1"/>
  <c r="M84" i="1"/>
  <c r="M76" i="1"/>
  <c r="M68" i="1"/>
  <c r="N44" i="1"/>
  <c r="M36" i="1"/>
  <c r="M28" i="1"/>
  <c r="N405" i="1"/>
  <c r="M378" i="1"/>
  <c r="M343" i="1"/>
  <c r="M306" i="1"/>
  <c r="M285" i="1"/>
  <c r="M251" i="1"/>
  <c r="M226" i="1"/>
  <c r="M204" i="1"/>
  <c r="M181" i="1"/>
  <c r="M121" i="1"/>
  <c r="M97" i="1"/>
  <c r="N29" i="1"/>
  <c r="N411" i="1"/>
  <c r="M403" i="1"/>
  <c r="M395" i="1"/>
  <c r="N382" i="1"/>
  <c r="N367" i="1"/>
  <c r="M359" i="1"/>
  <c r="N341" i="1"/>
  <c r="M329" i="1"/>
  <c r="M316" i="1"/>
  <c r="N304" i="1"/>
  <c r="M296" i="1"/>
  <c r="N287" i="1"/>
  <c r="N279" i="1"/>
  <c r="M265" i="1"/>
  <c r="M257" i="1"/>
  <c r="M249" i="1"/>
  <c r="M241" i="1"/>
  <c r="M231" i="1"/>
  <c r="M219" i="1"/>
  <c r="M211" i="1"/>
  <c r="M202" i="1"/>
  <c r="M194" i="1"/>
  <c r="M183" i="1"/>
  <c r="M172" i="1"/>
  <c r="M163" i="1"/>
  <c r="M123" i="1"/>
  <c r="M115" i="1"/>
  <c r="M107" i="1"/>
  <c r="M99" i="1"/>
  <c r="M83" i="1"/>
  <c r="M67" i="1"/>
  <c r="N43" i="1"/>
  <c r="N35" i="1"/>
  <c r="N27" i="1"/>
  <c r="N11" i="1"/>
  <c r="N401" i="1"/>
  <c r="N361" i="1"/>
  <c r="M310" i="1"/>
  <c r="M277" i="1"/>
  <c r="M247" i="1"/>
  <c r="M208" i="1"/>
  <c r="M169" i="1"/>
  <c r="M105" i="1"/>
  <c r="M81" i="1"/>
  <c r="N53" i="1"/>
  <c r="N410" i="1"/>
  <c r="N402" i="1"/>
  <c r="N394" i="1"/>
  <c r="N381" i="1"/>
  <c r="N366" i="1"/>
  <c r="N358" i="1"/>
  <c r="N340" i="1"/>
  <c r="N328" i="1"/>
  <c r="N311" i="1"/>
  <c r="N303" i="1"/>
  <c r="N295" i="1"/>
  <c r="N286" i="1"/>
  <c r="M278" i="1"/>
  <c r="M264" i="1"/>
  <c r="M256" i="1"/>
  <c r="M248" i="1"/>
  <c r="M240" i="1"/>
  <c r="M230" i="1"/>
  <c r="M218" i="1"/>
  <c r="M209" i="1"/>
  <c r="M201" i="1"/>
  <c r="M193" i="1"/>
  <c r="M182" i="1"/>
  <c r="M171" i="1"/>
  <c r="M152" i="1"/>
  <c r="M122" i="1"/>
  <c r="M114" i="1"/>
  <c r="M106" i="1"/>
  <c r="M98" i="1"/>
  <c r="M82" i="1"/>
  <c r="M66" i="1"/>
  <c r="N50" i="1"/>
  <c r="M42" i="1"/>
  <c r="M26" i="1"/>
  <c r="N364" i="1"/>
  <c r="N356" i="1"/>
  <c r="N326" i="1"/>
  <c r="N292" i="1"/>
  <c r="N284" i="1"/>
  <c r="M254" i="1"/>
  <c r="M238" i="1"/>
  <c r="M216" i="1"/>
  <c r="M199" i="1"/>
  <c r="N409" i="1"/>
  <c r="N370" i="1"/>
  <c r="N339" i="1"/>
  <c r="N302" i="1"/>
  <c r="N281" i="1"/>
  <c r="N255" i="1"/>
  <c r="N233" i="1"/>
  <c r="N200" i="1"/>
  <c r="N174" i="1"/>
  <c r="N125" i="1"/>
  <c r="N101" i="1"/>
  <c r="N77" i="1"/>
  <c r="N57" i="1"/>
  <c r="M9" i="1"/>
  <c r="M412" i="1"/>
  <c r="M404" i="1"/>
  <c r="M396" i="1"/>
  <c r="M383" i="1"/>
  <c r="M368" i="1"/>
  <c r="M360" i="1"/>
  <c r="M342" i="1"/>
  <c r="M330" i="1"/>
  <c r="M317" i="1"/>
  <c r="M305" i="1"/>
  <c r="M297" i="1"/>
  <c r="M288" i="1"/>
  <c r="M280" i="1"/>
  <c r="N266" i="1"/>
  <c r="N258" i="1"/>
  <c r="N250" i="1"/>
  <c r="N242" i="1"/>
  <c r="N232" i="1"/>
  <c r="N220" i="1"/>
  <c r="N212" i="1"/>
  <c r="N203" i="1"/>
  <c r="N195" i="1"/>
  <c r="N184" i="1"/>
  <c r="N164" i="1"/>
  <c r="N124" i="1"/>
  <c r="N116" i="1"/>
  <c r="N108" i="1"/>
  <c r="N100" i="1"/>
  <c r="N84" i="1"/>
  <c r="N76" i="1"/>
  <c r="N68" i="1"/>
  <c r="M44" i="1"/>
  <c r="N36" i="1"/>
  <c r="N28" i="1"/>
  <c r="M405" i="1"/>
  <c r="N378" i="1"/>
  <c r="N343" i="1"/>
  <c r="N306" i="1"/>
  <c r="N285" i="1"/>
  <c r="N251" i="1"/>
  <c r="N226" i="1"/>
  <c r="N204" i="1"/>
  <c r="N181" i="1"/>
  <c r="N121" i="1"/>
  <c r="N97" i="1"/>
  <c r="M29" i="1"/>
  <c r="M411" i="1"/>
  <c r="N403" i="1"/>
  <c r="N395" i="1"/>
  <c r="M382" i="1"/>
  <c r="M367" i="1"/>
  <c r="N359" i="1"/>
  <c r="M341" i="1"/>
  <c r="N329" i="1"/>
  <c r="N316" i="1"/>
  <c r="M304" i="1"/>
  <c r="N296" i="1"/>
  <c r="M287" i="1"/>
  <c r="M279" i="1"/>
  <c r="N265" i="1"/>
  <c r="N257" i="1"/>
  <c r="N249" i="1"/>
  <c r="N241" i="1"/>
  <c r="N231" i="1"/>
  <c r="N219" i="1"/>
  <c r="N211" i="1"/>
  <c r="N202" i="1"/>
  <c r="N194" i="1"/>
  <c r="N183" i="1"/>
  <c r="N172" i="1"/>
  <c r="N163" i="1"/>
  <c r="N123" i="1"/>
  <c r="N115" i="1"/>
  <c r="N107" i="1"/>
  <c r="N99" i="1"/>
  <c r="N83" i="1"/>
  <c r="N67" i="1"/>
  <c r="M43" i="1"/>
  <c r="M35" i="1"/>
  <c r="M27" i="1"/>
  <c r="M11" i="1"/>
  <c r="M401" i="1"/>
  <c r="M361" i="1"/>
  <c r="N310" i="1"/>
  <c r="N277" i="1"/>
  <c r="N247" i="1"/>
  <c r="N208" i="1"/>
  <c r="N169" i="1"/>
  <c r="N105" i="1"/>
  <c r="N81" i="1"/>
  <c r="M53" i="1"/>
  <c r="M410" i="1"/>
  <c r="M402" i="1"/>
  <c r="M394" i="1"/>
  <c r="M381" i="1"/>
  <c r="M366" i="1"/>
  <c r="M358" i="1"/>
  <c r="M340" i="1"/>
  <c r="M328" i="1"/>
  <c r="M311" i="1"/>
  <c r="M303" i="1"/>
  <c r="M295" i="1"/>
  <c r="M286" i="1"/>
  <c r="N278" i="1"/>
  <c r="N264" i="1"/>
  <c r="N256" i="1"/>
  <c r="N248" i="1"/>
  <c r="N240" i="1"/>
  <c r="N230" i="1"/>
  <c r="N218" i="1"/>
  <c r="N209" i="1"/>
  <c r="N201" i="1"/>
  <c r="N193" i="1"/>
  <c r="N182" i="1"/>
  <c r="N171" i="1"/>
  <c r="N152" i="1"/>
  <c r="N122" i="1"/>
  <c r="N114" i="1"/>
  <c r="N106" i="1"/>
  <c r="N98" i="1"/>
  <c r="N82" i="1"/>
  <c r="N66" i="1"/>
  <c r="M50" i="1"/>
  <c r="N42" i="1"/>
  <c r="N26" i="1"/>
  <c r="N373" i="1"/>
  <c r="N338" i="1"/>
  <c r="N309" i="1"/>
  <c r="N301" i="1"/>
  <c r="M246" i="1"/>
  <c r="M225" i="1"/>
  <c r="M207" i="1"/>
  <c r="M190" i="1"/>
  <c r="M393" i="1"/>
  <c r="M357" i="1"/>
  <c r="N318" i="1"/>
  <c r="N289" i="1"/>
  <c r="M271" i="1"/>
  <c r="M243" i="1"/>
  <c r="M213" i="1"/>
  <c r="M191" i="1"/>
  <c r="M151" i="1"/>
  <c r="M113" i="1"/>
  <c r="M65" i="1"/>
  <c r="N416" i="1"/>
  <c r="N408" i="1"/>
  <c r="N400" i="1"/>
  <c r="N389" i="1"/>
  <c r="N393" i="1"/>
  <c r="N271" i="1"/>
  <c r="N151" i="1"/>
  <c r="M400" i="1"/>
  <c r="M356" i="1"/>
  <c r="M301" i="1"/>
  <c r="M262" i="1"/>
  <c r="N238" i="1"/>
  <c r="N199" i="1"/>
  <c r="M168" i="1"/>
  <c r="M120" i="1"/>
  <c r="M104" i="1"/>
  <c r="M88" i="1"/>
  <c r="M8" i="1"/>
  <c r="M365" i="1"/>
  <c r="N293" i="1"/>
  <c r="M239" i="1"/>
  <c r="M196" i="1"/>
  <c r="M109" i="1"/>
  <c r="M61" i="1"/>
  <c r="M407" i="1"/>
  <c r="N388" i="1"/>
  <c r="M363" i="1"/>
  <c r="M333" i="1"/>
  <c r="N308" i="1"/>
  <c r="M291" i="1"/>
  <c r="M275" i="1"/>
  <c r="M253" i="1"/>
  <c r="M236" i="1"/>
  <c r="M215" i="1"/>
  <c r="M198" i="1"/>
  <c r="M176" i="1"/>
  <c r="M149" i="1"/>
  <c r="M111" i="1"/>
  <c r="M95" i="1"/>
  <c r="M63" i="1"/>
  <c r="M384" i="1"/>
  <c r="N298" i="1"/>
  <c r="M222" i="1"/>
  <c r="M117" i="1"/>
  <c r="M69" i="1"/>
  <c r="N414" i="1"/>
  <c r="N398" i="1"/>
  <c r="N371" i="1"/>
  <c r="N344" i="1"/>
  <c r="N319" i="1"/>
  <c r="N299" i="1"/>
  <c r="N282" i="1"/>
  <c r="M260" i="1"/>
  <c r="M244" i="1"/>
  <c r="M223" i="1"/>
  <c r="M205" i="1"/>
  <c r="M188" i="1"/>
  <c r="M166" i="1"/>
  <c r="M118" i="1"/>
  <c r="M102" i="1"/>
  <c r="M86" i="1"/>
  <c r="M70" i="1"/>
  <c r="M38" i="1"/>
  <c r="M22" i="1"/>
  <c r="M416" i="1"/>
  <c r="M326" i="1"/>
  <c r="M284" i="1"/>
  <c r="N216" i="1"/>
  <c r="M112" i="1"/>
  <c r="M96" i="1"/>
  <c r="M64" i="1"/>
  <c r="N397" i="1"/>
  <c r="M263" i="1"/>
  <c r="M165" i="1"/>
  <c r="N41" i="1"/>
  <c r="M399" i="1"/>
  <c r="N345" i="1"/>
  <c r="N300" i="1"/>
  <c r="M261" i="1"/>
  <c r="M224" i="1"/>
  <c r="M189" i="1"/>
  <c r="M119" i="1"/>
  <c r="M87" i="1"/>
  <c r="N23" i="1"/>
  <c r="N331" i="1"/>
  <c r="M187" i="1"/>
  <c r="N37" i="1"/>
  <c r="N387" i="1"/>
  <c r="N332" i="1"/>
  <c r="N290" i="1"/>
  <c r="M252" i="1"/>
  <c r="M214" i="1"/>
  <c r="M175" i="1"/>
  <c r="M110" i="1"/>
  <c r="M78" i="1"/>
  <c r="M46" i="1"/>
  <c r="M14" i="1"/>
  <c r="N191" i="1"/>
  <c r="N65" i="1"/>
  <c r="M309" i="1"/>
  <c r="N246" i="1"/>
  <c r="N180" i="1"/>
  <c r="N112" i="1"/>
  <c r="M327" i="1"/>
  <c r="N217" i="1"/>
  <c r="N85" i="1"/>
  <c r="M415" i="1"/>
  <c r="M345" i="1"/>
  <c r="N320" i="1"/>
  <c r="M283" i="1"/>
  <c r="N245" i="1"/>
  <c r="N206" i="1"/>
  <c r="N167" i="1"/>
  <c r="N103" i="1"/>
  <c r="N71" i="1"/>
  <c r="M39" i="1"/>
  <c r="N413" i="1"/>
  <c r="N259" i="1"/>
  <c r="M37" i="1"/>
  <c r="M387" i="1"/>
  <c r="M332" i="1"/>
  <c r="N272" i="1"/>
  <c r="N235" i="1"/>
  <c r="N175" i="1"/>
  <c r="N94" i="1"/>
  <c r="N14" i="1"/>
  <c r="N357" i="1"/>
  <c r="N243" i="1"/>
  <c r="N113" i="1"/>
  <c r="M389" i="1"/>
  <c r="M338" i="1"/>
  <c r="M292" i="1"/>
  <c r="N262" i="1"/>
  <c r="N225" i="1"/>
  <c r="N190" i="1"/>
  <c r="N168" i="1"/>
  <c r="N120" i="1"/>
  <c r="N104" i="1"/>
  <c r="N88" i="1"/>
  <c r="N8" i="1"/>
  <c r="N365" i="1"/>
  <c r="M293" i="1"/>
  <c r="N239" i="1"/>
  <c r="N196" i="1"/>
  <c r="N109" i="1"/>
  <c r="N61" i="1"/>
  <c r="N407" i="1"/>
  <c r="M388" i="1"/>
  <c r="N363" i="1"/>
  <c r="N333" i="1"/>
  <c r="M308" i="1"/>
  <c r="N291" i="1"/>
  <c r="N275" i="1"/>
  <c r="N253" i="1"/>
  <c r="N236" i="1"/>
  <c r="N215" i="1"/>
  <c r="N198" i="1"/>
  <c r="N176" i="1"/>
  <c r="N149" i="1"/>
  <c r="N111" i="1"/>
  <c r="N95" i="1"/>
  <c r="N63" i="1"/>
  <c r="N384" i="1"/>
  <c r="M298" i="1"/>
  <c r="N222" i="1"/>
  <c r="N117" i="1"/>
  <c r="N69" i="1"/>
  <c r="M414" i="1"/>
  <c r="M398" i="1"/>
  <c r="M371" i="1"/>
  <c r="M344" i="1"/>
  <c r="M319" i="1"/>
  <c r="M299" i="1"/>
  <c r="M282" i="1"/>
  <c r="N260" i="1"/>
  <c r="N244" i="1"/>
  <c r="N223" i="1"/>
  <c r="N205" i="1"/>
  <c r="N188" i="1"/>
  <c r="N166" i="1"/>
  <c r="N118" i="1"/>
  <c r="N102" i="1"/>
  <c r="N86" i="1"/>
  <c r="N70" i="1"/>
  <c r="N38" i="1"/>
  <c r="N22" i="1"/>
  <c r="M373" i="1"/>
  <c r="N254" i="1"/>
  <c r="M180" i="1"/>
  <c r="M150" i="1"/>
  <c r="N327" i="1"/>
  <c r="M217" i="1"/>
  <c r="M85" i="1"/>
  <c r="N415" i="1"/>
  <c r="N372" i="1"/>
  <c r="M320" i="1"/>
  <c r="N283" i="1"/>
  <c r="M245" i="1"/>
  <c r="M206" i="1"/>
  <c r="M167" i="1"/>
  <c r="M103" i="1"/>
  <c r="M71" i="1"/>
  <c r="N39" i="1"/>
  <c r="M413" i="1"/>
  <c r="M259" i="1"/>
  <c r="M93" i="1"/>
  <c r="N406" i="1"/>
  <c r="N362" i="1"/>
  <c r="N307" i="1"/>
  <c r="M272" i="1"/>
  <c r="M235" i="1"/>
  <c r="M197" i="1"/>
  <c r="M148" i="1"/>
  <c r="M94" i="1"/>
  <c r="M289" i="1"/>
  <c r="M408" i="1"/>
  <c r="M364" i="1"/>
  <c r="N207" i="1"/>
  <c r="N150" i="1"/>
  <c r="N96" i="1"/>
  <c r="N64" i="1"/>
  <c r="M397" i="1"/>
  <c r="N263" i="1"/>
  <c r="N165" i="1"/>
  <c r="M41" i="1"/>
  <c r="N399" i="1"/>
  <c r="M372" i="1"/>
  <c r="M300" i="1"/>
  <c r="N261" i="1"/>
  <c r="N224" i="1"/>
  <c r="N189" i="1"/>
  <c r="N119" i="1"/>
  <c r="N87" i="1"/>
  <c r="M23" i="1"/>
  <c r="M331" i="1"/>
  <c r="N93" i="1"/>
  <c r="M406" i="1"/>
  <c r="M362" i="1"/>
  <c r="M307" i="1"/>
  <c r="N252" i="1"/>
  <c r="N197" i="1"/>
  <c r="N148" i="1"/>
  <c r="N78" i="1"/>
  <c r="M318" i="1"/>
  <c r="N213" i="1"/>
  <c r="N187" i="1"/>
  <c r="M290" i="1"/>
  <c r="N214" i="1"/>
  <c r="N110" i="1"/>
  <c r="N46" i="1"/>
  <c r="J334" i="3"/>
  <c r="J323" i="3"/>
  <c r="J333" i="3"/>
  <c r="J329" i="3"/>
  <c r="J335" i="3"/>
  <c r="Q335" i="3"/>
  <c r="J324" i="3"/>
  <c r="Q324" i="3"/>
  <c r="J332" i="3"/>
  <c r="Q332" i="3"/>
  <c r="J328" i="3"/>
  <c r="Q328" i="3"/>
  <c r="J325" i="3"/>
  <c r="Q325" i="3"/>
  <c r="J331" i="3"/>
  <c r="Q331" i="3"/>
  <c r="J322" i="3"/>
  <c r="Q322" i="3"/>
  <c r="J330" i="3"/>
  <c r="Q330" i="3"/>
  <c r="Q24" i="3"/>
  <c r="Z24" i="3" s="1"/>
  <c r="Q142" i="3"/>
  <c r="Q170" i="3"/>
  <c r="Q158" i="3"/>
  <c r="Q162" i="3"/>
  <c r="Q150" i="3"/>
  <c r="Q136" i="3"/>
  <c r="Q138" i="3"/>
  <c r="Q164" i="3"/>
  <c r="Q182" i="3"/>
  <c r="Q129" i="3"/>
  <c r="AG27" i="3" s="1"/>
  <c r="Q186" i="3"/>
  <c r="Q174" i="3"/>
  <c r="Q156" i="3"/>
  <c r="Q143" i="3"/>
  <c r="Q166" i="3"/>
  <c r="Q146" i="3"/>
  <c r="Q154" i="3"/>
  <c r="Q178" i="3"/>
  <c r="Q148" i="3"/>
  <c r="Q172" i="3"/>
  <c r="Q127" i="3"/>
  <c r="AG26" i="3" s="1"/>
  <c r="Q135" i="3"/>
  <c r="AG30" i="3" s="1"/>
  <c r="Q176" i="3"/>
  <c r="J1010" i="7"/>
  <c r="K1010" i="7"/>
  <c r="K1002" i="7"/>
  <c r="N74" i="1" s="1"/>
  <c r="J1000" i="7"/>
  <c r="M72" i="1" s="1"/>
  <c r="J970" i="7"/>
  <c r="M13" i="1" s="1"/>
  <c r="K980" i="7"/>
  <c r="N30" i="1" s="1"/>
  <c r="J986" i="7"/>
  <c r="M45" i="1" s="1"/>
  <c r="K996" i="7"/>
  <c r="N59" i="1" s="1"/>
  <c r="J1001" i="7"/>
  <c r="M73" i="1" s="1"/>
  <c r="J995" i="7"/>
  <c r="M58" i="1" s="1"/>
  <c r="K1000" i="7"/>
  <c r="N72" i="1" s="1"/>
  <c r="J1004" i="7"/>
  <c r="M79" i="1" s="1"/>
  <c r="K1007" i="7"/>
  <c r="N90" i="1" s="1"/>
  <c r="K989" i="7"/>
  <c r="N49" i="1" s="1"/>
  <c r="J1005" i="7"/>
  <c r="M80" i="1" s="1"/>
  <c r="J975" i="7"/>
  <c r="M19" i="1" s="1"/>
  <c r="K985" i="7"/>
  <c r="N40" i="1" s="1"/>
  <c r="J968" i="7"/>
  <c r="M10" i="1" s="1"/>
  <c r="J979" i="7"/>
  <c r="M25" i="1" s="1"/>
  <c r="J969" i="7"/>
  <c r="M12" i="1" s="1"/>
  <c r="K979" i="7"/>
  <c r="N25" i="1" s="1"/>
  <c r="K990" i="7"/>
  <c r="N51" i="1" s="1"/>
  <c r="K978" i="7"/>
  <c r="N24" i="1" s="1"/>
  <c r="J989" i="7"/>
  <c r="M49" i="1" s="1"/>
  <c r="K1008" i="7"/>
  <c r="N91" i="1" s="1"/>
  <c r="K976" i="7"/>
  <c r="N20" i="1" s="1"/>
  <c r="J982" i="7"/>
  <c r="M34" i="1" s="1"/>
  <c r="K992" i="7"/>
  <c r="N54" i="1" s="1"/>
  <c r="J998" i="7"/>
  <c r="M92" i="1" s="1"/>
  <c r="K1005" i="7"/>
  <c r="N80" i="1" s="1"/>
  <c r="J1007" i="7"/>
  <c r="M90" i="1" s="1"/>
  <c r="J1002" i="7"/>
  <c r="M74" i="1" s="1"/>
  <c r="K1006" i="7"/>
  <c r="N89" i="1" s="1"/>
  <c r="J1009" i="7"/>
  <c r="M173" i="1" s="1"/>
  <c r="J992" i="7"/>
  <c r="M54" i="1" s="1"/>
  <c r="K977" i="7"/>
  <c r="N21" i="1" s="1"/>
  <c r="J988" i="7"/>
  <c r="M48" i="1" s="1"/>
  <c r="J971" i="7"/>
  <c r="M15" i="1" s="1"/>
  <c r="K981" i="7"/>
  <c r="N31" i="1" s="1"/>
  <c r="K971" i="7"/>
  <c r="N15" i="1" s="1"/>
  <c r="K982" i="7"/>
  <c r="N34" i="1" s="1"/>
  <c r="K993" i="7"/>
  <c r="N55" i="1" s="1"/>
  <c r="K994" i="7"/>
  <c r="N56" i="1" s="1"/>
  <c r="K970" i="7"/>
  <c r="N13" i="1" s="1"/>
  <c r="J981" i="7"/>
  <c r="M31" i="1" s="1"/>
  <c r="K991" i="7"/>
  <c r="N52" i="1" s="1"/>
  <c r="J987" i="7"/>
  <c r="M47" i="1" s="1"/>
  <c r="J997" i="7"/>
  <c r="M60" i="1" s="1"/>
  <c r="K972" i="7"/>
  <c r="N16" i="1" s="1"/>
  <c r="J978" i="7"/>
  <c r="M24" i="1" s="1"/>
  <c r="K988" i="7"/>
  <c r="N48" i="1" s="1"/>
  <c r="J994" i="7"/>
  <c r="M56" i="1" s="1"/>
  <c r="K1003" i="7"/>
  <c r="N75" i="1" s="1"/>
  <c r="J999" i="7"/>
  <c r="M62" i="1" s="1"/>
  <c r="J1008" i="7"/>
  <c r="M91" i="1" s="1"/>
  <c r="J996" i="7"/>
  <c r="M59" i="1" s="1"/>
  <c r="K969" i="7"/>
  <c r="N12" i="1" s="1"/>
  <c r="J980" i="7"/>
  <c r="M30" i="1" s="1"/>
  <c r="J991" i="7"/>
  <c r="M52" i="1" s="1"/>
  <c r="K973" i="7"/>
  <c r="N17" i="1" s="1"/>
  <c r="J984" i="7"/>
  <c r="M33" i="1" s="1"/>
  <c r="K974" i="7"/>
  <c r="N18" i="1" s="1"/>
  <c r="J985" i="7"/>
  <c r="M40" i="1" s="1"/>
  <c r="K997" i="7"/>
  <c r="N60" i="1" s="1"/>
  <c r="K998" i="7"/>
  <c r="N92" i="1" s="1"/>
  <c r="J973" i="7"/>
  <c r="M17" i="1" s="1"/>
  <c r="K983" i="7"/>
  <c r="N32" i="1" s="1"/>
  <c r="K995" i="7"/>
  <c r="N58" i="1" s="1"/>
  <c r="J993" i="7"/>
  <c r="M55" i="1" s="1"/>
  <c r="K1004" i="7"/>
  <c r="N79" i="1" s="1"/>
  <c r="J1006" i="7"/>
  <c r="M89" i="1" s="1"/>
  <c r="K968" i="7"/>
  <c r="N10" i="1" s="1"/>
  <c r="J974" i="7"/>
  <c r="M18" i="1" s="1"/>
  <c r="K984" i="7"/>
  <c r="N33" i="1" s="1"/>
  <c r="J990" i="7"/>
  <c r="M51" i="1" s="1"/>
  <c r="K1009" i="7"/>
  <c r="N173" i="1" s="1"/>
  <c r="J972" i="7"/>
  <c r="M16" i="1" s="1"/>
  <c r="J983" i="7"/>
  <c r="M32" i="1" s="1"/>
  <c r="J976" i="7"/>
  <c r="M20" i="1" s="1"/>
  <c r="J977" i="7"/>
  <c r="M21" i="1" s="1"/>
  <c r="K987" i="7"/>
  <c r="N47" i="1" s="1"/>
  <c r="K1001" i="7"/>
  <c r="N73" i="1" s="1"/>
  <c r="J1003" i="7"/>
  <c r="M75" i="1" s="1"/>
  <c r="K975" i="7"/>
  <c r="N19" i="1" s="1"/>
  <c r="K986" i="7"/>
  <c r="N45" i="1" s="1"/>
  <c r="K999" i="7"/>
  <c r="N62" i="1" s="1"/>
  <c r="C1010" i="7"/>
  <c r="H1010" i="7"/>
  <c r="H973" i="7"/>
  <c r="C973" i="7"/>
  <c r="H974" i="7"/>
  <c r="C974" i="7"/>
  <c r="C991" i="7"/>
  <c r="H991" i="7"/>
  <c r="C971" i="7"/>
  <c r="H971" i="7"/>
  <c r="C994" i="7"/>
  <c r="H994" i="7"/>
  <c r="H981" i="7"/>
  <c r="C981" i="7"/>
  <c r="H977" i="7"/>
  <c r="C977" i="7"/>
  <c r="C968" i="7"/>
  <c r="H968" i="7"/>
  <c r="C984" i="7"/>
  <c r="H984" i="7"/>
  <c r="C1009" i="7"/>
  <c r="H1009" i="7"/>
  <c r="C975" i="7"/>
  <c r="H975" i="7"/>
  <c r="H985" i="7"/>
  <c r="C985" i="7"/>
  <c r="H998" i="7"/>
  <c r="C998" i="7"/>
  <c r="C982" i="7"/>
  <c r="H982" i="7"/>
  <c r="H978" i="7"/>
  <c r="C978" i="7"/>
  <c r="C995" i="7"/>
  <c r="H995" i="7"/>
  <c r="C999" i="7"/>
  <c r="H999" i="7"/>
  <c r="C980" i="7"/>
  <c r="H980" i="7"/>
  <c r="C996" i="7"/>
  <c r="H996" i="7"/>
  <c r="H1000" i="7"/>
  <c r="C1000" i="7"/>
  <c r="H1007" i="7"/>
  <c r="C1007" i="7"/>
  <c r="H989" i="7"/>
  <c r="C989" i="7"/>
  <c r="H969" i="7"/>
  <c r="C969" i="7"/>
  <c r="H986" i="7"/>
  <c r="C986" i="7"/>
  <c r="C983" i="7"/>
  <c r="H983" i="7"/>
  <c r="C979" i="7"/>
  <c r="H979" i="7"/>
  <c r="H1008" i="7"/>
  <c r="C1008" i="7"/>
  <c r="H976" i="7"/>
  <c r="C976" i="7"/>
  <c r="H992" i="7"/>
  <c r="C992" i="7"/>
  <c r="C1005" i="7"/>
  <c r="H1005" i="7"/>
  <c r="C1006" i="7"/>
  <c r="H1006" i="7"/>
  <c r="H990" i="7"/>
  <c r="C990" i="7"/>
  <c r="H970" i="7"/>
  <c r="C970" i="7"/>
  <c r="C987" i="7"/>
  <c r="H987" i="7"/>
  <c r="H993" i="7"/>
  <c r="C993" i="7"/>
  <c r="H1001" i="7"/>
  <c r="C1001" i="7"/>
  <c r="C1004" i="7"/>
  <c r="H1004" i="7"/>
  <c r="C1002" i="7"/>
  <c r="H1002" i="7"/>
  <c r="H972" i="7"/>
  <c r="C972" i="7"/>
  <c r="H988" i="7"/>
  <c r="C988" i="7"/>
  <c r="C1003" i="7"/>
  <c r="H1003" i="7"/>
  <c r="H997" i="7"/>
  <c r="C997" i="7"/>
  <c r="AG31" i="3" l="1"/>
  <c r="AG48" i="3"/>
  <c r="AG36" i="3"/>
  <c r="AH36" i="3" s="1"/>
  <c r="AI36" i="3" s="1"/>
  <c r="AG35" i="3"/>
  <c r="AH35" i="3" s="1"/>
  <c r="AI35" i="3" s="1"/>
  <c r="J967" i="7"/>
  <c r="N276" i="1"/>
  <c r="S190" i="3"/>
  <c r="S194" i="3"/>
  <c r="S198" i="3"/>
  <c r="S193" i="3"/>
  <c r="S197" i="3"/>
  <c r="S201" i="3"/>
  <c r="S205" i="3"/>
  <c r="S209" i="3"/>
  <c r="S213" i="3"/>
  <c r="S217" i="3"/>
  <c r="S221" i="3"/>
  <c r="S225" i="3"/>
  <c r="S229" i="3"/>
  <c r="S233" i="3"/>
  <c r="S192" i="3"/>
  <c r="S196" i="3"/>
  <c r="S200" i="3"/>
  <c r="S204" i="3"/>
  <c r="S208" i="3"/>
  <c r="S212" i="3"/>
  <c r="S216" i="3"/>
  <c r="S220" i="3"/>
  <c r="S224" i="3"/>
  <c r="S228" i="3"/>
  <c r="S232" i="3"/>
  <c r="S236" i="3"/>
  <c r="S191" i="3"/>
  <c r="S195" i="3"/>
  <c r="S199" i="3"/>
  <c r="S203" i="3"/>
  <c r="S207" i="3"/>
  <c r="S211" i="3"/>
  <c r="S215" i="3"/>
  <c r="S219" i="3"/>
  <c r="S223" i="3"/>
  <c r="S227" i="3"/>
  <c r="S231" i="3"/>
  <c r="S235" i="3"/>
  <c r="S202" i="3"/>
  <c r="S206" i="3"/>
  <c r="S210" i="3"/>
  <c r="S214" i="3"/>
  <c r="S218" i="3"/>
  <c r="S222" i="3"/>
  <c r="S226" i="3"/>
  <c r="S230" i="3"/>
  <c r="S234" i="3"/>
  <c r="M276" i="1"/>
  <c r="R193" i="3"/>
  <c r="R197" i="3"/>
  <c r="R201" i="3"/>
  <c r="R205" i="3"/>
  <c r="R209" i="3"/>
  <c r="R213" i="3"/>
  <c r="R217" i="3"/>
  <c r="R221" i="3"/>
  <c r="R225" i="3"/>
  <c r="R229" i="3"/>
  <c r="R233" i="3"/>
  <c r="R192" i="3"/>
  <c r="R196" i="3"/>
  <c r="R200" i="3"/>
  <c r="R204" i="3"/>
  <c r="R208" i="3"/>
  <c r="R212" i="3"/>
  <c r="R216" i="3"/>
  <c r="R220" i="3"/>
  <c r="R224" i="3"/>
  <c r="R228" i="3"/>
  <c r="R232" i="3"/>
  <c r="R236" i="3"/>
  <c r="R191" i="3"/>
  <c r="R195" i="3"/>
  <c r="R199" i="3"/>
  <c r="R203" i="3"/>
  <c r="R207" i="3"/>
  <c r="R211" i="3"/>
  <c r="R215" i="3"/>
  <c r="R219" i="3"/>
  <c r="R223" i="3"/>
  <c r="R227" i="3"/>
  <c r="R231" i="3"/>
  <c r="R235" i="3"/>
  <c r="R190" i="3"/>
  <c r="R194" i="3"/>
  <c r="R198" i="3"/>
  <c r="R202" i="3"/>
  <c r="R206" i="3"/>
  <c r="R210" i="3"/>
  <c r="R214" i="3"/>
  <c r="R218" i="3"/>
  <c r="R222" i="3"/>
  <c r="R226" i="3"/>
  <c r="R230" i="3"/>
  <c r="R234" i="3"/>
  <c r="R39" i="3"/>
  <c r="R50" i="3"/>
  <c r="R66" i="3"/>
  <c r="R82" i="3"/>
  <c r="R97" i="3"/>
  <c r="K967" i="7"/>
  <c r="S24" i="3" s="1"/>
  <c r="AB24" i="3" s="1"/>
  <c r="H967" i="7"/>
  <c r="S146" i="3"/>
  <c r="S167" i="3"/>
  <c r="S149" i="3"/>
  <c r="S189" i="3"/>
  <c r="S160" i="3"/>
  <c r="S187" i="3"/>
  <c r="S127" i="3"/>
  <c r="S175" i="3"/>
  <c r="S164" i="3"/>
  <c r="S133" i="3"/>
  <c r="AI29" i="3" s="1"/>
  <c r="S165" i="3"/>
  <c r="S162" i="3"/>
  <c r="S123" i="3"/>
  <c r="S143" i="3"/>
  <c r="S180" i="3"/>
  <c r="S148" i="3"/>
  <c r="S155" i="3"/>
  <c r="S132" i="3"/>
  <c r="S183" i="3"/>
  <c r="S135" i="3"/>
  <c r="S176" i="3"/>
  <c r="S144" i="3"/>
  <c r="S181" i="3"/>
  <c r="S178" i="3"/>
  <c r="S151" i="3"/>
  <c r="S184" i="3"/>
  <c r="S168" i="3"/>
  <c r="S152" i="3"/>
  <c r="S136" i="3"/>
  <c r="S171" i="3"/>
  <c r="S139" i="3"/>
  <c r="S173" i="3"/>
  <c r="S157" i="3"/>
  <c r="S141" i="3"/>
  <c r="AI33" i="3" s="1"/>
  <c r="S186" i="3"/>
  <c r="S170" i="3"/>
  <c r="S154" i="3"/>
  <c r="S138" i="3"/>
  <c r="S129" i="3"/>
  <c r="S125" i="3"/>
  <c r="S121" i="3"/>
  <c r="S163" i="3"/>
  <c r="S185" i="3"/>
  <c r="S169" i="3"/>
  <c r="S153" i="3"/>
  <c r="S137" i="3"/>
  <c r="S182" i="3"/>
  <c r="S166" i="3"/>
  <c r="S150" i="3"/>
  <c r="S134" i="3"/>
  <c r="S128" i="3"/>
  <c r="S124" i="3"/>
  <c r="AI25" i="3" s="1"/>
  <c r="S159" i="3"/>
  <c r="S188" i="3"/>
  <c r="S172" i="3"/>
  <c r="S156" i="3"/>
  <c r="S140" i="3"/>
  <c r="S179" i="3"/>
  <c r="S147" i="3"/>
  <c r="S177" i="3"/>
  <c r="S161" i="3"/>
  <c r="S145" i="3"/>
  <c r="S131" i="3"/>
  <c r="S174" i="3"/>
  <c r="S158" i="3"/>
  <c r="S142" i="3"/>
  <c r="S130" i="3"/>
  <c r="S126" i="3"/>
  <c r="S122" i="3"/>
  <c r="R128" i="3"/>
  <c r="R131" i="3"/>
  <c r="R132" i="3"/>
  <c r="R133" i="3"/>
  <c r="AH29" i="3" s="1"/>
  <c r="R134" i="3"/>
  <c r="R136" i="3"/>
  <c r="R138" i="3"/>
  <c r="R141" i="3"/>
  <c r="AH33" i="3" s="1"/>
  <c r="R142" i="3"/>
  <c r="R145" i="3"/>
  <c r="R146" i="3"/>
  <c r="R148" i="3"/>
  <c r="R150" i="3"/>
  <c r="R152" i="3"/>
  <c r="R154" i="3"/>
  <c r="R156" i="3"/>
  <c r="R158" i="3"/>
  <c r="R161" i="3"/>
  <c r="R163" i="3"/>
  <c r="R164" i="3"/>
  <c r="R166" i="3"/>
  <c r="R167" i="3"/>
  <c r="R168" i="3"/>
  <c r="R169" i="3"/>
  <c r="R171" i="3"/>
  <c r="R121" i="3"/>
  <c r="R122" i="3"/>
  <c r="R123" i="3"/>
  <c r="R124" i="3"/>
  <c r="AH25" i="3" s="1"/>
  <c r="R125" i="3"/>
  <c r="R126" i="3"/>
  <c r="R127" i="3"/>
  <c r="R129" i="3"/>
  <c r="R130" i="3"/>
  <c r="R135" i="3"/>
  <c r="R137" i="3"/>
  <c r="R139" i="3"/>
  <c r="R140" i="3"/>
  <c r="R143" i="3"/>
  <c r="R144" i="3"/>
  <c r="R147" i="3"/>
  <c r="R149" i="3"/>
  <c r="R151" i="3"/>
  <c r="R153" i="3"/>
  <c r="R155" i="3"/>
  <c r="R157" i="3"/>
  <c r="R159" i="3"/>
  <c r="R160" i="3"/>
  <c r="R162" i="3"/>
  <c r="R165" i="3"/>
  <c r="R170" i="3"/>
  <c r="R172" i="3"/>
  <c r="R173" i="3"/>
  <c r="R174" i="3"/>
  <c r="R175" i="3"/>
  <c r="R176" i="3"/>
  <c r="R177" i="3"/>
  <c r="R178" i="3"/>
  <c r="R179" i="3"/>
  <c r="R180" i="3"/>
  <c r="R181" i="3"/>
  <c r="R182" i="3"/>
  <c r="R183" i="3"/>
  <c r="R184" i="3"/>
  <c r="R185" i="3"/>
  <c r="R186" i="3"/>
  <c r="R187" i="3"/>
  <c r="R188" i="3"/>
  <c r="R189" i="3"/>
  <c r="R111" i="3" l="1"/>
  <c r="AA49" i="3" s="1"/>
  <c r="R94" i="3"/>
  <c r="R78" i="3"/>
  <c r="R62" i="3"/>
  <c r="R35" i="3"/>
  <c r="R29" i="3"/>
  <c r="R105" i="3"/>
  <c r="R74" i="3"/>
  <c r="R58" i="3"/>
  <c r="R90" i="3"/>
  <c r="R30" i="3"/>
  <c r="R25" i="3"/>
  <c r="AA25" i="3" s="1"/>
  <c r="R101" i="3"/>
  <c r="R86" i="3"/>
  <c r="R70" i="3"/>
  <c r="R54" i="3"/>
  <c r="R114" i="3"/>
  <c r="AA52" i="3" s="1"/>
  <c r="R42" i="3"/>
  <c r="R24" i="3"/>
  <c r="AA24" i="3" s="1"/>
  <c r="R108" i="3"/>
  <c r="AA46" i="3" s="1"/>
  <c r="R104" i="3"/>
  <c r="R100" i="3"/>
  <c r="R96" i="3"/>
  <c r="R93" i="3"/>
  <c r="R89" i="3"/>
  <c r="R85" i="3"/>
  <c r="R81" i="3"/>
  <c r="R77" i="3"/>
  <c r="R73" i="3"/>
  <c r="R69" i="3"/>
  <c r="R65" i="3"/>
  <c r="R61" i="3"/>
  <c r="R57" i="3"/>
  <c r="R53" i="3"/>
  <c r="R49" i="3"/>
  <c r="R37" i="3"/>
  <c r="R27" i="3"/>
  <c r="AA27" i="3" s="1"/>
  <c r="R36" i="3"/>
  <c r="R33" i="3"/>
  <c r="R34" i="3"/>
  <c r="R40" i="3"/>
  <c r="AA32" i="3" s="1"/>
  <c r="M7" i="1"/>
  <c r="R109" i="3"/>
  <c r="AA47" i="3" s="1"/>
  <c r="R107" i="3"/>
  <c r="R103" i="3"/>
  <c r="R99" i="3"/>
  <c r="R95" i="3"/>
  <c r="R92" i="3"/>
  <c r="R88" i="3"/>
  <c r="R84" i="3"/>
  <c r="R80" i="3"/>
  <c r="R76" i="3"/>
  <c r="R72" i="3"/>
  <c r="R68" i="3"/>
  <c r="R64" i="3"/>
  <c r="R60" i="3"/>
  <c r="R56" i="3"/>
  <c r="R52" i="3"/>
  <c r="R48" i="3"/>
  <c r="R112" i="3"/>
  <c r="AA50" i="3" s="1"/>
  <c r="R45" i="3"/>
  <c r="R44" i="3"/>
  <c r="R38" i="3"/>
  <c r="R113" i="3"/>
  <c r="AA51" i="3" s="1"/>
  <c r="R31" i="3"/>
  <c r="R110" i="3"/>
  <c r="AA48" i="3" s="1"/>
  <c r="R106" i="3"/>
  <c r="R102" i="3"/>
  <c r="R98" i="3"/>
  <c r="R115" i="3"/>
  <c r="AA53" i="3" s="1"/>
  <c r="R91" i="3"/>
  <c r="R87" i="3"/>
  <c r="R83" i="3"/>
  <c r="R79" i="3"/>
  <c r="R75" i="3"/>
  <c r="R71" i="3"/>
  <c r="R67" i="3"/>
  <c r="R63" i="3"/>
  <c r="R59" i="3"/>
  <c r="R55" i="3"/>
  <c r="R51" i="3"/>
  <c r="R47" i="3"/>
  <c r="R46" i="3"/>
  <c r="R26" i="3"/>
  <c r="AA26" i="3" s="1"/>
  <c r="R43" i="3"/>
  <c r="AA34" i="3" s="1"/>
  <c r="R32" i="3"/>
  <c r="AA29" i="3" s="1"/>
  <c r="R41" i="3"/>
  <c r="AA33" i="3" s="1"/>
  <c r="R28" i="3"/>
  <c r="AI30" i="3"/>
  <c r="AH27" i="3"/>
  <c r="AH32" i="3"/>
  <c r="AH26" i="3"/>
  <c r="AH24" i="3"/>
  <c r="AH31" i="3"/>
  <c r="AH28" i="3"/>
  <c r="AI24" i="3"/>
  <c r="AI31" i="3"/>
  <c r="AH30" i="3"/>
  <c r="AI26" i="3"/>
  <c r="AI28" i="3"/>
  <c r="AI27" i="3"/>
  <c r="AI32" i="3"/>
  <c r="N7" i="1"/>
  <c r="S45" i="3"/>
  <c r="S34" i="3"/>
  <c r="S30" i="3"/>
  <c r="S32" i="3"/>
  <c r="AB29" i="3" s="1"/>
  <c r="S46" i="3"/>
  <c r="S25" i="3"/>
  <c r="AB25" i="3" s="1"/>
  <c r="S37" i="3"/>
  <c r="S112" i="3"/>
  <c r="AB50" i="3" s="1"/>
  <c r="S29" i="3"/>
  <c r="S44" i="3"/>
  <c r="S35" i="3"/>
  <c r="S40" i="3"/>
  <c r="AB32" i="3" s="1"/>
  <c r="S42" i="3"/>
  <c r="S39" i="3"/>
  <c r="S43" i="3"/>
  <c r="AB34" i="3" s="1"/>
  <c r="S26" i="3"/>
  <c r="AB26" i="3" s="1"/>
  <c r="S41" i="3"/>
  <c r="AB33" i="3" s="1"/>
  <c r="S113" i="3"/>
  <c r="AB51" i="3" s="1"/>
  <c r="S31" i="3"/>
  <c r="S38" i="3"/>
  <c r="S36" i="3"/>
  <c r="S28" i="3"/>
  <c r="S33" i="3"/>
  <c r="S114" i="3"/>
  <c r="AB52" i="3" s="1"/>
  <c r="S27" i="3"/>
  <c r="AB27" i="3" s="1"/>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115" i="3"/>
  <c r="AB53" i="3" s="1"/>
  <c r="S96" i="3"/>
  <c r="S97" i="3"/>
  <c r="S98" i="3"/>
  <c r="S99" i="3"/>
  <c r="S100" i="3"/>
  <c r="S101" i="3"/>
  <c r="S102" i="3"/>
  <c r="S103" i="3"/>
  <c r="S104" i="3"/>
  <c r="S105" i="3"/>
  <c r="S106" i="3"/>
  <c r="S107" i="3"/>
  <c r="S111" i="3"/>
  <c r="AB49" i="3" s="1"/>
  <c r="S108" i="3"/>
  <c r="AB46" i="3" s="1"/>
  <c r="S109" i="3"/>
  <c r="AB47" i="3" s="1"/>
  <c r="S110" i="3"/>
  <c r="AB48" i="3" s="1"/>
  <c r="AA45" i="3" l="1"/>
  <c r="AA30" i="3"/>
  <c r="AA39" i="3"/>
  <c r="AA42" i="3"/>
  <c r="AA35" i="3"/>
  <c r="AA37" i="3"/>
  <c r="AA31" i="3"/>
  <c r="AA38" i="3"/>
  <c r="AA43" i="3"/>
  <c r="AA28" i="3"/>
  <c r="AA44" i="3"/>
  <c r="AA40" i="3"/>
  <c r="AA36" i="3"/>
  <c r="AA41" i="3"/>
  <c r="AB37" i="3"/>
  <c r="AB30" i="3"/>
  <c r="AB28" i="3"/>
  <c r="AB45" i="3"/>
  <c r="AB38" i="3"/>
  <c r="AB36" i="3"/>
  <c r="AB35" i="3"/>
  <c r="AB44" i="3"/>
  <c r="AB42" i="3"/>
  <c r="AB41" i="3"/>
  <c r="AB39" i="3"/>
  <c r="AB43" i="3"/>
  <c r="AB40" i="3"/>
  <c r="AB31" i="3"/>
</calcChain>
</file>

<file path=xl/comments1.xml><?xml version="1.0" encoding="utf-8"?>
<comments xmlns="http://schemas.openxmlformats.org/spreadsheetml/2006/main">
  <authors>
    <author>tc={CD754916-21B6-4568-B83E-D334E3EE11BC}</author>
  </authors>
  <commentList>
    <comment ref="B63" authorId="0" shapeId="0">
      <text>
        <r>
          <rPr>
            <sz val="10"/>
            <color theme="1"/>
            <rFont val="Meiryo UI"/>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数式変更</t>
        </r>
      </text>
    </comment>
  </commentList>
</comments>
</file>

<file path=xl/sharedStrings.xml><?xml version="1.0" encoding="utf-8"?>
<sst xmlns="http://schemas.openxmlformats.org/spreadsheetml/2006/main" count="31572" uniqueCount="2975">
  <si>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</si>
  <si>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</si>
  <si>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</si>
  <si>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</si>
  <si>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</si>
  <si>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
No</t>
    <rPh sb="0" eb="2">
      <t>タイサク</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</si>
  <si>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</si>
  <si>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</si>
  <si>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</si>
  <si>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</si>
  <si>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</si>
  <si>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</si>
  <si>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</si>
  <si>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</si>
  <si>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</si>
  <si>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</si>
  <si>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</si>
  <si>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</si>
  <si>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</si>
  <si>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</si>
  <si>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</si>
  <si>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</si>
  <si>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</si>
  <si>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</si>
  <si>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</si>
  <si>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</si>
  <si>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</si>
  <si>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</si>
  <si>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</si>
  <si>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</si>
  <si>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</si>
  <si>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</si>
  <si>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</si>
  <si>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</si>
  <si>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</si>
  <si>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</si>
  <si>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</si>
  <si>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</si>
  <si>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</si>
  <si>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</si>
  <si>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</si>
  <si>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</si>
  <si>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</si>
  <si>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</si>
  <si>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</si>
  <si>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</si>
  <si>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</si>
  <si>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</si>
  <si>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</si>
  <si>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</si>
  <si>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</si>
  <si>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</si>
  <si>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</si>
  <si>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</si>
  <si>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自然冷媒（ＣＯ2）や新冷媒（R32等）を用い、電動ヒートポンプサイクルにより高温沸き上げが可能である、高効率な給湯機。ヒートポンプユニットと給湯ユニットで構成される。</t>
    <rPh sb="51" eb="54">
      <t>コウコウリツ</t>
    </rPh>
    <rPh sb="55" eb="57">
      <t>キュウトウ</t>
    </rPh>
    <rPh sb="57" eb="58">
      <t>キ</t>
    </rPh>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</si>
  <si>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</si>
  <si>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</si>
  <si>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</si>
  <si>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</si>
  <si>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</si>
  <si>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</si>
  <si>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</si>
  <si>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</si>
  <si>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</si>
  <si>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</si>
  <si>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</si>
  <si>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</si>
  <si>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</si>
  <si>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発光ダイオード（ＬＥＤ）を光源に使用した照明器具。小型、長寿命でありLED以外の従来型照明器具の代替として有効。</t>
    <phoneticPr fontId="5"/>
  </si>
  <si>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</si>
  <si>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</si>
  <si>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</si>
  <si>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</si>
  <si>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</si>
  <si>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</si>
  <si>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</si>
  <si>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</si>
  <si>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</si>
  <si>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</si>
  <si>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</si>
  <si>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燃料の燃焼を熱源として加熱する方式の炉。高い排熱回収率を持つ蓄熱式熱回収装置やセラミックファイバー等の軽量・低熱伝導断熱材等により効率を高めたもの。</t>
    <rPh sb="11" eb="13">
      <t>カネツ</t>
    </rPh>
    <rPh sb="15" eb="17">
      <t>ホウシキ</t>
    </rPh>
    <rPh sb="18" eb="19">
      <t>ロ</t>
    </rPh>
    <rPh sb="53" eb="56">
      <t>ダンネツセイ</t>
    </rPh>
    <rPh sb="57" eb="58">
      <t>タカ</t>
    </rPh>
    <rPh sb="61" eb="62">
      <t>ナド</t>
    </rPh>
    <rPh sb="65" eb="67">
      <t>コウリツ</t>
    </rPh>
    <rPh sb="68" eb="69">
      <t>タカ</t>
    </rPh>
    <phoneticPr fontId="5"/>
  </si>
  <si>
    <t>熱利用設備</t>
    <phoneticPr fontId="8"/>
  </si>
  <si>
    <t>高効率抵抗加熱式工業炉の導入</t>
    <rPh sb="3" eb="5">
      <t>テイコウ</t>
    </rPh>
    <rPh sb="5" eb="7">
      <t>カネツ</t>
    </rPh>
    <rPh sb="7" eb="8">
      <t>シキ</t>
    </rPh>
    <rPh sb="8" eb="10">
      <t>コウギョウ</t>
    </rPh>
    <rPh sb="10" eb="11">
      <t>ロ</t>
    </rPh>
    <phoneticPr fontId="4"/>
  </si>
  <si>
    <t>各種抵抗線（発熱体）に電流を流し発生するジュール熱による加熱する方式の炉。セラミックファイバー等の軽量・低熱伝導断熱材等により効率を高めたもの。</t>
    <rPh sb="32" eb="34">
      <t>ホウシキ</t>
    </rPh>
    <rPh sb="35" eb="36">
      <t>ロ</t>
    </rPh>
    <rPh sb="59" eb="60">
      <t>ナド</t>
    </rPh>
    <rPh sb="63" eb="65">
      <t>コウリツ</t>
    </rPh>
    <rPh sb="66" eb="67">
      <t>タカ</t>
    </rPh>
    <phoneticPr fontId="5"/>
  </si>
  <si>
    <t>高効率誘導加熱式工業炉の導入</t>
    <rPh sb="3" eb="5">
      <t>ユウドウ</t>
    </rPh>
    <rPh sb="5" eb="7">
      <t>カネツ</t>
    </rPh>
    <rPh sb="7" eb="8">
      <t>シキ</t>
    </rPh>
    <rPh sb="8" eb="10">
      <t>コウギョウ</t>
    </rPh>
    <rPh sb="10" eb="11">
      <t>ロ</t>
    </rPh>
    <phoneticPr fontId="4"/>
  </si>
  <si>
    <t>電磁誘導を利用して加熱する方式の炉。受電端における力率改善や加熱用の電源にインバータ方式（絶縁ゲート型バイポーラトランジスタ又は酸化膜半導体電界効果トランジスタを使用したもの）を使用して電力制御を行う等により、効率を高めたもの。</t>
    <rPh sb="13" eb="15">
      <t>ホウシキ</t>
    </rPh>
    <rPh sb="16" eb="17">
      <t>ロ</t>
    </rPh>
    <rPh sb="100" eb="101">
      <t>ナド</t>
    </rPh>
    <rPh sb="105" eb="107">
      <t>コウリツ</t>
    </rPh>
    <rPh sb="108" eb="109">
      <t>タカ</t>
    </rPh>
    <phoneticPr fontId="5"/>
  </si>
  <si>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</si>
  <si>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</si>
  <si>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</si>
  <si>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</si>
  <si>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</si>
  <si>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</si>
  <si>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</si>
  <si>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</si>
  <si>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</si>
  <si>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</si>
  <si>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</si>
  <si>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</si>
  <si>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</si>
  <si>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</si>
  <si>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</si>
  <si>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</si>
  <si>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</si>
  <si>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</si>
  <si>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</si>
  <si>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</si>
  <si>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</si>
  <si>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</si>
  <si>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</si>
  <si>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</si>
  <si>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</si>
  <si>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</si>
  <si>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</si>
  <si>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</si>
  <si>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</si>
  <si>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</si>
  <si>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</si>
  <si>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</si>
  <si>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</si>
  <si>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</si>
  <si>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</si>
  <si>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</si>
  <si>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</si>
  <si>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</si>
  <si>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</si>
  <si>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</si>
  <si>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</si>
  <si>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5"/>
  </si>
  <si>
    <t>熱回収式ねじ容積形圧縮機</t>
  </si>
  <si>
    <t>電気加熱設備</t>
  </si>
  <si>
    <t>高性能アーク炉の導入</t>
  </si>
  <si>
    <t>高感応答アーク炉、ＵＨＰアーク炉、直流アーク炉、排ガスによる原料予熱装置付きアーク炉、炉体旋回式アーク炉。</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</si>
  <si>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</si>
  <si>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</si>
  <si>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</si>
  <si>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</si>
  <si>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</si>
  <si>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</si>
  <si>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</si>
  <si>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</si>
  <si>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庫内の高断熱化、高機密化と高効率冷却器、ＬＥＤ照明等の採用により、冷却・加熱装置等の消費電力を削減した自動販売機。</t>
    <rPh sb="51" eb="53">
      <t>ジドウ</t>
    </rPh>
    <rPh sb="53" eb="56">
      <t>ハンバイキ</t>
    </rPh>
    <phoneticPr fontId="5"/>
  </si>
  <si>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</si>
  <si>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</si>
  <si>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</si>
  <si>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</si>
  <si>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</si>
  <si>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</si>
  <si>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インバーター方式又は5段階以上の容量制御が可能であり、、高効率化が図られた冷凍冷蔵ユニット。</t>
    <rPh sb="37" eb="39">
      <t>レイトウ</t>
    </rPh>
    <rPh sb="39" eb="41">
      <t>レイゾウ</t>
    </rPh>
    <phoneticPr fontId="5"/>
  </si>
  <si>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</si>
  <si>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</si>
  <si>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</si>
  <si>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</si>
  <si>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</si>
  <si>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</si>
  <si>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</si>
  <si>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</si>
  <si>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一次冷媒（アンモニア）を用いた冷凍装置で二次冷媒（CO2)を低温まで冷却し、食品等を凍結装置するフリーザー装置などに供給する冷凍機。</t>
    <rPh sb="62" eb="65">
      <t>レイトウキ</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</si>
  <si>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</si>
  <si>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</si>
  <si>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</si>
  <si>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</si>
  <si>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</si>
  <si>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</si>
  <si>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</si>
  <si>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</si>
  <si>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</si>
  <si>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</si>
  <si>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</si>
  <si>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</si>
  <si>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</si>
  <si>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</si>
  <si>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</si>
  <si>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</si>
  <si>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</si>
  <si>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</si>
  <si>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</si>
  <si>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</si>
  <si>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</si>
  <si>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</si>
  <si>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</si>
  <si>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</si>
  <si>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</si>
  <si>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</si>
  <si>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</si>
  <si>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</si>
  <si>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</si>
  <si>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</si>
  <si>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</si>
  <si>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</si>
  <si>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</si>
  <si>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</si>
  <si>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</si>
  <si>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</si>
  <si>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</si>
  <si>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</si>
  <si>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</si>
  <si>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</si>
  <si>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</si>
  <si>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</si>
  <si>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</si>
  <si>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</si>
  <si>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</si>
  <si>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</si>
  <si>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</si>
  <si>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</si>
  <si>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</si>
  <si>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</si>
  <si>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</si>
  <si>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</si>
  <si>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</si>
  <si>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</si>
  <si>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</si>
  <si>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大温度差のとれる熱源機、熱交換器等により空気調和の熱媒体（水又は空気）の循環温度差を拡大することにより搬送動力を低減させるシステム。また、負荷に応じた変流量制御装直（ＶＡＶ制御装置、ＶＷＶ制御装置）を組み合わせるとより有効。</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</si>
  <si>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</si>
  <si>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</si>
  <si>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</si>
  <si>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</si>
  <si>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</si>
  <si>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</si>
  <si>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</si>
  <si>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</si>
  <si>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</si>
  <si>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</si>
  <si>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</si>
  <si>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</si>
  <si>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</si>
  <si>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</si>
  <si>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</si>
  <si>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</si>
  <si>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</si>
  <si>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</si>
  <si>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</si>
  <si>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</si>
  <si>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</si>
  <si>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</si>
  <si>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</si>
  <si>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</si>
  <si>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冷房時期の日の出前に内外温度を比較し、外気導入する。朝の立ち上がり負荷が抑えられ、夜間のＯＡ負荷が多いビルに有効。</t>
  </si>
  <si>
    <t>外気導入量の適正化制御の導入</t>
  </si>
  <si>
    <t>室内ＣＯ2センサーにより外気導入量を適切に制御すること。</t>
  </si>
  <si>
    <t>冷温水送水設定温度の最適設定制御の導入</t>
  </si>
  <si>
    <t>冷凍機及び温水機からの冷温水送水温度を負荷及び搬送動力に合わせて最適に設定変更すること。成績係数（ＣＯＰ）向上に有効。</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</si>
  <si>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</si>
  <si>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</si>
  <si>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</si>
  <si>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</si>
  <si>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</si>
  <si>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作業エリアの局所クリーン化を行うため、クリーンルーム全体のクリーン度の適正化とともにクリーンエア循環ファンの電力消費量を低減する技術（ＳＭＩＦ）。</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</si>
  <si>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</si>
  <si>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</si>
  <si>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</si>
  <si>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</si>
  <si>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</si>
  <si>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</si>
  <si>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</si>
  <si>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</si>
  <si>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</si>
  <si>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</si>
  <si>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</si>
  <si>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</si>
  <si>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</si>
  <si>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</si>
  <si>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</si>
  <si>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水和物スラリー空調システム（ＶＣＳ）の導入</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</si>
  <si>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</si>
  <si>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</si>
  <si>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</si>
  <si>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</si>
  <si>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</si>
  <si>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</si>
  <si>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</si>
  <si>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</si>
  <si>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</si>
  <si>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</si>
  <si>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</si>
  <si>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</si>
  <si>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</si>
  <si>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</si>
  <si>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</si>
  <si>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</si>
  <si>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</si>
  <si>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</si>
  <si>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</si>
  <si>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</si>
  <si>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</si>
  <si>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</si>
  <si>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</si>
  <si>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</si>
  <si>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</si>
  <si>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</si>
  <si>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ＣＯ2又はＣＯ濃度による換気制御システムの導入</t>
  </si>
  <si>
    <t>ＣＯ2又はＣＯ濃度を計測し換気ファンの台数や回転数を制御し、設定されたＣＯ2又はＣＯ濃度になるよう換気量を制御するシステムで、駐車場等の換気に有効である。</t>
  </si>
  <si>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</si>
  <si>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</si>
  <si>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</si>
  <si>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</si>
  <si>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</si>
  <si>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</si>
  <si>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</si>
  <si>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</si>
  <si>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</si>
  <si>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</si>
  <si>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</si>
  <si>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</si>
  <si>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</si>
  <si>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LEDを光源に使用した誘導灯・非常灯.</t>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</si>
  <si>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</si>
  <si>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</si>
  <si>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</si>
  <si>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</si>
  <si>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</si>
  <si>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</si>
  <si>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</si>
  <si>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</si>
  <si>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</si>
  <si>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</si>
  <si>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</si>
  <si>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</si>
  <si>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</si>
  <si>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</si>
  <si>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永久磁石（ＰＭ）式同期モータを組み込んだギヤレス巻上機で、加速･減速がなめらかで騒音も少なく、エネルギー変換効率に優れている。</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</si>
  <si>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</si>
  <si>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</si>
  <si>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</si>
  <si>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</si>
  <si>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</si>
  <si>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</si>
  <si>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</si>
  <si>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</si>
  <si>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</si>
  <si>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</si>
  <si>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</si>
  <si>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</si>
  <si>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</si>
  <si>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</si>
  <si>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</si>
  <si>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</si>
  <si>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ボイラー、各種工業炉、その他燃焼装置の排ガス成分（Ｏ2、ＣＯ2、ＣＯ等）を分析し、燃焼管理する携帯用分析計。</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</si>
  <si>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</si>
  <si>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</si>
  <si>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</si>
  <si>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</si>
  <si>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</si>
  <si>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</si>
  <si>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</si>
  <si>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</si>
  <si>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</si>
  <si>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</si>
  <si>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</si>
  <si>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</si>
  <si>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</si>
  <si>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</si>
  <si>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</si>
  <si>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</si>
  <si>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</si>
  <si>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</si>
  <si>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</si>
  <si>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</si>
  <si>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</si>
  <si>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</si>
  <si>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</si>
  <si>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</si>
  <si>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</si>
  <si>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</si>
  <si>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</si>
  <si>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圧力スウィング吸着（ＰＳＡ）式酸素発生装置、分離膜式酸素発生装置、深冷分離式酸素発生装置。</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</si>
  <si>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</si>
  <si>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</si>
  <si>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</si>
  <si>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</si>
  <si>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</si>
  <si>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</si>
  <si>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</si>
  <si>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</si>
  <si>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</si>
  <si>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</si>
  <si>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</si>
  <si>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</si>
  <si>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</si>
  <si>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</si>
  <si>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</si>
  <si>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</si>
  <si>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</si>
  <si>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</si>
  <si>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</si>
  <si>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</si>
  <si>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</si>
  <si>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</si>
  <si>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</si>
  <si>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</si>
  <si>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</si>
  <si>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</si>
  <si>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２缶以上のボイラーが分散設置されている場合に工場の負荷に応じて運転台数や燃焼負荷調整をコンピュータにより最適運用するシステム。</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</si>
  <si>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</si>
  <si>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</si>
  <si>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</si>
  <si>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</si>
  <si>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</si>
  <si>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</si>
  <si>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</si>
  <si>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</si>
  <si>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</si>
  <si>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</si>
  <si>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</si>
  <si>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</si>
  <si>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</si>
  <si>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</si>
  <si>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</si>
  <si>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</si>
  <si>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</si>
  <si>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蒸気配管・継ぎ手・バルブ・スチームトラップ等の蒸気配管系について、ＪＩＳ－Ａ9501の規格以上で施工される保温。</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</si>
  <si>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</si>
  <si>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</si>
  <si>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</si>
  <si>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</si>
  <si>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</si>
  <si>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</si>
  <si>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</si>
  <si>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</si>
  <si>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</si>
  <si>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</si>
  <si>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</si>
  <si>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</si>
  <si>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</si>
  <si>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</si>
  <si>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</si>
  <si>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</si>
  <si>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</si>
  <si>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</si>
  <si>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</si>
  <si>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</si>
  <si>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</si>
  <si>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処理材に直接電流を流して加熱するもの。また、２次電流回路による誘導電流型加熱方式も有効。</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</si>
  <si>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</si>
  <si>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</si>
  <si>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</si>
  <si>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</si>
  <si>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</si>
  <si>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</si>
  <si>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</si>
  <si>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</si>
  <si>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</si>
  <si>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</si>
  <si>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</si>
  <si>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</si>
  <si>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</si>
  <si>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</si>
  <si>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</si>
  <si>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</si>
  <si>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</si>
  <si>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</si>
  <si>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</si>
  <si>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</si>
  <si>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</si>
  <si>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</si>
  <si>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</si>
  <si>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</si>
  <si>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</si>
  <si>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</si>
  <si>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</si>
  <si>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</si>
  <si>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</si>
  <si>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</si>
  <si>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</si>
  <si>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</si>
  <si>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</si>
  <si>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</si>
  <si>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</si>
  <si>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</si>
  <si>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</si>
  <si>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</si>
  <si>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</si>
  <si>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</si>
  <si>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</si>
  <si>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</si>
  <si>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ウェットオン塗装により、従来の塗装方法に比べエネルギー消費原単位の向上及びＶＯＣ排出量の削減を可能にする塗装方式。</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</si>
  <si>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</si>
  <si>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</si>
  <si>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</si>
  <si>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</si>
  <si>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</si>
  <si>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</si>
  <si>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</si>
  <si>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</si>
  <si>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</si>
  <si>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</si>
  <si>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</si>
  <si>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</si>
  <si>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</si>
  <si>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</si>
  <si>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</si>
  <si>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</si>
  <si>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</si>
  <si>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</si>
  <si>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</si>
  <si>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</si>
  <si>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</si>
  <si>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</si>
  <si>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</si>
  <si>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</si>
  <si>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</si>
  <si>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</si>
  <si>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</si>
  <si>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</si>
  <si>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</si>
  <si>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</si>
  <si>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</si>
  <si>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ボイラー停止時（ＯＮ/ＯＦＦ制御の場合）に燃焼用空気ダクトのダンパーを閉める。ドラフトによる炉内空気の拡散防止を図るもの。</t>
  </si>
  <si>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</si>
  <si>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</si>
  <si>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</si>
  <si>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</si>
  <si>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</si>
  <si>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</si>
  <si>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</si>
  <si>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</si>
  <si>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</si>
  <si>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</si>
  <si>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</si>
  <si>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</si>
  <si>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</si>
  <si>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</si>
  <si>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</si>
  <si>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</si>
  <si>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</si>
  <si>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</si>
  <si>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</si>
  <si>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熱利用工場で余剰に発生した熱を、高性能の蓄熱材料に蓄熱し、自動車、車両、船舶等で熱の需要先に運び利用するもの。</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</si>
  <si>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</si>
  <si>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</si>
  <si>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</si>
  <si>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</si>
  <si>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</si>
  <si>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</si>
  <si>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</si>
  <si>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</si>
  <si>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</si>
  <si>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</si>
  <si>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</si>
  <si>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</si>
  <si>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</si>
  <si>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</si>
  <si>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</si>
  <si>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</si>
  <si>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</si>
  <si>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</si>
  <si>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リジェネ式脱臭装置（２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</si>
  <si>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</si>
  <si>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</si>
  <si>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</si>
  <si>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</si>
  <si>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</si>
  <si>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</si>
  <si>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</si>
  <si>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</si>
  <si>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</si>
  <si>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</si>
  <si>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</si>
  <si>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</si>
  <si>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</si>
  <si>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</si>
  <si>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</si>
  <si>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</si>
  <si>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</si>
  <si>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２又は３つの異なる圧力の蒸気を抽出する機構を有するもの。</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</si>
  <si>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</si>
  <si>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</si>
  <si>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</si>
  <si>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</si>
  <si>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</si>
  <si>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</si>
  <si>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</si>
  <si>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</si>
  <si>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</si>
  <si>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</si>
  <si>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</si>
  <si>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</si>
  <si>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</si>
  <si>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</si>
  <si>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</si>
  <si>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</si>
  <si>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</si>
  <si>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</si>
  <si>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工場低圧動力装置、空気調和、衛生動力機器、エレベータ電源、照明負荷等に対する電気供給のための配線設備で、400ボルト級の三相４線式配線方式のもの。</t>
  </si>
  <si>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</si>
  <si>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</si>
  <si>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</si>
  <si>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</si>
  <si>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</si>
  <si>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</si>
  <si>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</si>
  <si>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</si>
  <si>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</si>
  <si>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</si>
  <si>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</si>
  <si>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</si>
  <si>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</si>
  <si>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</si>
  <si>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モータの極数を切り替えることにより回転数を段階状に切り替えることができるもの。速度変換要求が固定２、３段でよい負荷のある場合に有効。</t>
  </si>
  <si>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</si>
  <si>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</si>
  <si>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</si>
  <si>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</si>
  <si>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</si>
  <si>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</si>
  <si>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</si>
  <si>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</si>
  <si>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</si>
  <si>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</si>
  <si>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</si>
  <si>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</si>
  <si>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</si>
  <si>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</si>
  <si>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</si>
  <si>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</si>
  <si>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</si>
  <si>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</si>
  <si>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</si>
  <si>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</si>
  <si>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</si>
  <si>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</si>
  <si>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</si>
  <si>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</si>
  <si>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</si>
  <si>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</si>
  <si>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</si>
  <si>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</si>
  <si>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</si>
  <si>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</si>
  <si>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</si>
  <si>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</si>
  <si>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</si>
  <si>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</si>
  <si>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</si>
  <si>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</si>
  <si>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</si>
  <si>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</si>
  <si>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</si>
  <si>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</si>
  <si>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</si>
  <si>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</si>
  <si>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</si>
  <si>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</si>
  <si>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</si>
  <si>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</si>
  <si>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</si>
  <si>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</si>
  <si>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</si>
  <si>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</si>
  <si>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</si>
  <si>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</si>
  <si>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</si>
  <si>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</si>
  <si>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</si>
  <si>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</si>
  <si>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</si>
  <si>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</si>
  <si>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</si>
  <si>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</si>
  <si>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プロセス側で圧力の異なった蒸気が発生する場合にタービンの途中段から別の外部蒸気を混入させ、１台の蒸気タービンで動力の変換を行えるもの。</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</si>
  <si>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</si>
  <si>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</si>
  <si>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</si>
  <si>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</si>
  <si>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</si>
  <si>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</si>
  <si>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</si>
  <si>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</si>
  <si>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</si>
  <si>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</si>
  <si>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</si>
  <si>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</si>
  <si>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</si>
  <si>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</si>
  <si>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</si>
  <si>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</si>
  <si>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</si>
  <si>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</si>
  <si>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自社内で発生する廃プラスチック、廃油、廃材等のリサイクル等による事業活動で発生する廃棄物の削減</t>
    <rPh sb="28" eb="29">
      <t>ナド</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</si>
  <si>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</si>
  <si>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</si>
  <si>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</si>
  <si>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</si>
  <si>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</si>
  <si>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</si>
  <si>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</si>
  <si>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</si>
  <si>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</si>
  <si>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</si>
  <si>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</si>
  <si>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</si>
  <si>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</si>
  <si>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</si>
  <si>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</si>
  <si>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</si>
  <si>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</si>
  <si>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</si>
  <si>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</si>
  <si>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</si>
  <si>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</si>
  <si>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</si>
  <si>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</si>
  <si>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</si>
  <si>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</si>
  <si>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</si>
  <si>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</si>
  <si>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</si>
  <si>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</si>
  <si>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効率水準値
情報の有無</t>
    <rPh sb="0" eb="2">
      <t>コウリツ</t>
    </rPh>
    <rPh sb="2" eb="4">
      <t>スイジュン</t>
    </rPh>
    <rPh sb="4" eb="5">
      <t>アタイ</t>
    </rPh>
    <rPh sb="6" eb="8">
      <t>ジョウホウ</t>
    </rPh>
    <rPh sb="9" eb="11">
      <t>ウム</t>
    </rPh>
    <phoneticPr fontId="8"/>
  </si>
  <si>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</si>
  <si>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</si>
  <si>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</si>
  <si>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</si>
  <si>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</si>
  <si>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</si>
  <si>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</si>
  <si>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</si>
  <si>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</si>
  <si>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</si>
  <si>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</si>
  <si>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</si>
  <si>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</si>
  <si>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</si>
  <si>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</si>
  <si>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</si>
  <si>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</si>
  <si>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トラクター等の農業機械への自動操舵システムの導入</t>
    <phoneticPr fontId="5"/>
  </si>
  <si>
    <t>営農型太陽光発電の導入</t>
    <rPh sb="0" eb="3">
      <t>エイノウガタ</t>
    </rPh>
    <rPh sb="3" eb="6">
      <t>タイヨウコウ</t>
    </rPh>
    <rPh sb="6" eb="8">
      <t>ハツデン</t>
    </rPh>
    <rPh sb="9" eb="11">
      <t>ドウニュウ</t>
    </rPh>
    <phoneticPr fontId="5"/>
  </si>
  <si>
    <t>バイオガス発電の導入及び副産物である消化液の液肥利用</t>
    <rPh sb="8" eb="10">
      <t>ドウニュウ</t>
    </rPh>
    <rPh sb="10" eb="11">
      <t>オヨ</t>
    </rPh>
    <phoneticPr fontId="5"/>
  </si>
  <si>
    <t>施設園芸</t>
    <rPh sb="0" eb="2">
      <t>シセツ</t>
    </rPh>
    <rPh sb="2" eb="4">
      <t>エンゲイ</t>
    </rPh>
    <phoneticPr fontId="5"/>
  </si>
  <si>
    <t>加温設備</t>
    <rPh sb="0" eb="2">
      <t>カオン</t>
    </rPh>
    <rPh sb="2" eb="4">
      <t>セツビ</t>
    </rPh>
    <phoneticPr fontId="5"/>
  </si>
  <si>
    <t>施設園芸用ヒートポンプの導入</t>
    <rPh sb="0" eb="2">
      <t>シセツ</t>
    </rPh>
    <rPh sb="2" eb="5">
      <t>エンゲイヨウ</t>
    </rPh>
    <rPh sb="12" eb="14">
      <t>ドウニュウ</t>
    </rPh>
    <phoneticPr fontId="5"/>
  </si>
  <si>
    <t>木質バイオマス利用加温装置の導入</t>
    <rPh sb="14" eb="16">
      <t>ドウニュウ</t>
    </rPh>
    <phoneticPr fontId="5"/>
  </si>
  <si>
    <t>ハウス内温度段階的コントロール装置（多段式サーモ）の導入</t>
    <rPh sb="18" eb="20">
      <t>タダン</t>
    </rPh>
    <rPh sb="20" eb="21">
      <t>シキ</t>
    </rPh>
    <rPh sb="26" eb="28">
      <t>ドウニュウ</t>
    </rPh>
    <phoneticPr fontId="5"/>
  </si>
  <si>
    <t>その他</t>
    <rPh sb="2" eb="3">
      <t>ホカ</t>
    </rPh>
    <phoneticPr fontId="5"/>
  </si>
  <si>
    <t>循環扇、ハウス用カーテン等の省エネ設備の導入</t>
    <rPh sb="0" eb="2">
      <t>ジュンカン</t>
    </rPh>
    <rPh sb="2" eb="3">
      <t>オウギ</t>
    </rPh>
    <rPh sb="7" eb="8">
      <t>ヨウ</t>
    </rPh>
    <rPh sb="12" eb="13">
      <t>ナド</t>
    </rPh>
    <rPh sb="14" eb="15">
      <t>ショウ</t>
    </rPh>
    <rPh sb="17" eb="19">
      <t>セツビ</t>
    </rPh>
    <rPh sb="20" eb="22">
      <t>ドウニュウ</t>
    </rPh>
    <phoneticPr fontId="5"/>
  </si>
  <si>
    <t>漁業</t>
    <rPh sb="0" eb="2">
      <t>ギョギョウ</t>
    </rPh>
    <phoneticPr fontId="5"/>
  </si>
  <si>
    <t>漁船</t>
    <rPh sb="0" eb="2">
      <t>ギョセン</t>
    </rPh>
    <phoneticPr fontId="5"/>
  </si>
  <si>
    <t>省エネ型漁船の導入</t>
    <rPh sb="3" eb="4">
      <t>ガタ</t>
    </rPh>
    <rPh sb="7" eb="9">
      <t>ドウニュウ</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</si>
  <si>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</si>
  <si>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</si>
  <si>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</si>
  <si>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</si>
  <si>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</si>
  <si>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</si>
  <si>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</si>
  <si>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</si>
  <si>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</si>
  <si>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</si>
  <si>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</si>
  <si>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</si>
  <si>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</si>
  <si>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</si>
  <si>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</si>
  <si>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省エネ型建設機械の導入</t>
    <rPh sb="0" eb="1">
      <t>ショウ</t>
    </rPh>
    <rPh sb="3" eb="4">
      <t>ガタ</t>
    </rPh>
    <rPh sb="4" eb="6">
      <t>ケンセツ</t>
    </rPh>
    <rPh sb="6" eb="8">
      <t>キカイ</t>
    </rPh>
    <rPh sb="9" eb="11">
      <t>ドウニュウ</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</si>
  <si>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</si>
  <si>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</si>
  <si>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</si>
  <si>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</si>
  <si>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</si>
  <si>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</si>
  <si>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</si>
  <si>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</si>
  <si>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</si>
  <si>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</si>
  <si>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</si>
  <si>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</si>
  <si>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</si>
  <si>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</si>
  <si>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ＴＰＭ排熱の回収</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</si>
  <si>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</si>
  <si>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</si>
  <si>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</si>
  <si>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</si>
  <si>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</si>
  <si>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</si>
  <si>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</si>
  <si>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</si>
  <si>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</si>
  <si>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</si>
  <si>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</si>
  <si>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仕上げ工程</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</si>
  <si>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</si>
  <si>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</si>
  <si>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</si>
  <si>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</si>
  <si>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</si>
  <si>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</si>
  <si>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</si>
  <si>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</si>
  <si>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</si>
  <si>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</si>
  <si>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</si>
  <si>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</si>
  <si>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</si>
  <si>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</si>
  <si>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</si>
  <si>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</si>
  <si>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</si>
  <si>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</si>
  <si>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</si>
  <si>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</si>
  <si>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</si>
  <si>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</si>
  <si>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</si>
  <si>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</si>
  <si>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</si>
  <si>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</si>
  <si>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</si>
  <si>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コークス自動燃焼設備</t>
  </si>
  <si>
    <t>溶銑鍋放熱防止</t>
  </si>
  <si>
    <t>微粉炭吹き込み（ＰＣＩ）</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</si>
  <si>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</si>
  <si>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</si>
  <si>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</si>
  <si>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</si>
  <si>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</si>
  <si>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</si>
  <si>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</si>
  <si>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</si>
  <si>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</si>
  <si>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</si>
  <si>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</si>
  <si>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</si>
  <si>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</si>
  <si>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</si>
  <si>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</si>
  <si>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</si>
  <si>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</si>
  <si>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</si>
  <si>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</si>
  <si>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</si>
  <si>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</si>
  <si>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</si>
  <si>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</si>
  <si>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</si>
  <si>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</si>
  <si>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コークス燃焼排ガス顕熱回収</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</si>
  <si>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</si>
  <si>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</si>
  <si>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</si>
  <si>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</si>
  <si>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</si>
  <si>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</si>
  <si>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</si>
  <si>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</si>
  <si>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</si>
  <si>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</si>
  <si>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</si>
  <si>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</si>
  <si>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高効率デスパーザー（ニ一ダー）</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</si>
  <si>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</si>
  <si>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</si>
  <si>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</si>
  <si>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</si>
  <si>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</si>
  <si>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</si>
  <si>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</si>
  <si>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</si>
  <si>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</si>
  <si>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</si>
  <si>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</si>
  <si>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熱風炉燃焼制御</t>
  </si>
  <si>
    <t>その他放熱防止装置</t>
  </si>
  <si>
    <t>コークス炉ガス顕熱回収</t>
  </si>
  <si>
    <t>高温予熱炭装入設備</t>
  </si>
  <si>
    <t>焼結偏析装入</t>
  </si>
  <si>
    <t>電炉用原料バケット式予熱装置</t>
  </si>
  <si>
    <t>高性能高周波溶解炉（別表１に掲げる基準を満たすもの）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</si>
  <si>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</si>
  <si>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</si>
  <si>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</si>
  <si>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</si>
  <si>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</si>
  <si>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</si>
  <si>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</si>
  <si>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</si>
  <si>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</si>
  <si>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</si>
  <si>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</si>
  <si>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</si>
  <si>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</si>
  <si>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</si>
  <si>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</si>
  <si>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</si>
  <si>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</si>
  <si>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焼結クーラー廃熱回収</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</si>
  <si>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</si>
  <si>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</si>
  <si>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</si>
  <si>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</si>
  <si>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</si>
  <si>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</si>
  <si>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</si>
  <si>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</si>
  <si>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</si>
  <si>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</si>
  <si>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焼結主排廃熱回収</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</si>
  <si>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</si>
  <si>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</si>
  <si>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</si>
  <si>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</si>
  <si>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</si>
  <si>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</si>
  <si>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高炉乾式炉頂圧発電設備</t>
  </si>
  <si>
    <t>加熱装置付きタンディッシュ</t>
  </si>
  <si>
    <t>熱間自動耐火物補修機</t>
  </si>
  <si>
    <t>インライン熱処理設備</t>
  </si>
  <si>
    <t>省エネミキサー</t>
  </si>
  <si>
    <t>高性能熱風乾燥装置</t>
  </si>
  <si>
    <t>間接式黒液ヒータ</t>
  </si>
  <si>
    <t>高炉炉頂均圧ガス回収</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</si>
  <si>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</si>
  <si>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</si>
  <si>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</si>
  <si>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</si>
  <si>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</si>
  <si>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</si>
  <si>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</si>
  <si>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</si>
  <si>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高炉スラグ顕熱回収</t>
  </si>
  <si>
    <t>熱片装入（ＤＨＣＲ、ＨＣＲ）</t>
  </si>
  <si>
    <t>キュポラ燃焼用空気除湿装置</t>
  </si>
  <si>
    <t>スキッドシフト</t>
  </si>
  <si>
    <t>高露点ドライヤーフード</t>
  </si>
  <si>
    <t>高性能自動カッター</t>
  </si>
  <si>
    <t>高炉用除湿送風装置</t>
  </si>
  <si>
    <t>直送圧延</t>
  </si>
  <si>
    <t>抄紙機用バキュームフォイル</t>
  </si>
  <si>
    <t>熱風炉廃熱回収設備</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</si>
  <si>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</si>
  <si>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</si>
  <si>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</si>
  <si>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</si>
  <si>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</si>
  <si>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</si>
  <si>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</si>
  <si>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</si>
  <si>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</si>
  <si>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廃タイヤ、廃プラスチック、ＲＤＦ、紙類（ＲＰＦ）及び木くず等の利用設備の導入</t>
    <phoneticPr fontId="5"/>
  </si>
  <si>
    <t>廃油、副生油等その他廃棄物燃料の利用設備の導入</t>
    <phoneticPr fontId="5"/>
  </si>
  <si>
    <t>ナフサ分解過酷度の自動制御化（分解生成物自動連続分析装置の導入）</t>
    <rPh sb="29" eb="31">
      <t>ドウニュウ</t>
    </rPh>
    <phoneticPr fontId="5"/>
  </si>
  <si>
    <t>高効率インターナル（トレイ、充填物）や低圧損インターナル（充填物）による蒸留塔及び水冷塔の高効率化</t>
    <phoneticPr fontId="5"/>
  </si>
  <si>
    <t>運転の高度制御技術（モデル予測制御技術、動的応答予測制御技術、オンライン最適化制御技術等）の導入</t>
    <rPh sb="13" eb="15">
      <t>ヨソク</t>
    </rPh>
    <rPh sb="15" eb="17">
      <t>セイギョ</t>
    </rPh>
    <rPh sb="17" eb="19">
      <t>ギジュツ</t>
    </rPh>
    <rPh sb="43" eb="44">
      <t>ナド</t>
    </rPh>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</si>
  <si>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</si>
  <si>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</si>
  <si>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高効率熱交換器（伝熱促進インターナル、伝熱促進のための表面処理伝熱管等）の導入</t>
    <rPh sb="37" eb="39">
      <t>ドウニュウ</t>
    </rPh>
    <phoneticPr fontId="5"/>
  </si>
  <si>
    <t>蒸気噴霧型ガスタービンの導入</t>
    <rPh sb="12" eb="14">
      <t>ドウニュウ</t>
    </rPh>
    <phoneticPr fontId="5"/>
  </si>
  <si>
    <t>超高温高圧（ＵＳＣ）蒸気タービン、再熱式蒸気タービン、多段抽気タービンなどの導入</t>
    <rPh sb="38" eb="40">
      <t>ドウニュウ</t>
    </rPh>
    <phoneticPr fontId="5"/>
  </si>
  <si>
    <t>発電機直結サイリスタ励磁装置、静止型サイリスタ励磁装置等の導入</t>
    <rPh sb="27" eb="28">
      <t>ナド</t>
    </rPh>
    <rPh sb="29" eb="31">
      <t>ドウニュウ</t>
    </rPh>
    <phoneticPr fontId="5"/>
  </si>
  <si>
    <t>ＬＮＧ地下・地上式タンクヒータ用加熱装置（スチーム、温水、電気ヒータ等）、ＬＮＧ受入サンプリング用気化器加熱装置（スチーム、温水、工水、電気ヒータ等）等の導入</t>
    <rPh sb="77" eb="79">
      <t>ドウニュウ</t>
    </rPh>
    <phoneticPr fontId="5"/>
  </si>
  <si>
    <t>電動力応用設備の小型化、分散化（受入配管用ＬＮＧ冷却ポンプ等の小容量、低揚程化）</t>
    <phoneticPr fontId="5"/>
  </si>
  <si>
    <t>ＬＮＧ気化器等のフィン式、二重管式伝熱管の採用</t>
    <rPh sb="21" eb="23">
      <t>サイヨウ</t>
    </rPh>
    <phoneticPr fontId="5"/>
  </si>
  <si>
    <t>熱利用設備の小型化、分散化（ガスラインヒータ熱源等の分散化）</t>
    <phoneticPr fontId="5"/>
  </si>
  <si>
    <t>液／液熱量調整設備、液／ガス熱量調整設備の導入（低温熱源の活用）</t>
    <rPh sb="21" eb="23">
      <t>ドウニュウ</t>
    </rPh>
    <phoneticPr fontId="5"/>
  </si>
  <si>
    <t>ＬＮＧ冷熱利用設備（冷熱発電設備、ＢＯＧ（ボイルオフガス）再液化設備等）の導入</t>
    <rPh sb="37" eb="39">
      <t>ドウニュウ</t>
    </rPh>
    <phoneticPr fontId="5"/>
  </si>
  <si>
    <t>圧力回収設備（膨張タービン）の導入</t>
    <rPh sb="15" eb="17">
      <t>ドウニュウ</t>
    </rPh>
    <phoneticPr fontId="5"/>
  </si>
  <si>
    <t>坑内排水量の低減（新しい坑内充填方法の導入、湧水箇所の止水工事）</t>
    <phoneticPr fontId="5"/>
  </si>
  <si>
    <t>油圧式削孔機の導入</t>
    <rPh sb="7" eb="9">
      <t>ドウニュウ</t>
    </rPh>
    <phoneticPr fontId="5"/>
  </si>
  <si>
    <t>高効率切削機械の導入</t>
    <phoneticPr fontId="5"/>
  </si>
  <si>
    <t>パルプ化工程（クラフトパルプ（ＫＰ））</t>
  </si>
  <si>
    <t>パルプ化工程（クラフトパルプ（ＫＰ））</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</si>
  <si>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</si>
  <si>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</si>
  <si>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</si>
  <si>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</si>
  <si>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</si>
  <si>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</si>
  <si>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</si>
  <si>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</si>
  <si>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</si>
  <si>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</si>
  <si>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</si>
  <si>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</si>
  <si>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</si>
  <si>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</si>
  <si>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</si>
  <si>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</si>
  <si>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</si>
  <si>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</si>
  <si>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</si>
  <si>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</si>
  <si>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</si>
  <si>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</si>
  <si>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</si>
  <si>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</si>
  <si>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</si>
  <si>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</si>
  <si>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</si>
  <si>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</si>
  <si>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</si>
  <si>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</si>
  <si>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</si>
  <si>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</si>
  <si>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</si>
  <si>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</si>
  <si>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</si>
  <si>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仕上げ工程</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</si>
  <si>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</si>
  <si>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</si>
  <si>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</si>
  <si>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</si>
  <si>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</si>
  <si>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</si>
  <si>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</si>
  <si>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</si>
  <si>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</si>
  <si>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</si>
  <si>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</si>
  <si>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</si>
  <si>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</si>
  <si>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</si>
  <si>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</si>
  <si>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</si>
  <si>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</si>
  <si>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</si>
  <si>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自営転換の推進</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</si>
  <si>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</si>
  <si>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</si>
  <si>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</si>
  <si>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</si>
  <si>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</si>
  <si>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</si>
  <si>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</si>
  <si>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</si>
  <si>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</si>
  <si>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</si>
  <si>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</si>
  <si>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</si>
  <si>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</si>
  <si>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</si>
  <si>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</si>
  <si>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</si>
  <si>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</si>
  <si>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</si>
  <si>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</si>
  <si>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</si>
  <si>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</si>
  <si>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</si>
  <si>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</si>
  <si>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</si>
  <si>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</si>
  <si>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</si>
  <si>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</si>
  <si>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</si>
  <si>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</si>
  <si>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</si>
  <si>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</si>
  <si>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</si>
  <si>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</si>
  <si>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</si>
  <si>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</si>
  <si>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</si>
  <si>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</si>
  <si>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</si>
  <si>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</si>
  <si>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</si>
  <si>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</si>
  <si>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</si>
  <si>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</si>
  <si>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</si>
  <si>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</si>
  <si>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</si>
  <si>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</si>
  <si>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</si>
  <si>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</si>
  <si>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</si>
  <si>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</si>
  <si>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</si>
  <si>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</si>
  <si>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</si>
  <si>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</si>
  <si>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</si>
  <si>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</si>
  <si>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航空機　</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</si>
  <si>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</si>
  <si>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</si>
  <si>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</si>
  <si>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</si>
  <si>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</si>
  <si>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</si>
  <si>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</si>
  <si>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</si>
  <si>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</si>
  <si>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</si>
  <si>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</si>
  <si>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</si>
  <si>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</si>
  <si>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</si>
  <si>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</si>
  <si>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</si>
  <si>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</si>
  <si>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</si>
  <si>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</si>
  <si>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</si>
  <si>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</si>
  <si>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</si>
  <si>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</si>
  <si>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</si>
  <si>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</si>
  <si>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</si>
  <si>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</si>
  <si>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</si>
  <si>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</si>
  <si>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</si>
  <si>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</si>
  <si>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</si>
  <si>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</si>
  <si>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</si>
  <si>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</si>
  <si>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</si>
  <si>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</si>
  <si>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</si>
  <si>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</si>
  <si>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</si>
  <si>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</si>
  <si>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</si>
  <si>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</si>
  <si>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保有車両および関連部品（タイヤ・バッテリー等）のリユース・リサイクル</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</si>
  <si>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</si>
  <si>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</si>
  <si>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</si>
  <si>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</si>
  <si>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</si>
  <si>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</si>
  <si>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</si>
  <si>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</si>
  <si>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</si>
  <si>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</si>
  <si>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</si>
  <si>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</si>
  <si>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</si>
  <si>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</si>
  <si>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</si>
  <si>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</si>
  <si>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</si>
  <si>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</si>
  <si>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高度GPS-AVMシステム・スマートフォン等のGPSを利用した位置取得の導入などによる効率的な配車　（タクシーのみ該当）</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</si>
  <si>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</si>
  <si>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</si>
  <si>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</si>
  <si>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</si>
  <si>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</si>
  <si>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</si>
  <si>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</si>
  <si>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</si>
  <si>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</si>
  <si>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排出原単位の低い輸送手段として、利用者へのアピール　（バスのみ該当）</t>
  </si>
  <si>
    <t>ICカードシステムの導入、バスロケの導入、乗り継ぎ施設の整備・改善、バスの利用促進　（バスのみ該当）</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</si>
  <si>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</si>
  <si>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</si>
  <si>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</si>
  <si>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</si>
  <si>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</si>
  <si>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</si>
  <si>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</si>
  <si>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</si>
  <si>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</si>
  <si>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</si>
  <si>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</si>
  <si>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</si>
  <si>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</si>
  <si>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</si>
  <si>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</si>
  <si>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効率水準</t>
    <rPh sb="0" eb="2">
      <t>コウリツ</t>
    </rPh>
    <rPh sb="2" eb="4">
      <t>スイジュン</t>
    </rPh>
    <phoneticPr fontId="1"/>
  </si>
  <si>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</si>
  <si>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</si>
  <si>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</si>
  <si>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</si>
  <si>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</si>
  <si>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</si>
  <si>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</si>
  <si>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</si>
  <si>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</si>
  <si>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</si>
  <si>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</si>
  <si>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</si>
  <si>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</si>
  <si>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</si>
  <si>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</si>
  <si>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</si>
  <si>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</si>
  <si>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</si>
  <si>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</si>
  <si>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</si>
  <si>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</si>
  <si>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</si>
  <si>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</si>
  <si>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</si>
  <si>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</si>
  <si>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</si>
  <si>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</si>
  <si>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</si>
  <si>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</si>
  <si>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</si>
  <si>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</si>
  <si>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</si>
  <si>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</si>
  <si>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</si>
  <si>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</si>
  <si>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</si>
  <si>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</si>
  <si>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</si>
  <si>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</si>
  <si>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</si>
  <si>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</si>
  <si>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</si>
  <si>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</si>
  <si>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</si>
  <si>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</si>
  <si>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</si>
  <si>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</si>
  <si>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</si>
  <si>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</si>
  <si>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</si>
  <si>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</si>
  <si>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</si>
  <si>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</si>
  <si>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</si>
  <si>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</si>
  <si>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</si>
  <si>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</si>
  <si>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</si>
  <si>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</si>
  <si>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</si>
  <si>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</si>
  <si>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</si>
  <si>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</si>
  <si>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</si>
  <si>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</si>
  <si>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</si>
  <si>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</si>
  <si>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</si>
  <si>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</si>
  <si>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</si>
  <si>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</si>
  <si>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</si>
  <si>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</si>
  <si>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</si>
  <si>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</si>
  <si>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</si>
  <si>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</si>
  <si>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</si>
  <si>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</si>
  <si>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</si>
  <si>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</si>
  <si>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</si>
  <si>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</si>
  <si>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</si>
  <si>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</si>
  <si>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</si>
  <si>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</si>
  <si>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</si>
  <si>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</si>
  <si>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</si>
  <si>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</si>
  <si>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</si>
  <si>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</si>
  <si>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</si>
  <si>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</si>
  <si>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</si>
  <si>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</si>
  <si>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</si>
  <si>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</si>
  <si>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</si>
  <si>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</si>
  <si>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</si>
  <si>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</si>
  <si>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</si>
  <si>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</si>
  <si>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</si>
  <si>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</si>
  <si>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</si>
  <si>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</si>
  <si>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</si>
  <si>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</si>
  <si>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</si>
  <si>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</si>
  <si>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</si>
  <si>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</si>
  <si>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</si>
  <si>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</si>
  <si>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</si>
  <si>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</si>
  <si>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</si>
  <si>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</si>
  <si>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</si>
  <si>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</si>
  <si>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</si>
  <si>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</si>
  <si>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</si>
  <si>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</si>
  <si>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</si>
  <si>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</si>
  <si>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</si>
  <si>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</si>
  <si>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</si>
  <si>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</si>
  <si>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</si>
  <si>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</si>
  <si>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</si>
  <si>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</si>
  <si>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</si>
  <si>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</si>
  <si>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</si>
  <si>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</si>
  <si>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</si>
  <si>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</si>
  <si>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</si>
  <si>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</si>
  <si>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</si>
  <si>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</si>
  <si>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</si>
  <si>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</si>
  <si>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</si>
  <si>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</si>
  <si>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</si>
  <si>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</si>
  <si>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</si>
  <si>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</si>
  <si>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</si>
  <si>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</si>
  <si>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</si>
  <si>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</si>
  <si>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</si>
  <si>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</si>
  <si>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</si>
  <si>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</si>
  <si>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</si>
  <si>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</si>
  <si>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</si>
  <si>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</si>
  <si>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</si>
  <si>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</si>
  <si>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</si>
  <si>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</si>
  <si>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</si>
  <si>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</si>
  <si>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</si>
  <si>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</si>
  <si>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</si>
  <si>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</si>
  <si>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</si>
  <si>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</si>
  <si>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</si>
  <si>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</si>
  <si>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</si>
  <si>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</si>
  <si>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</si>
  <si>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</si>
  <si>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</si>
  <si>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</si>
  <si>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</si>
  <si>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</si>
  <si>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</si>
  <si>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</si>
  <si>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</si>
  <si>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</si>
  <si>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</si>
  <si>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</si>
  <si>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</si>
  <si>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</si>
  <si>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</si>
  <si>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</si>
  <si>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</si>
  <si>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</si>
  <si>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</si>
  <si>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</si>
  <si>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</si>
  <si>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</si>
  <si>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</si>
  <si>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</si>
  <si>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</si>
  <si>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</si>
  <si>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</si>
  <si>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</si>
  <si>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</si>
  <si>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</si>
  <si>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</si>
  <si>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</si>
  <si>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</si>
  <si>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</si>
  <si>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</si>
  <si>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</si>
  <si>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</si>
  <si>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</si>
  <si>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</si>
  <si>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</si>
  <si>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</si>
  <si>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</si>
  <si>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</si>
  <si>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</si>
  <si>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</si>
  <si>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</si>
  <si>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</si>
  <si>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</si>
  <si>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</si>
  <si>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</si>
  <si>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</si>
  <si>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</si>
  <si>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</si>
  <si>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</si>
  <si>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</si>
  <si>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</si>
  <si>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</si>
  <si>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</si>
  <si>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</si>
  <si>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</si>
  <si>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</si>
  <si>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</si>
  <si>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</si>
  <si>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</si>
  <si>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</si>
  <si>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</si>
  <si>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</si>
  <si>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</si>
  <si>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</si>
  <si>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</si>
  <si>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</si>
  <si>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</si>
  <si>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</si>
  <si>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</si>
  <si>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</si>
  <si>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</si>
  <si>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</si>
  <si>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</si>
  <si>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</si>
  <si>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</si>
  <si>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</si>
  <si>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</si>
  <si>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</si>
  <si>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</si>
  <si>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</si>
  <si>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</si>
  <si>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</si>
  <si>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</si>
  <si>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</si>
  <si>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</si>
  <si>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</si>
  <si>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</si>
  <si>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</si>
  <si>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</si>
  <si>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</si>
  <si>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</si>
  <si>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</si>
  <si>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</si>
  <si>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</si>
  <si>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</si>
  <si>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</si>
  <si>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</si>
  <si>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</si>
  <si>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</si>
  <si>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</si>
  <si>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</si>
  <si>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</si>
  <si>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</si>
  <si>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</si>
  <si>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</si>
  <si>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</si>
  <si>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</si>
  <si>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</si>
  <si>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</si>
  <si>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</si>
  <si>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</si>
  <si>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</si>
  <si>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</si>
  <si>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</si>
  <si>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</si>
  <si>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</si>
  <si>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</si>
  <si>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</si>
  <si>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</si>
  <si>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</si>
  <si>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</si>
  <si>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</si>
  <si>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</si>
  <si>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</si>
  <si>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</si>
  <si>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</si>
  <si>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</si>
  <si>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</si>
  <si>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</si>
  <si>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</si>
  <si>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</si>
  <si>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</si>
  <si>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</si>
  <si>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</si>
  <si>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</si>
  <si>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</si>
  <si>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</si>
  <si>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</si>
  <si>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</si>
  <si>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</si>
  <si>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</si>
  <si>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</si>
  <si>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</si>
  <si>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</si>
  <si>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</si>
  <si>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</si>
  <si>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</si>
  <si>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</si>
  <si>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</si>
  <si>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</si>
  <si>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</si>
  <si>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</si>
  <si>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</si>
  <si>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</si>
  <si>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</si>
  <si>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</si>
  <si>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</si>
  <si>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</si>
  <si>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</si>
  <si>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</si>
  <si>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</si>
  <si>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</si>
  <si>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</si>
  <si>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</si>
  <si>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</si>
  <si>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</si>
  <si>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</si>
  <si>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</si>
  <si>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</si>
  <si>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</si>
  <si>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</si>
  <si>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</si>
  <si>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</si>
  <si>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</si>
  <si>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</si>
  <si>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</si>
  <si>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</si>
  <si>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</si>
  <si>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</si>
  <si>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</si>
  <si>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</si>
  <si>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</si>
  <si>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</si>
  <si>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</si>
  <si>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</si>
  <si>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</si>
  <si>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</si>
  <si>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</si>
  <si>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</si>
  <si>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</si>
  <si>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</si>
  <si>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</si>
  <si>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</si>
  <si>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</si>
  <si>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</si>
  <si>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</si>
  <si>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</si>
  <si>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</si>
  <si>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</si>
  <si>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</si>
  <si>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</si>
  <si>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</si>
  <si>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</si>
  <si>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</si>
  <si>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</si>
  <si>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</si>
  <si>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</si>
  <si>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</si>
  <si>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</si>
  <si>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</si>
  <si>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</si>
  <si>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</si>
  <si>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</si>
  <si>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</si>
  <si>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</si>
  <si>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</si>
  <si>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</si>
  <si>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</si>
  <si>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</si>
  <si>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</si>
  <si>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</si>
  <si>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</si>
  <si>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</si>
  <si>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</si>
  <si>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</si>
  <si>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</si>
  <si>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</si>
  <si>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</si>
  <si>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</si>
  <si>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</si>
  <si>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</si>
  <si>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</si>
  <si>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</si>
  <si>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</si>
  <si>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</si>
  <si>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</si>
  <si>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</si>
  <si>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</si>
  <si>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</si>
  <si>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</si>
  <si>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</si>
  <si>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</si>
  <si>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</si>
  <si>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3000kW超5000kW以下</t>
  </si>
  <si>
    <t>5000kW超7000kW以下</t>
  </si>
  <si>
    <t>7000kW超10000kW以下</t>
  </si>
  <si>
    <t>10000kW超40000kW以下</t>
  </si>
  <si>
    <t>40000kW超</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</si>
  <si>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</si>
  <si>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</si>
  <si>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</si>
  <si>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</si>
  <si>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</si>
  <si>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</si>
  <si>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</si>
  <si>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</si>
  <si>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</si>
  <si>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</si>
  <si>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</si>
  <si>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</si>
  <si>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</si>
  <si>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</si>
  <si>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</si>
  <si>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</si>
  <si>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</si>
  <si>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</si>
  <si>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</si>
  <si>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</si>
  <si>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</si>
  <si>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</si>
  <si>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</si>
  <si>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</si>
  <si>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</si>
  <si>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</si>
  <si>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</si>
  <si>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</si>
  <si>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</si>
  <si>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</si>
  <si>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</si>
  <si>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</si>
  <si>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</si>
  <si>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</si>
  <si>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</si>
  <si>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</si>
  <si>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</si>
  <si>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</si>
  <si>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</si>
  <si>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</si>
  <si>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</si>
  <si>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</si>
  <si>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</si>
  <si>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</si>
  <si>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</si>
  <si>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</si>
  <si>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</si>
  <si>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</si>
  <si>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</si>
  <si>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</si>
  <si>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</si>
  <si>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</si>
  <si>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</si>
  <si>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</si>
  <si>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</si>
  <si>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</si>
  <si>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</si>
  <si>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</si>
  <si>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</si>
  <si>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</si>
  <si>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</si>
  <si>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</si>
  <si>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</si>
  <si>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</si>
  <si>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</si>
  <si>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</si>
  <si>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</si>
  <si>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</si>
  <si>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</si>
  <si>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</si>
  <si>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</si>
  <si>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</si>
  <si>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</si>
  <si>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</si>
  <si>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</si>
  <si>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</si>
  <si>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</si>
  <si>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</si>
  <si>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</si>
  <si>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</si>
  <si>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</si>
  <si>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</si>
  <si>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</si>
  <si>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</si>
  <si>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</si>
  <si>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</si>
  <si>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</si>
  <si>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</si>
  <si>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</si>
  <si>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</si>
  <si>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</si>
  <si>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</si>
  <si>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</si>
  <si>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</si>
  <si>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</si>
  <si>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</si>
  <si>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</si>
  <si>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</si>
  <si>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</si>
  <si>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</si>
  <si>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</si>
  <si>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</si>
  <si>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</si>
  <si>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</si>
  <si>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</si>
  <si>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</si>
  <si>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</si>
  <si>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</si>
  <si>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</si>
  <si>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</si>
  <si>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</si>
  <si>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</si>
  <si>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</si>
  <si>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</si>
  <si>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</si>
  <si>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</si>
  <si>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</si>
  <si>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</si>
  <si>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</si>
  <si>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</si>
  <si>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</si>
  <si>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</si>
  <si>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</si>
  <si>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</si>
  <si>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</si>
  <si>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</si>
  <si>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</si>
  <si>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</si>
  <si>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</si>
  <si>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</si>
  <si>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</si>
  <si>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</si>
  <si>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</si>
  <si>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</si>
  <si>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</si>
  <si>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</si>
  <si>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</si>
  <si>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</si>
  <si>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</si>
  <si>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</si>
  <si>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</si>
  <si>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</si>
  <si>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</si>
  <si>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</si>
  <si>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</si>
  <si>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</si>
  <si>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</si>
  <si>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</si>
  <si>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</si>
  <si>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</si>
  <si>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</si>
  <si>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</si>
  <si>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</si>
  <si>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</si>
  <si>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</si>
  <si>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</si>
  <si>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</si>
  <si>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</si>
  <si>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</si>
  <si>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</si>
  <si>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</si>
  <si>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</si>
  <si>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</si>
  <si>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</si>
  <si>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</si>
  <si>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</si>
  <si>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</si>
  <si>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</si>
  <si>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</si>
  <si>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</si>
  <si>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</si>
  <si>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</si>
  <si>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</si>
  <si>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</si>
  <si>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</si>
  <si>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</si>
  <si>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</si>
  <si>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</si>
  <si>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</si>
  <si>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</si>
  <si>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</si>
  <si>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</si>
  <si>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</si>
  <si>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</si>
  <si>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</si>
  <si>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</si>
  <si>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</si>
  <si>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</si>
  <si>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</si>
  <si>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</si>
  <si>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</si>
  <si>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</si>
  <si>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</si>
  <si>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</si>
  <si>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</si>
  <si>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</si>
  <si>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</si>
  <si>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</si>
  <si>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</si>
  <si>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</si>
  <si>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</si>
  <si>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</si>
  <si>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</si>
  <si>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</si>
  <si>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</si>
  <si>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</si>
  <si>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</si>
  <si>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</si>
  <si>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</si>
  <si>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</si>
  <si>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</si>
  <si>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</si>
  <si>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</si>
  <si>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</si>
  <si>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</si>
  <si>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</si>
  <si>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</si>
  <si>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</si>
  <si>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</si>
  <si>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</si>
  <si>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</si>
  <si>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</si>
  <si>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</si>
  <si>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</si>
  <si>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</si>
  <si>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</si>
  <si>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</si>
  <si>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</si>
  <si>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</si>
  <si>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</si>
  <si>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</si>
  <si>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</si>
  <si>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</si>
  <si>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</si>
  <si>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</si>
  <si>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</si>
  <si>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</si>
  <si>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</si>
  <si>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</si>
  <si>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</si>
  <si>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</si>
  <si>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</si>
  <si>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</si>
  <si>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</si>
  <si>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</si>
  <si>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</si>
  <si>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</si>
  <si>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</si>
  <si>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</si>
  <si>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</si>
  <si>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</si>
  <si>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</si>
  <si>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</si>
  <si>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</si>
  <si>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</si>
  <si>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</si>
  <si>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</si>
  <si>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</si>
  <si>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</si>
  <si>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</si>
  <si>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</si>
  <si>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</si>
  <si>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</si>
  <si>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</si>
  <si>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</si>
  <si>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</si>
  <si>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</si>
  <si>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</si>
  <si>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</si>
  <si>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</si>
  <si>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</si>
  <si>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</si>
  <si>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</si>
  <si>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</si>
  <si>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</si>
  <si>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</si>
  <si>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</si>
  <si>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</si>
  <si>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</si>
  <si>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</si>
  <si>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</si>
  <si>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</si>
  <si>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</si>
  <si>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</si>
  <si>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</si>
  <si>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</si>
  <si>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</si>
  <si>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</si>
  <si>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</si>
  <si>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</si>
  <si>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</si>
  <si>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</si>
  <si>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</si>
  <si>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</si>
  <si>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</si>
  <si>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</si>
  <si>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</si>
  <si>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</si>
  <si>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</si>
  <si>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</si>
  <si>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</si>
  <si>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</si>
  <si>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</si>
  <si>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</si>
  <si>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</si>
  <si>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</si>
  <si>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</si>
  <si>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</si>
  <si>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</si>
  <si>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</si>
  <si>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</si>
  <si>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</si>
  <si>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</si>
  <si>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</si>
  <si>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</si>
  <si>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</si>
  <si>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</si>
  <si>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</si>
  <si>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</si>
  <si>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</si>
  <si>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</si>
  <si>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</si>
  <si>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</si>
  <si>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</si>
  <si>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</si>
  <si>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</si>
  <si>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</si>
  <si>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</si>
  <si>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</si>
  <si>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</si>
  <si>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</si>
  <si>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</si>
  <si>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</si>
  <si>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</si>
  <si>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</si>
  <si>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</si>
  <si>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</si>
  <si>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</si>
  <si>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</si>
  <si>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</si>
  <si>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</si>
  <si>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</si>
  <si>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</si>
  <si>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</si>
  <si>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</si>
  <si>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</si>
  <si>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</si>
  <si>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・経営課題或いはビジネス拡大機会として気候変動やGHG削減に関する重要性の理解</t>
    <phoneticPr fontId="8"/>
  </si>
  <si>
    <r>
      <t>・TCFD提言に沿ったリスク・機会を織り込むシナリオ分析の実施</t>
    </r>
    <r>
      <rPr>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※上記取組は、特に事業活動において気候変動が重要である事業者において求められる</t>
    </r>
    <phoneticPr fontId="8"/>
  </si>
  <si>
    <t>【先進事業者】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</si>
  <si>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Step2</t>
  </si>
  <si>
    <t>排出量の算定</t>
    <phoneticPr fontId="8"/>
  </si>
  <si>
    <t>・エネルギー料金使用明細等に基づく、事業所全体でのScope1,2排出量の算定</t>
    <phoneticPr fontId="8"/>
  </si>
  <si>
    <t>・自社が保有する設備の性能・能力や運用実態、エネルギー種別の消費量等の把握
・上記に基づく設備別のScope1、2排出量（自社における燃料の燃焼や他者から供給された電気・熱の使用に伴う排出量）の算定</t>
    <phoneticPr fontId="8"/>
  </si>
  <si>
    <r>
      <t>・左記に加え、排出活動や内容を踏まえ、排出量算定方法や排出原単位データベース等に基づく、Scope3排出量（自社以外のバリューチェーンにおける排出量）まで含めた算定</t>
    </r>
    <r>
      <rPr>
        <vertAlign val="superscript"/>
        <sz val="12"/>
        <color rgb="FF000000"/>
        <rFont val="Meiryo UI"/>
        <family val="3"/>
        <charset val="128"/>
      </rPr>
      <t xml:space="preserve">※
</t>
    </r>
    <r>
      <rPr>
        <sz val="12"/>
        <color rgb="FF000000"/>
        <rFont val="Meiryo UI"/>
        <family val="3"/>
        <charset val="128"/>
      </rPr>
      <t xml:space="preserve">
</t>
    </r>
    <r>
      <rPr>
        <sz val="11"/>
        <color rgb="FF000000"/>
        <rFont val="Meiryo UI"/>
        <family val="3"/>
        <charset val="128"/>
      </rPr>
      <t>※上記取組は、特に事業活動においてScope3が重大なリスクと認識される事業者に求められる</t>
    </r>
    <phoneticPr fontId="8"/>
  </si>
  <si>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</si>
  <si>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</si>
  <si>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</si>
  <si>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</si>
  <si>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</si>
  <si>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・左記に加え、インターナルカーボンプライシングに基づく投資判断や設備投資の実施</t>
    <phoneticPr fontId="8"/>
  </si>
  <si>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</si>
  <si>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</si>
  <si>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</si>
  <si>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r>
      <rPr>
        <u/>
        <sz val="12"/>
        <color rgb="FF000000"/>
        <rFont val="Meiryo UI"/>
        <family val="3"/>
        <charset val="128"/>
      </rPr>
      <t>大規模・先進事業者</t>
    </r>
    <r>
      <rPr>
        <sz val="12"/>
        <color rgb="FF000000"/>
        <rFont val="Meiryo UI"/>
        <family val="3"/>
        <charset val="128"/>
      </rPr>
      <t xml:space="preserve">
・左記に加え、グリーンボンド/ローン、トランジションボンド/ローン等による資金調達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</si>
  <si>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</si>
  <si>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</si>
  <si>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</si>
  <si>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・SBT認定取得・認定コミット等を通じたGHG排出削減目標や進捗状況の開示
・RE100、Re Actionへの参画等を通じた再エネ導入目標や取組状況の開示</t>
    <phoneticPr fontId="8"/>
  </si>
  <si>
    <r>
      <t>・TCFD提言に沿った公式な企業報告書や財務報告書での情報開示</t>
    </r>
    <r>
      <rPr>
        <vertAlign val="superscript"/>
        <sz val="12"/>
        <color rgb="FF000000"/>
        <rFont val="Meiryo UI"/>
        <family val="3"/>
        <charset val="128"/>
      </rPr>
      <t>※</t>
    </r>
    <r>
      <rPr>
        <sz val="12"/>
        <color rgb="FF000000"/>
        <rFont val="Meiryo UI"/>
        <family val="3"/>
        <charset val="128"/>
      </rPr>
      <t xml:space="preserve">
・（質問書が送付された場合）CDP質問書への回答による情報開示
</t>
    </r>
    <r>
      <rPr>
        <sz val="11"/>
        <color rgb="FF000000"/>
        <rFont val="Meiryo UI"/>
        <family val="3"/>
        <charset val="128"/>
      </rPr>
      <t>※プライム市場上場企業については、TCFD又はそれと同等の枠組みに基づく開示が実質義務化されている。</t>
    </r>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</si>
  <si>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</si>
  <si>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</si>
  <si>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</si>
  <si>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</si>
  <si>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</si>
  <si>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</si>
  <si>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</si>
  <si>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</si>
  <si>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</si>
  <si>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</si>
  <si>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</si>
  <si>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</si>
  <si>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</si>
  <si>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</si>
  <si>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</si>
  <si>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</si>
  <si>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効率水準に関する補足情報</t>
    <rPh sb="0" eb="2">
      <t>コウリツ</t>
    </rPh>
    <rPh sb="2" eb="4">
      <t>スイジュン</t>
    </rPh>
    <rPh sb="5" eb="6">
      <t>カン</t>
    </rPh>
    <rPh sb="8" eb="10">
      <t>ホソク</t>
    </rPh>
    <rPh sb="10" eb="12">
      <t>ジョウホウ</t>
    </rPh>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</si>
  <si>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</si>
  <si>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</si>
  <si>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</si>
  <si>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</si>
  <si>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</si>
  <si>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</si>
  <si>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</si>
  <si>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 ポンプ吸込圧力の有効利用、流量の平準化に伴う管路抵抗の軽減による運転の効率化</t>
  </si>
  <si>
    <t> 運転時間・運転間隔の調整による運転の効率化</t>
  </si>
  <si>
    <t> 上下流の水位差による運転制御</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</si>
  <si>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</si>
  <si>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</si>
  <si>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</si>
  <si>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 原水の質に応じた運転時間・運転間隔の調整によるスラッジ掻寄機の運転の効率化</t>
  </si>
  <si>
    <t>排泥制御装置・圧力水噴射装置・界面計・濃度計の導入による排泥設備の運転の効率化</t>
  </si>
  <si>
    <t> 洗浄の頻度・時間等の見直し及びろ抗（ろ過抵抗）到達洗浄等による洗浄の効率化</t>
  </si>
  <si>
    <t> 洗浄速度・圧力の適正化</t>
  </si>
  <si>
    <t>自己逆流洗浄型自然平衡形ろ過池の導入</t>
  </si>
  <si>
    <t>台数制御システム・可動羽根制御システム・インバーター等を利用した回転速度制御システム等の導入によるポンプ運転制御方式の改善</t>
  </si>
  <si>
    <t> 頻度・時間等の見直しによる膜洗浄の効率化</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</si>
  <si>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</si>
  <si>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</si>
  <si>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</si>
  <si>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</si>
  <si>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</si>
  <si>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</si>
  <si>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</si>
  <si>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</si>
  <si>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 オゾン注入量の制御によるオゾン発生装置の運転の効率化</t>
  </si>
  <si>
    <t>高効率オゾン発生装置の導入</t>
  </si>
  <si>
    <t>排オゾン処理設備における排熱回収</t>
  </si>
  <si>
    <t>空気源ブロワ吐出熱の回収</t>
  </si>
  <si>
    <t> 洗浄頻度・時間等の見直しによる洗浄の効率化</t>
  </si>
  <si>
    <t> 紫外線照射強度・照射時間の制御による紫外線処理の効率化</t>
  </si>
  <si>
    <t>エネルギー消費効率の高いモーターの導入</t>
  </si>
  <si>
    <t>脱水の効率化に適した駆動方式の選定、脱水の効率化のための排熱利用による濃縮汚泥の加温</t>
  </si>
  <si>
    <t> 運転時間・運転間隔の調整による脱水の効率化、天日乾燥及び脱水機の使用による脱水の効率化</t>
  </si>
  <si>
    <t> 脱水機に連動した搬送設備の制御</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</si>
  <si>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</si>
  <si>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</si>
  <si>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</si>
  <si>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</si>
  <si>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 送水・配水施設における末端圧制御・送水系統の流量制御等によるポンプ制御の適正化</t>
  </si>
  <si>
    <t> 漏水防止対策の推進</t>
  </si>
  <si>
    <t> 送水・配水管路の分離による圧力管理の適正化</t>
  </si>
  <si>
    <t> 大・小容量ポンプの組合せによる幅広い需要量への対応</t>
  </si>
  <si>
    <t> 適正な配水池容量の確保による定量送水</t>
  </si>
  <si>
    <t>位置エネルギーを利用した施設の整備</t>
  </si>
  <si>
    <t> 取水・導水・送水・配水工程等における自然流下系統の有効利用</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</si>
  <si>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</si>
  <si>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</si>
  <si>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</si>
  <si>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</si>
  <si>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 xml:space="preserve">配水管網への水圧監視システムの導入 </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</si>
  <si>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</si>
  <si>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</si>
  <si>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</si>
  <si>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</si>
  <si>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</si>
  <si>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</si>
  <si>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</si>
  <si>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</si>
  <si>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</si>
  <si>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</si>
  <si>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</si>
  <si>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</si>
  <si>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</si>
  <si>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</si>
  <si>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</si>
  <si>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</si>
  <si>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</si>
  <si>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</si>
  <si>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</si>
  <si>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</si>
  <si>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</si>
  <si>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</si>
  <si>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</si>
  <si>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</si>
  <si>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</si>
  <si>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</si>
  <si>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</si>
  <si>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</si>
  <si>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</si>
  <si>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</si>
  <si>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</si>
  <si>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</si>
  <si>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燃焼設備電気使用設備</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</si>
  <si>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</si>
  <si>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</si>
  <si>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</si>
  <si>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</si>
  <si>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</si>
  <si>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</si>
  <si>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主ポンプ設備における台数制御システム・高水位運転制御システム・イバーター等による回転数制御システムの導入</t>
  </si>
  <si>
    <t>管渠・調整池を利用した主ポンプ揚水量の平準化</t>
  </si>
  <si>
    <t>高効率ポンプ・エネルギー消費効率の高い電動機の導入</t>
  </si>
  <si>
    <t>ポンプの台数及び設備容量の適正化</t>
  </si>
  <si>
    <t>沈砂池設備，主ポンプ設備における高効率揚砂装置の導入</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</si>
  <si>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</si>
  <si>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</si>
  <si>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</si>
  <si>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</si>
  <si>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流入水量比例制御システム・ＭＬＳＳ（ばっ気槽混合液中の活性汚泥浮遊物）制御システム・DO（溶存酸素量）制御システム・ORP（酸化還元電位）制御システムの導入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</si>
  <si>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</si>
  <si>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散気装置の目詰まり防止対策による圧力損失の低減及び酸素溶解効率の回復</t>
  </si>
  <si>
    <t>ターボブロワにおける台数制御システム・インレットベーンによる風量制御システム・インバーター等による回転数制御システムの導入</t>
  </si>
  <si>
    <t>ルーツブロワの台数制御システム・インバーター等による回転数制御システムの導入</t>
  </si>
  <si>
    <t>高効率反応タンク攪拌機の導入，高効率ばっ気機の導入，水中攪拌機・ばっ気機のインバーター等による回転数制御システムの導入</t>
  </si>
  <si>
    <t>水中攪拌機・ばっ気機の間欠運転</t>
  </si>
  <si>
    <t>間欠散水等による消泡水量の適正化</t>
  </si>
  <si>
    <t>高効率ブロワの導入，エネルギー消費効率の高い電動機の導入</t>
  </si>
  <si>
    <t>ブロワの台数及び設備容量の適正化</t>
  </si>
  <si>
    <t>計時装置（タイマー）の使用・汚泥界面の計測等による掻寄機の間欠運</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</si>
  <si>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</si>
  <si>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</si>
  <si>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</si>
  <si>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</si>
  <si>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</si>
  <si>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硝化液循環ポンプにおける流量制御システム・台数制御システム・回転数制御システムの導入，アリフトポンプの導入</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</si>
  <si>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</si>
  <si>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</si>
  <si>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</si>
  <si>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</si>
  <si>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</si>
  <si>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</si>
  <si>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</si>
  <si>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</si>
  <si>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</si>
  <si>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</si>
  <si>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</si>
  <si>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</si>
  <si>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</si>
  <si>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</si>
  <si>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</si>
  <si>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</si>
  <si>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</si>
  <si>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</si>
  <si>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</si>
  <si>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</si>
  <si>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</si>
  <si>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</si>
  <si>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</si>
  <si>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</si>
  <si>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流動ブロワ・誘引ファンにおける回転数制御システムの導入</t>
  </si>
  <si>
    <t>汚泥サイロへの汚泥搬送の動力低減</t>
  </si>
  <si>
    <t>低動力型流動ブロワ等導入による動力低減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</si>
  <si>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</si>
  <si>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</si>
  <si>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</si>
  <si>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</si>
  <si>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</si>
  <si>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</si>
  <si>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</si>
  <si>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</si>
  <si>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</si>
  <si>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</si>
  <si>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</si>
  <si>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</si>
  <si>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</si>
  <si>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</si>
  <si>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</si>
  <si>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</si>
  <si>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</si>
  <si>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</si>
  <si>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</si>
  <si>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</si>
  <si>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</si>
  <si>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</si>
  <si>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</si>
  <si>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</si>
  <si>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</si>
  <si>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</si>
  <si>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</si>
  <si>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</si>
  <si>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</si>
  <si>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</si>
  <si>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</si>
  <si>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</si>
  <si>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</si>
  <si>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</si>
  <si>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</si>
  <si>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</si>
  <si>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</si>
  <si>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</si>
  <si>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</si>
  <si>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</si>
  <si>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</si>
  <si>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</si>
  <si>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</si>
  <si>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</si>
  <si>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</si>
  <si>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</si>
  <si>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</si>
  <si>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</si>
  <si>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</si>
  <si>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</si>
  <si>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</si>
  <si>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</si>
  <si>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</si>
  <si>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</si>
  <si>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</si>
  <si>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</si>
  <si>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</si>
  <si>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</si>
  <si>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</si>
  <si>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</si>
  <si>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</si>
  <si>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</si>
  <si>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</si>
  <si>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</si>
  <si>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</si>
  <si>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</si>
  <si>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</si>
  <si>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</si>
  <si>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</si>
  <si>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</si>
  <si>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</si>
  <si>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</si>
  <si>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</si>
  <si>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</si>
  <si>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</si>
  <si>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</si>
  <si>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送風機及び誘引通風機のインバータ化又は機械式による回転数制御方式の導入</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</si>
  <si>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</si>
  <si>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</si>
  <si>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</si>
  <si>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</si>
  <si>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</si>
  <si>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</si>
  <si>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</si>
  <si>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</si>
  <si>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</si>
  <si>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コンベヤ搬送速度調整のインバータ制御システムの導入</t>
  </si>
  <si>
    <t>混練機駆動のインバータ制御システムの導入</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</si>
  <si>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</si>
  <si>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</si>
  <si>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</si>
  <si>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</si>
  <si>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</si>
  <si>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</si>
  <si>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</si>
  <si>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</si>
  <si>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</si>
  <si>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</si>
  <si>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</si>
  <si>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</si>
  <si>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</si>
  <si>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</si>
  <si>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</si>
  <si>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</si>
  <si>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</si>
  <si>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</si>
  <si>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</si>
  <si>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</si>
  <si>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</si>
  <si>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</si>
  <si>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</si>
  <si>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</si>
  <si>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</si>
  <si>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</si>
  <si>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</si>
  <si>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</si>
  <si>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</si>
  <si>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</si>
  <si>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</si>
  <si>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</si>
  <si>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</si>
  <si>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</si>
  <si>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ばっ気ブロワ風量・ポンプ流量調整のインバータ制御システムの導入</t>
  </si>
  <si>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</si>
  <si>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</si>
  <si>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</si>
  <si>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</si>
  <si>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</si>
  <si>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</si>
  <si>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</si>
  <si>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</si>
  <si>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</si>
  <si>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</si>
  <si>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</si>
  <si>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</si>
  <si>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スートブロワ実施回数の適正化</t>
    <phoneticPr fontId="5"/>
  </si>
  <si>
    <t>廃棄物系バイオマスの利活用のための設備</t>
    <phoneticPr fontId="5"/>
  </si>
  <si>
    <t>夾(きょう)雑物破砕除去装置・貯留槽攪拌(かくはん)装置における液位・流量等の自動計測制御システムの導入</t>
  </si>
  <si>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</si>
  <si>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</si>
  <si>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</si>
  <si>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</si>
  <si>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</si>
  <si>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</si>
  <si>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</si>
  <si>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</si>
  <si>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</si>
  <si>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</si>
  <si>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</si>
  <si>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</si>
  <si>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</si>
  <si>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</si>
  <si>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</si>
  <si>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</si>
  <si>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</si>
  <si>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</si>
  <si>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</si>
  <si>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</si>
  <si>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</si>
  <si>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</si>
  <si>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</si>
  <si>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</si>
  <si>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</si>
  <si>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</si>
  <si>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</si>
  <si>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</si>
  <si>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</si>
  <si>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</si>
  <si>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</si>
  <si>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</si>
  <si>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</si>
  <si>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</si>
  <si>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</si>
  <si>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</si>
  <si>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</si>
  <si>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</si>
  <si>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</si>
  <si>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</si>
  <si>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</si>
  <si>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</si>
  <si>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</si>
  <si>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</si>
  <si>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</si>
  <si>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</si>
  <si>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</si>
  <si>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</si>
  <si>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</si>
  <si>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</si>
  <si>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</si>
  <si>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</si>
  <si>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</si>
  <si>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</si>
  <si>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</si>
  <si>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</si>
  <si>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</si>
  <si>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</si>
  <si>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</si>
  <si>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</si>
  <si>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</si>
  <si>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</si>
  <si>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</si>
  <si>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</si>
  <si>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</si>
  <si>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</si>
  <si>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</si>
  <si>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</si>
  <si>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</si>
  <si>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</si>
  <si>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</si>
  <si>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</si>
  <si>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</si>
  <si>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</si>
  <si>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</si>
  <si>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</si>
  <si>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</si>
  <si>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</si>
  <si>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</si>
  <si>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</si>
  <si>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</si>
  <si>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</si>
  <si>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</si>
  <si>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</si>
  <si>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</si>
  <si>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</si>
  <si>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</si>
  <si>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</si>
  <si>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</si>
  <si>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</si>
  <si>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</si>
  <si>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</si>
  <si>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</si>
  <si>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</si>
  <si>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</si>
  <si>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</si>
  <si>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</si>
  <si>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</si>
  <si>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</si>
  <si>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</si>
  <si>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</si>
  <si>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</si>
  <si>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</si>
  <si>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</si>
  <si>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</si>
  <si>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</si>
  <si>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</si>
  <si>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燃焼設備電気使用設備</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</si>
  <si>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</si>
  <si>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</si>
  <si>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</si>
  <si>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</si>
  <si>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</si>
  <si>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</si>
  <si>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</si>
  <si>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</si>
  <si>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</si>
  <si>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</si>
  <si>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</si>
  <si>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</si>
  <si>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</si>
  <si>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</si>
  <si>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</si>
  <si>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</si>
  <si>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</si>
  <si>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</si>
  <si>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</si>
  <si>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</si>
  <si>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</si>
  <si>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r>
      <t>・Step3で検討した削減対策の実行に活用可能な補助制度・資金調達手法に関する情報収集</t>
    </r>
    <r>
      <rPr>
        <vertAlign val="superscript"/>
        <sz val="12"/>
        <color rgb="FF000000"/>
        <rFont val="Meiryo UI"/>
        <family val="3"/>
        <charset val="128"/>
      </rPr>
      <t>※1</t>
    </r>
    <r>
      <rPr>
        <sz val="12"/>
        <color rgb="FF000000"/>
        <rFont val="Meiryo UI"/>
        <family val="3"/>
        <charset val="128"/>
      </rPr>
      <t xml:space="preserve">
・上記も踏まえた上での設備導入・更新</t>
    </r>
    <r>
      <rPr>
        <vertAlign val="superscript"/>
        <sz val="12"/>
        <color rgb="FF000000"/>
        <rFont val="Meiryo UI"/>
        <family val="3"/>
        <charset val="128"/>
      </rPr>
      <t>※2</t>
    </r>
    <r>
      <rPr>
        <sz val="12"/>
        <color rgb="FF000000"/>
        <rFont val="Meiryo UI"/>
        <family val="3"/>
        <charset val="128"/>
      </rPr>
      <t>や運用改善の実施
・オフサイト（敷地外）も含めた再生可能エネルギー（電気・熱）の調達
・対象となる削減対策が、他のSDGs目標を毀損していないかどうかの確認
※1 本取組は内容としては全事業者で共通だが、_x000B_ 事業者の規模等に応じて活用される補助制度・_x000B_資金調達手段には差が生じると想定される。
※2 設備導入・更新時には、単純に高効率型を選択するだけでなく、適正な容量を選択する（過度な安全率等を見込まない）という観点も考慮。</t>
    </r>
    <phoneticPr fontId="8"/>
  </si>
  <si>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</si>
  <si>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</si>
  <si>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</si>
  <si>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</si>
  <si>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</si>
  <si>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</si>
  <si>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</si>
  <si>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</si>
  <si>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</si>
  <si>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</si>
  <si>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</si>
  <si>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</si>
  <si>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</si>
  <si>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</si>
  <si>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</si>
  <si>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</si>
  <si>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</si>
  <si>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</si>
  <si>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効率
水準有</t>
    <rPh sb="0" eb="2">
      <t>コウリツ</t>
    </rPh>
    <rPh sb="3" eb="5">
      <t>スイジュン</t>
    </rPh>
    <rPh sb="5" eb="6">
      <t>アリ</t>
    </rPh>
    <phoneticPr fontId="5"/>
  </si>
  <si>
    <t>コスト
水準有</t>
    <rPh sb="4" eb="6">
      <t>スイジュン</t>
    </rPh>
    <rPh sb="6" eb="7">
      <t>アリ</t>
    </rPh>
    <phoneticPr fontId="5"/>
  </si>
  <si>
    <t>コークス乾式消火設備（ＣＤＱ）</t>
  </si>
  <si>
    <t>高速型酸素吹き込み装置</t>
  </si>
  <si>
    <t>下水の温度差エネルギーの利用</t>
    <phoneticPr fontId="5"/>
  </si>
  <si>
    <t>対策名</t>
    <rPh sb="0" eb="2">
      <t>タイサク</t>
    </rPh>
    <rPh sb="2" eb="3">
      <t>メイ</t>
    </rPh>
    <phoneticPr fontId="5"/>
  </si>
  <si>
    <t>対策
リスト
No</t>
    <rPh sb="0" eb="2">
      <t>タイサク</t>
    </rPh>
    <phoneticPr fontId="5"/>
  </si>
  <si>
    <t>エネルギー
転換・
産業・
業務</t>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</si>
  <si>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</si>
  <si>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</si>
  <si>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</si>
  <si>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</si>
  <si>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</si>
  <si>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</si>
  <si>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</si>
  <si>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</si>
  <si>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</si>
  <si>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</si>
  <si>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</si>
  <si>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</si>
  <si>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</si>
  <si>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</si>
  <si>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</si>
  <si>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</si>
  <si>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</si>
  <si>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</si>
  <si>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その他燃焼設備のコンピュータ等による高度燃焼管理</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</si>
  <si>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</si>
  <si>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</si>
  <si>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</si>
  <si>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</si>
  <si>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</si>
  <si>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</si>
  <si>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</si>
  <si>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</si>
  <si>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</si>
  <si>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</si>
  <si>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</si>
  <si>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</si>
  <si>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</si>
  <si>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</si>
  <si>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</si>
  <si>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</si>
  <si>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</si>
  <si>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</si>
  <si>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</si>
  <si>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</si>
  <si>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</si>
  <si>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</si>
  <si>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</si>
  <si>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</si>
  <si>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</si>
  <si>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</si>
  <si>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</si>
  <si>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</si>
  <si>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</si>
  <si>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</si>
  <si>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</si>
  <si>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</si>
  <si>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</si>
  <si>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</si>
  <si>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</si>
  <si>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</si>
  <si>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</si>
  <si>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</si>
  <si>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</si>
  <si>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</si>
  <si>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</si>
  <si>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</si>
  <si>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</si>
  <si>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</si>
  <si>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</si>
  <si>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</si>
  <si>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</si>
  <si>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</si>
  <si>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</si>
  <si>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</si>
  <si>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</si>
  <si>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</si>
  <si>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</si>
  <si>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</si>
  <si>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</si>
  <si>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</si>
  <si>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</si>
  <si>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</si>
  <si>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</si>
  <si>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</si>
  <si>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</si>
  <si>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</si>
  <si>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</si>
  <si>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ＮＣ型鋼切断用バンドソー</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</si>
  <si>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</si>
  <si>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</si>
  <si>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</si>
  <si>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</si>
  <si>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</si>
  <si>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</si>
  <si>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</si>
  <si>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</si>
  <si>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</si>
  <si>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</si>
  <si>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</si>
  <si>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</si>
  <si>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</si>
  <si>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</si>
  <si>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</si>
  <si>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</si>
  <si>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高性能ＮＣ放電加工機</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</si>
  <si>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</si>
  <si>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</si>
  <si>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</si>
  <si>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</si>
  <si>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</si>
  <si>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</si>
  <si>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</si>
  <si>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</si>
  <si>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</si>
  <si>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</si>
  <si>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</si>
  <si>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</si>
  <si>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</si>
  <si>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</si>
  <si>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</si>
  <si>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</si>
  <si>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</si>
  <si>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</si>
  <si>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</si>
  <si>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</si>
  <si>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</si>
  <si>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</si>
  <si>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</si>
  <si>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</si>
  <si>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</si>
  <si>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</si>
  <si>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</si>
  <si>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</si>
  <si>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</si>
  <si>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</si>
  <si>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</si>
  <si>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</si>
  <si>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</si>
  <si>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</si>
  <si>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</si>
  <si>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</si>
  <si>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</si>
  <si>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</si>
  <si>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</si>
  <si>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</si>
  <si>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</si>
  <si>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</si>
  <si>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</si>
  <si>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</si>
  <si>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</si>
  <si>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</si>
  <si>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</si>
  <si>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</si>
  <si>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</si>
  <si>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</si>
  <si>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</si>
  <si>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</si>
  <si>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</si>
  <si>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</si>
  <si>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</si>
  <si>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</si>
  <si>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</si>
  <si>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</si>
  <si>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</si>
  <si>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</si>
  <si>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</si>
  <si>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</si>
  <si>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</si>
  <si>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</si>
  <si>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</si>
  <si>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</si>
  <si>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</si>
  <si>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</si>
  <si>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</si>
  <si>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</si>
  <si>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</si>
  <si>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</si>
  <si>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</si>
  <si>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</si>
  <si>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</si>
  <si>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</si>
  <si>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</si>
  <si>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</si>
  <si>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</si>
  <si>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</si>
  <si>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</si>
  <si>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</si>
  <si>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</si>
  <si>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</si>
  <si>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</si>
  <si>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</si>
  <si>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</si>
  <si>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</si>
  <si>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</si>
  <si>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</si>
  <si>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</si>
  <si>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</si>
  <si>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</si>
  <si>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</si>
  <si>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</si>
  <si>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</si>
  <si>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</si>
  <si>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</si>
  <si>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</si>
  <si>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</si>
  <si>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</si>
  <si>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</si>
  <si>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</si>
  <si>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</si>
  <si>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</si>
  <si>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</si>
  <si>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</si>
  <si>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</si>
  <si>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</si>
  <si>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</si>
  <si>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</si>
  <si>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</si>
  <si>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</si>
  <si>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</si>
  <si>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</si>
  <si>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</si>
  <si>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</si>
  <si>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</si>
  <si>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</si>
  <si>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</si>
  <si>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</si>
  <si>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</si>
  <si>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</si>
  <si>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</si>
  <si>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</si>
  <si>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</si>
  <si>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</si>
  <si>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</si>
  <si>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</si>
  <si>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</si>
  <si>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</si>
  <si>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</si>
  <si>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</si>
  <si>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</si>
  <si>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</si>
  <si>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</si>
  <si>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</si>
  <si>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</si>
  <si>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効率水準</t>
    <rPh sb="0" eb="2">
      <t>コウリツ</t>
    </rPh>
    <rPh sb="2" eb="4">
      <t>スイジュン</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</si>
  <si>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</si>
  <si>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</si>
  <si>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</si>
  <si>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</si>
  <si>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</si>
  <si>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</si>
  <si>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</si>
  <si>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</si>
  <si>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</si>
  <si>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</si>
  <si>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</si>
  <si>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</si>
  <si>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</si>
  <si>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</si>
  <si>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</si>
  <si>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</si>
  <si>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高効率分割壁蒸留塔の導入</t>
    <rPh sb="0" eb="3">
      <t>コウコウリツ</t>
    </rPh>
    <rPh sb="3" eb="5">
      <t>ブンカツ</t>
    </rPh>
    <rPh sb="5" eb="6">
      <t>ヘキ</t>
    </rPh>
    <rPh sb="6" eb="8">
      <t>ジョウリュウ</t>
    </rPh>
    <rPh sb="8" eb="9">
      <t>トウ</t>
    </rPh>
    <rPh sb="10" eb="12">
      <t>ドウニュウ</t>
    </rPh>
    <phoneticPr fontId="5"/>
  </si>
  <si>
    <t>熱回収式スチームエゼクターの導入</t>
    <rPh sb="3" eb="4">
      <t>シキ</t>
    </rPh>
    <rPh sb="14" eb="16">
      <t>ドウニュウ</t>
    </rPh>
    <phoneticPr fontId="5"/>
  </si>
  <si>
    <t>内部熱交換式蒸留塔（HIDIC）の導入</t>
    <rPh sb="17" eb="19">
      <t>ドウニュウ</t>
    </rPh>
    <phoneticPr fontId="5"/>
  </si>
  <si>
    <t>高効率吸着分離装置の導入</t>
    <rPh sb="0" eb="3">
      <t>コウコウリツ</t>
    </rPh>
    <rPh sb="3" eb="5">
      <t>キュウチャク</t>
    </rPh>
    <rPh sb="5" eb="7">
      <t>ブンリ</t>
    </rPh>
    <rPh sb="7" eb="9">
      <t>ソウチ</t>
    </rPh>
    <rPh sb="10" eb="12">
      <t>ドウニュウ</t>
    </rPh>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</si>
  <si>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</si>
  <si>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</si>
  <si>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</si>
  <si>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</si>
  <si>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</si>
  <si>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</si>
  <si>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</si>
  <si>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</si>
  <si>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</si>
  <si>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</si>
  <si>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</si>
  <si>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排熱ボイラー付ＮＳＰ（又はＳＰ）方式クリンカー焼成設備</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</si>
  <si>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</si>
  <si>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</si>
  <si>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</si>
  <si>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</si>
  <si>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</si>
  <si>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</si>
  <si>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</si>
  <si>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</si>
  <si>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</si>
  <si>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対策リストNo</t>
    <rPh sb="0" eb="2">
      <t>タイサク</t>
    </rPh>
    <phoneticPr fontId="5"/>
  </si>
  <si>
    <t>部門</t>
    <rPh sb="0" eb="2">
      <t>ブモン</t>
    </rPh>
    <phoneticPr fontId="5"/>
  </si>
  <si>
    <t>業種</t>
    <rPh sb="0" eb="2">
      <t>ギョウシュ</t>
    </rPh>
    <phoneticPr fontId="5"/>
  </si>
  <si>
    <t>排出区分</t>
    <rPh sb="0" eb="2">
      <t>ハイシュツ</t>
    </rPh>
    <rPh sb="2" eb="4">
      <t>クブン</t>
    </rPh>
    <phoneticPr fontId="5"/>
  </si>
  <si>
    <t>ガス種類</t>
    <rPh sb="2" eb="4">
      <t>シュルイ</t>
    </rPh>
    <phoneticPr fontId="5"/>
  </si>
  <si>
    <t>設備区分</t>
    <rPh sb="0" eb="2">
      <t>セツビ</t>
    </rPh>
    <rPh sb="2" eb="4">
      <t>クブン</t>
    </rPh>
    <phoneticPr fontId="5"/>
  </si>
  <si>
    <t>対策の概要</t>
    <rPh sb="0" eb="2">
      <t>タイサク</t>
    </rPh>
    <rPh sb="3" eb="5">
      <t>ガイヨウ</t>
    </rPh>
    <phoneticPr fontId="5"/>
  </si>
  <si>
    <t>効率水準値の有無</t>
    <rPh sb="0" eb="2">
      <t>コウリツ</t>
    </rPh>
    <rPh sb="2" eb="4">
      <t>スイジュン</t>
    </rPh>
    <rPh sb="4" eb="5">
      <t>アタイ</t>
    </rPh>
    <rPh sb="6" eb="8">
      <t>ウム</t>
    </rPh>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</si>
  <si>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</si>
  <si>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</si>
  <si>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</si>
  <si>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</si>
  <si>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</si>
  <si>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</si>
  <si>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</si>
  <si>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</si>
  <si>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</si>
  <si>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</si>
  <si>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</si>
  <si>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効率水準に関する
補足情報</t>
    <rPh sb="0" eb="2">
      <t>コウリツ</t>
    </rPh>
    <rPh sb="2" eb="4">
      <t>スイジュン</t>
    </rPh>
    <rPh sb="5" eb="6">
      <t>カン</t>
    </rPh>
    <rPh sb="9" eb="11">
      <t>ホソク</t>
    </rPh>
    <rPh sb="11" eb="13">
      <t>ジョウホウ</t>
    </rPh>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</si>
  <si>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</si>
  <si>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</si>
  <si>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コージェネレーション設備</t>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</si>
  <si>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</si>
  <si>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・外部機関（環境省の診断事業等）を活用した主要な排出源や削減ポテンシャルが大きい設備等の把握
・上記外部機関による助言の他、他社事例、「②個別対策」で掲げる具体的な対策リスト等に基づく、上記設備にかかる削減対策の検討、削減計画の策定</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</si>
  <si>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</si>
  <si>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</si>
  <si>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</si>
  <si>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</si>
  <si>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</si>
  <si>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</si>
  <si>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</si>
  <si>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</si>
  <si>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</si>
  <si>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</si>
  <si>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</si>
  <si>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</si>
  <si>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</si>
  <si>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</si>
  <si>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</si>
  <si>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</si>
  <si>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</si>
  <si>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</si>
  <si>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</si>
  <si>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</si>
  <si>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</si>
  <si>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</si>
  <si>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</si>
  <si>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</si>
  <si>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</si>
  <si>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</si>
  <si>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</si>
  <si>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</si>
  <si>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</si>
  <si>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</si>
  <si>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</si>
  <si>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</si>
  <si>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</si>
  <si>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</si>
  <si>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</si>
  <si>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</si>
  <si>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</si>
  <si>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</si>
  <si>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</si>
  <si>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</si>
  <si>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</si>
  <si>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</si>
  <si>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</si>
  <si>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</si>
  <si>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</si>
  <si>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</si>
  <si>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</si>
  <si>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</si>
  <si>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</si>
  <si>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</si>
  <si>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</si>
  <si>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</si>
  <si>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</si>
  <si>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</si>
  <si>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</si>
  <si>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</si>
  <si>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</si>
  <si>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</si>
  <si>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</si>
  <si>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</si>
  <si>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</si>
  <si>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</si>
  <si>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</si>
  <si>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</si>
  <si>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</si>
  <si>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</si>
  <si>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</si>
  <si>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</si>
  <si>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</si>
  <si>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</si>
  <si>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</si>
  <si>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</si>
  <si>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</si>
  <si>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</si>
  <si>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</si>
  <si>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</si>
  <si>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</si>
  <si>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</si>
  <si>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</si>
  <si>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</si>
  <si>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r>
      <rPr>
        <b/>
        <sz val="22"/>
        <color theme="4"/>
        <rFont val="Meiryo UI"/>
        <family val="3"/>
        <charset val="128"/>
      </rPr>
      <t>温室効果ガス排出削減等指針の見直しに向けたファクト（案）</t>
    </r>
    <r>
      <rPr>
        <b/>
        <sz val="20"/>
        <color theme="4"/>
        <rFont val="Meiryo UI"/>
        <family val="3"/>
        <charset val="128"/>
      </rPr>
      <t xml:space="preserve">
1. 「事業活動に伴う温室効果ガスの排出の削減等に関する事項」に関するファクト（案）
2021年12月公表版</t>
    </r>
    <rPh sb="76" eb="77">
      <t>ネン</t>
    </rPh>
    <rPh sb="79" eb="80">
      <t>ガツ</t>
    </rPh>
    <rPh sb="81" eb="83">
      <t>コウヒョウ</t>
    </rPh>
    <rPh sb="82" eb="83">
      <t>バン</t>
    </rPh>
    <phoneticPr fontId="5"/>
  </si>
  <si>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</si>
  <si>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</si>
  <si>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</si>
  <si>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標準条件に基づき、実試験ではなくコンピュータ上で模擬試験を行うによって評価する方法　具備機能による評価：一定レベル以上の機能を具備しているものを評価する方法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</si>
  <si>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</si>
  <si>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</si>
  <si>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</si>
  <si>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</si>
  <si>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</si>
  <si>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</si>
  <si>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</si>
  <si>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</si>
  <si>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</si>
  <si>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</si>
  <si>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</si>
  <si>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</si>
  <si>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</si>
  <si>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</si>
  <si>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</si>
  <si>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</si>
  <si>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</si>
  <si>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代替フロン等４ガス（HFCs、PFCs、SF6、NF3）</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</si>
  <si>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</si>
  <si>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</si>
  <si>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</si>
  <si>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その他の設備導入、運用改善</t>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</si>
  <si>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</si>
  <si>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</si>
  <si>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</si>
  <si>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</si>
  <si>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</si>
  <si>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</si>
  <si>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</si>
  <si>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</si>
  <si>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r>
      <t>当該対策が適用される設備の種類（省エネ法中長期計画作成指針</t>
    </r>
    <r>
      <rPr>
        <vertAlign val="superscript"/>
        <sz val="10"/>
        <color theme="1"/>
        <rFont val="Meiryo UI"/>
        <family val="3"/>
        <charset val="128"/>
      </rPr>
      <t>※1</t>
    </r>
    <r>
      <rPr>
        <sz val="10"/>
        <color theme="1"/>
        <rFont val="Meiryo UI"/>
        <family val="2"/>
        <charset val="128"/>
      </rPr>
      <t>に準じた設備区分）を記載。</t>
    </r>
    <rPh sb="10" eb="12">
      <t>セツビ</t>
    </rPh>
    <rPh sb="13" eb="15">
      <t>シュルイ</t>
    </rPh>
    <rPh sb="35" eb="37">
      <t>セツビ</t>
    </rPh>
    <rPh sb="37" eb="39">
      <t>クブン</t>
    </rPh>
    <rPh sb="41" eb="43">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</si>
  <si>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</si>
  <si>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</si>
  <si>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当該対策の効率水準値（現在利用可能な最高水準値）について「1.2(2)水準リスト」に記載が有る場合には「〇」、一部の設備区分についてのみ有る場合は「△」、全く無い場合には「-」を記載。</t>
    <rPh sb="0" eb="2">
      <t>トウガイ</t>
    </rPh>
    <rPh sb="2" eb="4">
      <t>タイサク</t>
    </rPh>
    <rPh sb="5" eb="7">
      <t>コウリツ</t>
    </rPh>
    <rPh sb="7" eb="9">
      <t>スイジュン</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</si>
  <si>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</si>
  <si>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</si>
  <si>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</si>
  <si>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color theme="1"/>
        <rFont val="Meiryo UI"/>
        <family val="3"/>
        <charset val="128"/>
      </rPr>
      <t>※1</t>
    </r>
    <r>
      <rPr>
        <sz val="10"/>
        <color theme="1"/>
        <rFont val="Meiryo UI"/>
        <family val="2"/>
        <charset val="128"/>
      </rPr>
      <t>、L2-Tech</t>
    </r>
    <r>
      <rPr>
        <vertAlign val="superscript"/>
        <sz val="10"/>
        <color theme="1"/>
        <rFont val="Meiryo UI"/>
        <family val="3"/>
        <charset val="128"/>
      </rPr>
      <t>※2</t>
    </r>
    <r>
      <rPr>
        <sz val="10"/>
        <color theme="1"/>
        <rFont val="Meiryo UI"/>
        <family val="2"/>
        <charset val="128"/>
      </rPr>
      <t>、省エネ法に基づくトップランナー制度</t>
    </r>
    <r>
      <rPr>
        <vertAlign val="superscript"/>
        <sz val="10"/>
        <color theme="1"/>
        <rFont val="Meiryo UI"/>
        <family val="3"/>
        <charset val="128"/>
      </rPr>
      <t>※3</t>
    </r>
    <r>
      <rPr>
        <sz val="10"/>
        <color theme="1"/>
        <rFont val="Meiryo UI"/>
        <family val="2"/>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環境省がエネルギー起源二酸化炭素の排出削減に最大の効果をもたらす先導的（Leading）な低炭素技術（Low-carbon Technology）として認証したもの。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41" eb="343">
      <t>ニンショウ</t>
    </rPh>
    <rPh sb="375" eb="377">
      <t>キソク</t>
    </rPh>
    <rPh sb="378" eb="379">
      <t>モト</t>
    </rPh>
    <rPh sb="381" eb="383">
      <t>セイド</t>
    </rPh>
    <phoneticPr fontId="5"/>
  </si>
  <si>
    <t>上記の効率水準、コスト水準の出所情報を記載。</t>
    <rPh sb="0" eb="2">
      <t>ジョウキ</t>
    </rPh>
    <rPh sb="3" eb="5">
      <t>コウリツ</t>
    </rPh>
    <rPh sb="5" eb="7">
      <t>スイジュン</t>
    </rPh>
    <rPh sb="11" eb="13">
      <t>スイジュン</t>
    </rPh>
    <rPh sb="14" eb="16">
      <t>シュッショ</t>
    </rPh>
    <rPh sb="16" eb="18">
      <t>ジョウホウ</t>
    </rPh>
    <rPh sb="19" eb="21">
      <t>キサイ</t>
    </rPh>
    <phoneticPr fontId="5"/>
  </si>
  <si>
    <r>
      <t>当該設備の現在利用可能な最高性能の効率水準として、主にL2-Tech水準表（2020年度）における指標、単位、水準値</t>
    </r>
    <r>
      <rPr>
        <vertAlign val="superscript"/>
        <sz val="10"/>
        <color theme="1"/>
        <rFont val="Meiryo UI"/>
        <family val="3"/>
        <charset val="128"/>
      </rPr>
      <t>※1,2</t>
    </r>
    <r>
      <rPr>
        <sz val="10"/>
        <color theme="1"/>
        <rFont val="Meiryo UI"/>
        <family val="2"/>
        <charset val="128"/>
      </rPr>
      <t>を記載。
※1: L2-Tech水準表（2020年度）における水準値は、指定された試験条件に基づき測定された結果を、指定の計算方法によって算出した値。本水準は、2019年11月時点における値であり、かつ収集できた情報のうち最高性能の値を採用している。
※2: 一部、業界団体等から提供された情報に基づくものも含まれる（出所については後述の「出所」欄に記載）。</t>
    </r>
    <rPh sb="0" eb="2">
      <t>トウガイ</t>
    </rPh>
    <rPh sb="2" eb="4">
      <t>セツビ</t>
    </rPh>
    <rPh sb="5" eb="7">
      <t>ゲンザイ</t>
    </rPh>
    <rPh sb="7" eb="9">
      <t>リヨウ</t>
    </rPh>
    <rPh sb="9" eb="11">
      <t>カノウ</t>
    </rPh>
    <rPh sb="12" eb="14">
      <t>サイコウ</t>
    </rPh>
    <rPh sb="14" eb="16">
      <t>セイノウ</t>
    </rPh>
    <rPh sb="17" eb="19">
      <t>コウリツ</t>
    </rPh>
    <rPh sb="19" eb="21">
      <t>スイジュン</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92" eb="194">
      <t>イチブ</t>
    </rPh>
    <rPh sb="195" eb="197">
      <t>ギョウカイ</t>
    </rPh>
    <rPh sb="197" eb="199">
      <t>ダンタイ</t>
    </rPh>
    <rPh sb="199" eb="200">
      <t>ナド</t>
    </rPh>
    <rPh sb="202" eb="204">
      <t>テイキョウ</t>
    </rPh>
    <rPh sb="207" eb="209">
      <t>ジョウホウ</t>
    </rPh>
    <rPh sb="210" eb="211">
      <t>モト</t>
    </rPh>
    <rPh sb="216" eb="217">
      <t>フク</t>
    </rPh>
    <rPh sb="221" eb="223">
      <t>シュッショ</t>
    </rPh>
    <rPh sb="228" eb="230">
      <t>コウジュツ</t>
    </rPh>
    <rPh sb="232" eb="234">
      <t>シュッショ</t>
    </rPh>
    <rPh sb="235" eb="236">
      <t>ラン</t>
    </rPh>
    <rPh sb="237" eb="239">
      <t>キサイ</t>
    </rPh>
    <phoneticPr fontId="5"/>
  </si>
  <si>
    <r>
      <t>当該設備の平均的なコスト水準として、環境省のASSET事業</t>
    </r>
    <r>
      <rPr>
        <vertAlign val="superscript"/>
        <sz val="10"/>
        <color theme="1"/>
        <rFont val="Meiryo UI"/>
        <family val="3"/>
        <charset val="128"/>
      </rPr>
      <t>※1</t>
    </r>
    <r>
      <rPr>
        <sz val="10"/>
        <color theme="1"/>
        <rFont val="Meiryo UI"/>
        <family val="2"/>
        <charset val="128"/>
      </rPr>
      <t>の採択案件（2019年度・2020年度）の申請情報を元にした1台あたりの設備費（付帯機器を含む）※</t>
    </r>
    <r>
      <rPr>
        <vertAlign val="superscript"/>
        <sz val="10"/>
        <color theme="1"/>
        <rFont val="Meiryo UI"/>
        <family val="3"/>
        <charset val="128"/>
      </rPr>
      <t>2</t>
    </r>
    <r>
      <rPr>
        <sz val="10"/>
        <color theme="1"/>
        <rFont val="Meiryo UI"/>
        <family val="2"/>
        <charset val="128"/>
      </rPr>
      <t>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一部、業界団体等から提供された情報に基づくものも含まれる（出所については後述の「出所」欄に記載）。</t>
    </r>
    <rPh sb="0" eb="2">
      <t>トウガイ</t>
    </rPh>
    <rPh sb="2" eb="4">
      <t>セツビ</t>
    </rPh>
    <rPh sb="5" eb="8">
      <t>ヘイキンテキ</t>
    </rPh>
    <rPh sb="12" eb="14">
      <t>スイジュン</t>
    </rPh>
    <rPh sb="52" eb="54">
      <t>シンセイ</t>
    </rPh>
    <rPh sb="54" eb="56">
      <t>ジョウホウ</t>
    </rPh>
    <rPh sb="57" eb="58">
      <t>モト</t>
    </rPh>
    <rPh sb="62" eb="63">
      <t>ダイ</t>
    </rPh>
    <rPh sb="67" eb="70">
      <t>セツビヒ</t>
    </rPh>
    <rPh sb="71" eb="73">
      <t>フタイ</t>
    </rPh>
    <rPh sb="73" eb="75">
      <t>キキ</t>
    </rPh>
    <rPh sb="76" eb="77">
      <t>フク</t>
    </rPh>
    <rPh sb="82" eb="84">
      <t>キサイ</t>
    </rPh>
    <rPh sb="88" eb="90">
      <t>トウガイ</t>
    </rPh>
    <rPh sb="90" eb="92">
      <t>セツビ</t>
    </rPh>
    <rPh sb="93" eb="95">
      <t>ドウニュウ</t>
    </rPh>
    <rPh sb="101" eb="104">
      <t>セツビヒ</t>
    </rPh>
    <rPh sb="105" eb="106">
      <t>ホカ</t>
    </rPh>
    <rPh sb="107" eb="110">
      <t>コウジヒ</t>
    </rPh>
    <rPh sb="111" eb="112">
      <t>ヨウ</t>
    </rPh>
    <rPh sb="117" eb="119">
      <t>リュウイ</t>
    </rPh>
    <rPh sb="120" eb="122">
      <t>ヒツヨウ</t>
    </rPh>
    <rPh sb="123" eb="126">
      <t>コウジヒ</t>
    </rPh>
    <rPh sb="131" eb="133">
      <t>ドウニュウ</t>
    </rPh>
    <rPh sb="133" eb="134">
      <t>サキ</t>
    </rPh>
    <rPh sb="135" eb="137">
      <t>カンキョウ</t>
    </rPh>
    <rPh sb="138" eb="140">
      <t>ジョウケン</t>
    </rPh>
    <rPh sb="140" eb="141">
      <t>ナド</t>
    </rPh>
    <rPh sb="145" eb="146">
      <t>オオ</t>
    </rPh>
    <rPh sb="148" eb="149">
      <t>コト</t>
    </rPh>
    <phoneticPr fontId="5"/>
  </si>
  <si>
    <r>
      <t xml:space="preserve">排出の削減等に係る措置（個別対策）
ー水準リスト
</t>
    </r>
    <r>
      <rPr>
        <b/>
        <sz val="10"/>
        <color rgb="FFFF0000"/>
        <rFont val="Meiryo UI"/>
        <family val="3"/>
        <charset val="128"/>
      </rPr>
      <t>※上記の対策リストに含まれる設備のうち</t>
    </r>
    <r>
      <rPr>
        <b/>
        <u/>
        <sz val="10"/>
        <color rgb="FFFF0000"/>
        <rFont val="Meiryo UI"/>
        <family val="3"/>
        <charset val="128"/>
      </rPr>
      <t>効率水準、コスト水準のいずれかの情報がある設備</t>
    </r>
    <r>
      <rPr>
        <b/>
        <sz val="10"/>
        <color rgb="FFFF0000"/>
        <rFont val="Meiryo UI"/>
        <family val="3"/>
        <charset val="128"/>
      </rPr>
      <t>のみを記載。</t>
    </r>
    <rPh sb="19" eb="21">
      <t>スイジュン</t>
    </rPh>
    <rPh sb="27" eb="29">
      <t>ジョウキ</t>
    </rPh>
    <rPh sb="30" eb="32">
      <t>タイサク</t>
    </rPh>
    <rPh sb="36" eb="37">
      <t>フク</t>
    </rPh>
    <rPh sb="40" eb="42">
      <t>セツビ</t>
    </rPh>
    <rPh sb="45" eb="47">
      <t>コウリツ</t>
    </rPh>
    <rPh sb="71" eb="73">
      <t>キサイ</t>
    </rPh>
    <phoneticPr fontId="5"/>
  </si>
  <si>
    <t>対策リスト、対策リストNo、対策名称</t>
    <rPh sb="0" eb="2">
      <t>タイサク</t>
    </rPh>
    <phoneticPr fontId="5"/>
  </si>
  <si>
    <t>対応する対策</t>
    <rPh sb="0" eb="2">
      <t>タイオウ</t>
    </rPh>
    <rPh sb="4" eb="6">
      <t>タイサク</t>
    </rPh>
    <phoneticPr fontId="5"/>
  </si>
  <si>
    <t>効率水準、コスト水準のいずれかの情報がある設備の名称を記載。</t>
    <rPh sb="24" eb="26">
      <t>メイショウ</t>
    </rPh>
    <rPh sb="27" eb="29">
      <t>キサイ</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</si>
  <si>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</si>
  <si>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</si>
  <si>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</si>
  <si>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同じ設備でも条件（仕様、付加機能等）や能力（加熱応力、発電能力等）によって効率水準、コスト水準はの異なることから、これらに応じて分類したクラス（効率水準、コスト水準を示す単位）を記載。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37" eb="39">
      <t>コウリツ</t>
    </rPh>
    <rPh sb="49" eb="50">
      <t>コト</t>
    </rPh>
    <rPh sb="61" eb="62">
      <t>オウ</t>
    </rPh>
    <rPh sb="64" eb="66">
      <t>ブンルイ</t>
    </rPh>
    <rPh sb="89" eb="91">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</si>
  <si>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</si>
  <si>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</si>
  <si>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ttps://www.env.go.jp/earth/ondanka/gel/ghg-guideline/business/measures/view/26.html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</si>
  <si>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</si>
  <si>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</si>
  <si>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</si>
  <si>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</si>
  <si>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</si>
  <si>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</si>
  <si>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</si>
  <si>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</si>
  <si>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</si>
  <si>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</si>
  <si>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</si>
  <si>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</si>
  <si>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</si>
  <si>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</si>
  <si>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</si>
  <si>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</si>
  <si>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</si>
  <si>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</si>
  <si>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</si>
  <si>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</si>
  <si>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</si>
  <si>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</si>
  <si>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</si>
  <si>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</si>
  <si>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</si>
  <si>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</si>
  <si>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</si>
  <si>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</si>
  <si>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</si>
  <si>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</si>
  <si>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</si>
  <si>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</si>
  <si>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</si>
  <si>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</si>
  <si>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</si>
  <si>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</si>
  <si>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</si>
  <si>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</si>
  <si>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</si>
  <si>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</si>
  <si>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</si>
  <si>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</si>
  <si>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</si>
  <si>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</si>
  <si>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</si>
  <si>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</si>
  <si>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</si>
  <si>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</si>
  <si>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</si>
  <si>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</si>
  <si>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</si>
  <si>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</si>
  <si>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</si>
  <si>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</si>
  <si>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</si>
  <si>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</si>
  <si>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</si>
  <si>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上水道・工業用水道</t>
    <rPh sb="0" eb="3">
      <t>ジョウスイドウ</t>
    </rPh>
    <rPh sb="4" eb="6">
      <t>コウギョウ</t>
    </rPh>
    <rPh sb="6" eb="7">
      <t>ヨウ</t>
    </rPh>
    <rPh sb="7" eb="9">
      <t>スイドウ</t>
    </rPh>
    <phoneticPr fontId="5"/>
  </si>
  <si>
    <t>下水道</t>
    <rPh sb="0" eb="3">
      <t>ゲスイドウ</t>
    </rPh>
    <phoneticPr fontId="5"/>
  </si>
  <si>
    <t>廃棄物</t>
    <rPh sb="0" eb="3">
      <t>ハイキブツ</t>
    </rPh>
    <phoneticPr fontId="5"/>
  </si>
  <si>
    <t>運輸</t>
    <rPh sb="0" eb="2">
      <t>ウンユ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</si>
  <si>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</si>
  <si>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</si>
  <si>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ー</t>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</si>
  <si>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</si>
  <si>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</si>
  <si>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</si>
  <si>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</si>
  <si>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</si>
  <si>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燃焼設備</t>
    <rPh sb="0" eb="2">
      <t>ネンショウ</t>
    </rPh>
    <rPh sb="2" eb="4">
      <t>セツビ</t>
    </rPh>
    <phoneticPr fontId="5"/>
  </si>
  <si>
    <t>その他の運用改善</t>
    <rPh sb="2" eb="3">
      <t>ホカ</t>
    </rPh>
    <rPh sb="4" eb="6">
      <t>ウンヨウ</t>
    </rPh>
    <rPh sb="6" eb="8">
      <t>カイゼン</t>
    </rPh>
    <phoneticPr fontId="5"/>
  </si>
  <si>
    <t>ボイラの運転圧力の適正化</t>
    <phoneticPr fontId="5"/>
  </si>
  <si>
    <t>関係者・取引先（例：製造業の場合は協力企業等、金融機関であれば投融資先等）における上記Scope1, 2排出量の削減に資する対策の実施の推奨</t>
    <rPh sb="17" eb="19">
      <t>キョウリョク</t>
    </rPh>
    <rPh sb="19" eb="21">
      <t>キギョウ</t>
    </rPh>
    <phoneticPr fontId="5"/>
  </si>
  <si>
    <t>削減目標の設定/削減対策の検討/削減計画の策定</t>
    <rPh sb="8" eb="10">
      <t>サクゲン</t>
    </rPh>
    <phoneticPr fontId="8"/>
  </si>
  <si>
    <t>・左記に加え、Scope3における削減目標の設定、排出削減対策の洗い出し・検討、削減計画の検討・策定、計画の定期的なアップデート
✓バリューチェーン上の関係主体との排出削減等に関する取り決め（LCCO2を意識した原料調達等）
✓GHG排出の少ない代替原料・素材への転換等の抜本的な対策</t>
    <phoneticPr fontId="8"/>
  </si>
  <si>
    <r>
      <t>・将来の事業計画等を踏まえた削減目標の設定
・Scope1, 2排出の削減対策の洗い出し・検討
✓短中期的な観点での削減対策（運用改善、更新時期にある設備の更新）
✓長期的な観点での削減対策（電化、燃料転換等）
✓再生可能エネルギー（電気・熱）の調達
・設定した削減目標及び洗い出した削減対策の効果、難易度、コスト、導入課題等を踏まえたScope1,2排出に係る削減計画の検討・策定</t>
    </r>
    <r>
      <rPr>
        <vertAlign val="superscript"/>
        <sz val="12"/>
        <rFont val="Meiryo UI"/>
        <family val="3"/>
        <charset val="128"/>
      </rPr>
      <t>※</t>
    </r>
    <r>
      <rPr>
        <sz val="12"/>
        <rFont val="Meiryo UI"/>
        <family val="3"/>
        <charset val="128"/>
      </rPr>
      <t xml:space="preserve">
・計画策定後の実際の対策実施状況等に応じた計画の定期的なアップデート
※検討・策定においては以下の観点も考慮
✓長期的な視点での費用対効果評価等に基づく設備・対策の選定
✓既存の設備・インフラの状況も踏まえた上での設備・対策の選定
✓ロックイン効果（一度設備・システムが導入されると、構成の変更が難しく、中長期的に維持されること）を念頭とした設備・対策の選定
✓他のSDGs目標を毀損していない設備・対策の選定</t>
    </r>
    <rPh sb="1" eb="3">
      <t>ショウライ</t>
    </rPh>
    <rPh sb="4" eb="6">
      <t>ジギョウ</t>
    </rPh>
    <rPh sb="6" eb="8">
      <t>ケイカク</t>
    </rPh>
    <rPh sb="8" eb="9">
      <t>トウ</t>
    </rPh>
    <rPh sb="10" eb="11">
      <t>フ</t>
    </rPh>
    <rPh sb="129" eb="131">
      <t>セッテイ</t>
    </rPh>
    <rPh sb="133" eb="135">
      <t>サクゲン</t>
    </rPh>
    <rPh sb="135" eb="137">
      <t>モクヒョウ</t>
    </rPh>
    <rPh sb="137" eb="138">
      <t>オヨ</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</si>
  <si>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</si>
  <si>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</si>
  <si>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</si>
  <si>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</si>
  <si>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</si>
  <si>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TCFD提言対応等先進的な取組を実施している事業者を想定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</si>
  <si>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</si>
  <si>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</si>
  <si>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</si>
  <si>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</si>
  <si>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</si>
  <si>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</si>
  <si>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</si>
  <si>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</si>
  <si>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超臨界ボイラー（※系統容量等の制約により大規模な発電プラントを導入できない地域の場合）、超々臨界圧ボイラーの導入</t>
    <rPh sb="0" eb="3">
      <t>チョウリンカイ</t>
    </rPh>
    <rPh sb="15" eb="17">
      <t>セイヤク</t>
    </rPh>
    <rPh sb="37" eb="39">
      <t>チイキ</t>
    </rPh>
    <rPh sb="40" eb="42">
      <t>バアイ</t>
    </rPh>
    <rPh sb="54" eb="56">
      <t>ドウニュウ</t>
    </rPh>
    <phoneticPr fontId="5"/>
  </si>
  <si>
    <t>電動力応用設備の操業条件に応じた運転制御システム（リタ－ンガスブロワー等の回転数制御、ＬＮＧタンク圧力に応じたＢＯＧ（ボイルオフガス）圧縮機の稼動台数制御、BOG圧縮機の吐出圧力低減化など）の導入</t>
    <rPh sb="96" eb="98">
      <t>ドウニュウ</t>
    </rPh>
    <phoneticPr fontId="5"/>
  </si>
  <si>
    <t>電動農機の導入</t>
    <rPh sb="0" eb="2">
      <t>デンドウ</t>
    </rPh>
    <rPh sb="2" eb="4">
      <t>ノウキ</t>
    </rPh>
    <rPh sb="5" eb="7">
      <t>ドウニュウ</t>
    </rPh>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</si>
  <si>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</si>
  <si>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</si>
  <si>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</si>
  <si>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</si>
  <si>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</si>
  <si>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</si>
  <si>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</si>
  <si>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Scope1～3
（Scope3はカテゴリ3.燃料・エネルギー関連活動）</t>
    <rPh sb="23" eb="25">
      <t>ネンリョウ</t>
    </rPh>
    <rPh sb="31" eb="33">
      <t>カンレン</t>
    </rPh>
    <rPh sb="33" eb="35">
      <t>カツドウ</t>
    </rPh>
    <phoneticPr fontId="5"/>
  </si>
  <si>
    <t>Scope3
カテゴリ5.事業から出る廃棄物</t>
    <rPh sb="13" eb="15">
      <t>ジギョウ</t>
    </rPh>
    <rPh sb="17" eb="18">
      <t>デ</t>
    </rPh>
    <rPh sb="19" eb="22">
      <t>ハイキブツ</t>
    </rPh>
    <phoneticPr fontId="5"/>
  </si>
  <si>
    <t>Scope3
カテゴリ6.出張、７.従業員の通勤</t>
    <rPh sb="13" eb="15">
      <t>シュッチョウ</t>
    </rPh>
    <rPh sb="18" eb="21">
      <t>ジュウギョウイン</t>
    </rPh>
    <rPh sb="22" eb="24">
      <t>ツウキン</t>
    </rPh>
    <phoneticPr fontId="5"/>
  </si>
  <si>
    <t>Scope3
カテゴリ10.販売した製品の加工、15.投資</t>
    <rPh sb="14" eb="16">
      <t>ハンバイ</t>
    </rPh>
    <rPh sb="18" eb="20">
      <t>セイヒン</t>
    </rPh>
    <rPh sb="21" eb="23">
      <t>カコウ</t>
    </rPh>
    <rPh sb="27" eb="29">
      <t>トウシ</t>
    </rPh>
    <phoneticPr fontId="5"/>
  </si>
  <si>
    <t>Scope3
カテゴリ11.販売したせいひんの使用、12.販売した製品の廃棄、13.リース資産（下流側）</t>
    <rPh sb="14" eb="16">
      <t>ハンバイ</t>
    </rPh>
    <rPh sb="23" eb="25">
      <t>シヨウ</t>
    </rPh>
    <rPh sb="29" eb="31">
      <t>ハンバイ</t>
    </rPh>
    <rPh sb="33" eb="35">
      <t>セイヒン</t>
    </rPh>
    <rPh sb="36" eb="38">
      <t>ハイキ</t>
    </rPh>
    <rPh sb="45" eb="47">
      <t>シサン</t>
    </rPh>
    <rPh sb="48" eb="50">
      <t>カリュウ</t>
    </rPh>
    <rPh sb="50" eb="51">
      <t>ガワ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</si>
</sst>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12"/>
      <name val="Arial"/>
      <family val="2"/>
    </font>
    <font>
      <sz val="9"/>
      <color rgb="FF000000"/>
      <name val="Meiryo UI"/>
      <family val="3"/>
      <charset val="128"/>
    </font>
    <font>
      <vertAlign val="superscript"/>
      <sz val="12"/>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0"/>
      <color rgb="FF0070C0"/>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vertAlign val="superscript"/>
      <sz val="10"/>
      <color theme="1"/>
      <name val="Meiryo UI"/>
      <family val="3"/>
      <charset val="128"/>
    </font>
    <font>
      <b/>
      <sz val="10"/>
      <color rgb="FFFF0000"/>
      <name val="Meiryo UI"/>
      <family val="3"/>
      <charset val="128"/>
    </font>
    <font>
      <b/>
      <u/>
      <sz val="10"/>
      <color rgb="FFFF0000"/>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sz val="9"/>
      <name val="Meiryo UI"/>
      <family val="3"/>
      <charset val="128"/>
    </font>
    <font>
      <u/>
      <sz val="10"/>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rgb="FFA6A6A6"/>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9" fillId="0" borderId="0">
      <alignment vertical="center"/>
    </xf>
    <xf numFmtId="0" fontId="1" fillId="0" borderId="0">
      <alignment vertical="center"/>
    </xf>
  </cellStyleXfs>
  <cellXfs count="371">
    <xf numFmtId="0" fontId="0" fillId="0" borderId="0" xfId="0">
      <alignment vertical="center"/>
    </xf>
    <xf numFmtId="0" fontId="1" fillId="0" borderId="0" xfId="3" applyAlignment="1">
      <alignment horizontal="center" vertical="center"/>
    </xf>
    <xf numFmtId="0" fontId="1" fillId="0" borderId="0" xfId="3">
      <alignment vertical="center"/>
    </xf>
    <xf numFmtId="0" fontId="7" fillId="0" borderId="0" xfId="3" applyFont="1">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1" fillId="0" borderId="0" xfId="3" applyAlignment="1">
      <alignment vertical="top" wrapText="1"/>
    </xf>
    <xf numFmtId="0" fontId="1" fillId="0" borderId="0" xfId="3"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0"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4" fillId="0" borderId="5" xfId="3" applyFont="1" applyBorder="1" applyAlignment="1">
      <alignment horizontal="center" vertical="center" wrapText="1"/>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center" vertical="center"/>
    </xf>
    <xf numFmtId="0" fontId="2" fillId="0" borderId="0" xfId="3" applyFont="1" applyAlignment="1">
      <alignment horizontal="left" vertical="top" wrapText="1"/>
    </xf>
    <xf numFmtId="0" fontId="2" fillId="0" borderId="0" xfId="3" applyFont="1" applyAlignment="1">
      <alignment vertical="top" wrapText="1"/>
    </xf>
    <xf numFmtId="0" fontId="0" fillId="0" borderId="5" xfId="0" applyBorder="1" applyAlignment="1">
      <alignment vertical="center"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0" fillId="2" borderId="5" xfId="0" applyFill="1" applyBorder="1" applyAlignment="1">
      <alignment horizontal="center" vertical="center" wrapText="1"/>
    </xf>
    <xf numFmtId="0" fontId="0" fillId="0" borderId="5" xfId="0" applyFont="1" applyFill="1" applyBorder="1" applyAlignment="1">
      <alignment horizontal="left" vertical="top" wrapText="1"/>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6"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0" borderId="5" xfId="1" applyFont="1" applyBorder="1" applyAlignment="1">
      <alignment vertical="center" wrapText="1"/>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17" fillId="4" borderId="21" xfId="0" applyFont="1" applyFill="1" applyBorder="1" applyAlignment="1">
      <alignment horizontal="center" vertical="center" wrapText="1" readingOrder="1"/>
    </xf>
    <xf numFmtId="0" fontId="17" fillId="4" borderId="21" xfId="0" applyFont="1" applyFill="1" applyBorder="1" applyAlignment="1">
      <alignment horizontal="left" vertical="center" wrapText="1" readingOrder="1"/>
    </xf>
    <xf numFmtId="0" fontId="20" fillId="2" borderId="21" xfId="0" applyFont="1" applyFill="1" applyBorder="1" applyAlignment="1">
      <alignment horizontal="left" vertical="center" wrapText="1" readingOrder="1"/>
    </xf>
    <xf numFmtId="0" fontId="18" fillId="2" borderId="21" xfId="0" applyFont="1" applyFill="1" applyBorder="1" applyAlignment="1">
      <alignment horizontal="left" vertical="center" wrapText="1" readingOrder="1"/>
    </xf>
    <xf numFmtId="0" fontId="20" fillId="2" borderId="24" xfId="0" applyFont="1" applyFill="1" applyBorder="1" applyAlignment="1">
      <alignment horizontal="left" vertical="center" wrapText="1" readingOrder="1"/>
    </xf>
    <xf numFmtId="0" fontId="18" fillId="2" borderId="24" xfId="0" applyFont="1" applyFill="1" applyBorder="1" applyAlignment="1">
      <alignment horizontal="left" vertical="center" wrapText="1" readingOrder="1"/>
    </xf>
    <xf numFmtId="0" fontId="26" fillId="5" borderId="32" xfId="0" applyFont="1" applyFill="1" applyBorder="1">
      <alignment vertical="center"/>
    </xf>
    <xf numFmtId="0" fontId="26" fillId="5" borderId="0" xfId="0" applyFont="1" applyFill="1" applyBorder="1">
      <alignment vertical="center"/>
    </xf>
    <xf numFmtId="0" fontId="26" fillId="5" borderId="33" xfId="0" applyFont="1" applyFill="1" applyBorder="1">
      <alignment vertical="center"/>
    </xf>
    <xf numFmtId="0" fontId="26" fillId="5" borderId="34" xfId="0" applyFont="1" applyFill="1" applyBorder="1">
      <alignment vertical="center"/>
    </xf>
    <xf numFmtId="0" fontId="26" fillId="5" borderId="35" xfId="0" applyFont="1" applyFill="1" applyBorder="1">
      <alignment vertical="center"/>
    </xf>
    <xf numFmtId="0" fontId="26" fillId="5" borderId="36" xfId="0" applyFont="1" applyFill="1" applyBorder="1">
      <alignment vertical="center"/>
    </xf>
    <xf numFmtId="0" fontId="26" fillId="5" borderId="0" xfId="0" applyFont="1" applyFill="1" applyBorder="1" applyAlignment="1">
      <alignment horizontal="left" vertical="center"/>
    </xf>
    <xf numFmtId="0" fontId="26" fillId="5" borderId="35" xfId="0" applyFont="1" applyFill="1" applyBorder="1" applyAlignment="1">
      <alignment horizontal="left" vertical="center"/>
    </xf>
    <xf numFmtId="0" fontId="0" fillId="0" borderId="0" xfId="0" applyAlignment="1">
      <alignment horizontal="left" vertical="center"/>
    </xf>
    <xf numFmtId="0" fontId="4" fillId="2" borderId="5" xfId="3" applyFont="1" applyFill="1" applyBorder="1" applyAlignment="1">
      <alignment horizontal="center" vertical="center" wrapText="1"/>
    </xf>
    <xf numFmtId="0" fontId="4" fillId="0" borderId="5" xfId="0" applyFont="1" applyBorder="1" applyAlignment="1">
      <alignment horizontal="left" vertical="top" wrapText="1"/>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4" fillId="0" borderId="5" xfId="3" applyFont="1" applyBorder="1" applyAlignment="1">
      <alignment vertical="top" wrapText="1"/>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4" fillId="0" borderId="2" xfId="0" applyFont="1" applyBorder="1">
      <alignment vertical="center"/>
    </xf>
    <xf numFmtId="0" fontId="18" fillId="2" borderId="21" xfId="0" applyFont="1" applyFill="1" applyBorder="1" applyAlignment="1">
      <alignment horizontal="left" vertical="center" wrapText="1" readingOrder="1"/>
    </xf>
    <xf numFmtId="0" fontId="4" fillId="2" borderId="5" xfId="3" applyFont="1" applyFill="1" applyBorder="1" applyAlignment="1">
      <alignment horizontal="center" vertical="center" wrapText="1"/>
    </xf>
    <xf numFmtId="0" fontId="27" fillId="0" borderId="0" xfId="0" applyFont="1" applyAlignment="1">
      <alignment horizontal="center" vertical="center"/>
    </xf>
    <xf numFmtId="0" fontId="27" fillId="0" borderId="0" xfId="0" applyFont="1">
      <alignment vertical="center"/>
    </xf>
    <xf numFmtId="49" fontId="27" fillId="0" borderId="0" xfId="0" applyNumberFormat="1" applyFont="1" applyAlignment="1">
      <alignment horizontal="center" vertical="center"/>
    </xf>
    <xf numFmtId="0" fontId="0" fillId="0" borderId="0" xfId="0" applyFill="1" applyBorder="1"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4" fillId="6" borderId="5" xfId="3" applyFont="1" applyFill="1" applyBorder="1" applyAlignment="1">
      <alignment vertical="top" wrapText="1"/>
    </xf>
    <xf numFmtId="0" fontId="4" fillId="6" borderId="5" xfId="3" applyFont="1" applyFill="1" applyBorder="1" applyAlignment="1">
      <alignment horizontal="left" vertical="top" wrapText="1"/>
    </xf>
    <xf numFmtId="0" fontId="14" fillId="3" borderId="5" xfId="0" applyFont="1" applyFill="1" applyBorder="1" applyAlignment="1">
      <alignment horizontal="center" vertical="center"/>
    </xf>
    <xf numFmtId="0" fontId="0" fillId="0" borderId="14" xfId="0" applyBorder="1" applyAlignment="1">
      <alignment vertical="center" wrapText="1"/>
    </xf>
    <xf numFmtId="0" fontId="0" fillId="0" borderId="9" xfId="0" applyBorder="1" applyAlignment="1">
      <alignment vertical="center" wrapText="1"/>
    </xf>
    <xf numFmtId="0" fontId="0" fillId="6" borderId="1" xfId="0" applyFill="1" applyBorder="1" applyAlignment="1">
      <alignment vertical="center" wrapText="1"/>
    </xf>
    <xf numFmtId="0" fontId="2" fillId="6" borderId="6" xfId="0" applyFont="1" applyFill="1" applyBorder="1" applyAlignment="1">
      <alignment vertical="center" wrapText="1"/>
    </xf>
    <xf numFmtId="0" fontId="0" fillId="6" borderId="5" xfId="0" applyFill="1" applyBorder="1" applyAlignment="1">
      <alignment vertical="center" wrapText="1"/>
    </xf>
    <xf numFmtId="0" fontId="2" fillId="6" borderId="8" xfId="0" applyFont="1" applyFill="1" applyBorder="1" applyAlignment="1">
      <alignment vertical="center" wrapText="1"/>
    </xf>
    <xf numFmtId="0" fontId="14" fillId="6" borderId="8" xfId="0" applyFont="1" applyFill="1" applyBorder="1" applyAlignment="1">
      <alignment vertical="center" wrapText="1"/>
    </xf>
    <xf numFmtId="0" fontId="14" fillId="6" borderId="6" xfId="0" applyFont="1" applyFill="1" applyBorder="1" applyAlignment="1">
      <alignment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0" fillId="0" borderId="5" xfId="0" applyBorder="1" applyAlignment="1">
      <alignment horizontal="left"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0" xfId="0" applyFont="1" applyAlignment="1">
      <alignment horizontal="left" vertical="center"/>
    </xf>
    <xf numFmtId="0" fontId="0" fillId="0" borderId="5" xfId="0" applyBorder="1" applyAlignment="1">
      <alignment horizontal="center" vertical="center"/>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0" borderId="5" xfId="0" applyFont="1" applyBorder="1" applyAlignment="1">
      <alignment horizontal="left" vertical="top" wrapText="1"/>
    </xf>
    <xf numFmtId="0" fontId="0" fillId="0" borderId="5" xfId="0" applyBorder="1" applyAlignment="1">
      <alignment horizontal="left" vertical="top"/>
    </xf>
    <xf numFmtId="0" fontId="0" fillId="6" borderId="9" xfId="0" applyFill="1" applyBorder="1" applyAlignment="1">
      <alignment vertical="top"/>
    </xf>
    <xf numFmtId="0" fontId="0" fillId="6" borderId="3" xfId="0" applyFill="1" applyBorder="1" applyAlignment="1">
      <alignment vertical="top"/>
    </xf>
    <xf numFmtId="0" fontId="0" fillId="6" borderId="14" xfId="0" applyFill="1" applyBorder="1" applyAlignment="1">
      <alignment vertical="top"/>
    </xf>
    <xf numFmtId="0" fontId="0" fillId="0" borderId="5" xfId="0" applyBorder="1" applyAlignment="1">
      <alignment vertical="center"/>
    </xf>
    <xf numFmtId="0" fontId="4"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6" fillId="0" borderId="5" xfId="0" applyFont="1" applyBorder="1" applyAlignment="1">
      <alignment vertical="center"/>
    </xf>
    <xf numFmtId="0" fontId="0" fillId="0" borderId="0" xfId="0" applyBorder="1" applyAlignment="1">
      <alignment horizontal="center" vertical="center"/>
    </xf>
    <xf numFmtId="0" fontId="4" fillId="0" borderId="4" xfId="3" applyFont="1" applyBorder="1" applyAlignment="1">
      <alignment horizontal="left" vertical="top" wrapText="1"/>
    </xf>
    <xf numFmtId="0" fontId="0" fillId="0" borderId="5" xfId="0" applyBorder="1">
      <alignment vertical="center"/>
    </xf>
    <xf numFmtId="0" fontId="4" fillId="2" borderId="5" xfId="3" applyFont="1" applyFill="1" applyBorder="1" applyAlignment="1">
      <alignment horizontal="center" vertical="center" wrapText="1"/>
    </xf>
    <xf numFmtId="0" fontId="4" fillId="0" borderId="5" xfId="3" applyFont="1" applyBorder="1" applyAlignment="1">
      <alignment vertical="center" wrapText="1"/>
    </xf>
    <xf numFmtId="0" fontId="4" fillId="0" borderId="5" xfId="3" applyFont="1" applyBorder="1" applyAlignment="1">
      <alignment horizontal="left" vertical="center" wrapText="1"/>
    </xf>
    <xf numFmtId="0" fontId="4" fillId="0" borderId="5"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8" fillId="2" borderId="21" xfId="0" applyFont="1" applyFill="1" applyBorder="1" applyAlignment="1">
      <alignment horizontal="left" vertical="center" wrapText="1" readingOrder="1"/>
    </xf>
    <xf numFmtId="0" fontId="17" fillId="4" borderId="21" xfId="0" applyFont="1" applyFill="1" applyBorder="1" applyAlignment="1">
      <alignment horizontal="center" vertical="center" wrapText="1" readingOrder="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3" fillId="0" borderId="5" xfId="2" applyBorder="1" applyAlignment="1">
      <alignment horizontal="center" vertical="center"/>
    </xf>
    <xf numFmtId="0" fontId="0" fillId="0" borderId="4" xfId="0" applyBorder="1" applyAlignment="1">
      <alignment horizontal="left" vertical="center"/>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0" fillId="2" borderId="1" xfId="0" applyFill="1" applyBorder="1" applyAlignment="1">
      <alignment horizontal="center" vertical="center" wrapText="1"/>
    </xf>
    <xf numFmtId="0" fontId="1" fillId="0" borderId="0" xfId="3">
      <alignment vertical="center"/>
    </xf>
    <xf numFmtId="0" fontId="4" fillId="0" borderId="5" xfId="3" applyFont="1" applyBorder="1" applyAlignment="1">
      <alignment horizontal="center" vertical="center" wrapText="1"/>
    </xf>
    <xf numFmtId="0" fontId="1" fillId="0" borderId="0" xfId="3">
      <alignment vertical="center"/>
    </xf>
    <xf numFmtId="0" fontId="1" fillId="0" borderId="0" xfId="3">
      <alignment vertical="center"/>
    </xf>
    <xf numFmtId="0" fontId="4" fillId="0" borderId="5" xfId="3" applyFont="1" applyFill="1" applyBorder="1" applyAlignment="1">
      <alignment vertical="top" wrapText="1"/>
    </xf>
    <xf numFmtId="0" fontId="0" fillId="0" borderId="0" xfId="0">
      <alignment vertical="center"/>
    </xf>
    <xf numFmtId="0" fontId="1" fillId="0" borderId="0" xfId="3">
      <alignment vertical="center"/>
    </xf>
    <xf numFmtId="0" fontId="4" fillId="0" borderId="5" xfId="3" applyFont="1" applyBorder="1" applyAlignment="1">
      <alignment vertical="top"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5" xfId="3" applyFont="1" applyBorder="1" applyAlignment="1">
      <alignment vertical="top" wrapText="1"/>
    </xf>
    <xf numFmtId="0" fontId="0" fillId="0" borderId="0" xfId="0">
      <alignment vertical="center"/>
    </xf>
    <xf numFmtId="0" fontId="4" fillId="0" borderId="0" xfId="0" applyFont="1">
      <alignment vertical="center"/>
    </xf>
    <xf numFmtId="0" fontId="2" fillId="0" borderId="0" xfId="3" applyFont="1">
      <alignment vertical="center"/>
    </xf>
    <xf numFmtId="0" fontId="4" fillId="0" borderId="5" xfId="3" applyFont="1" applyBorder="1" applyAlignment="1">
      <alignment vertical="top" wrapText="1"/>
    </xf>
    <xf numFmtId="0" fontId="4" fillId="0" borderId="0" xfId="3" applyFont="1" applyAlignment="1">
      <alignment horizontal="left" vertical="top"/>
    </xf>
    <xf numFmtId="0" fontId="4" fillId="0" borderId="9" xfId="3" applyFont="1" applyBorder="1" applyAlignment="1">
      <alignment vertical="top"/>
    </xf>
    <xf numFmtId="0" fontId="4" fillId="0" borderId="9" xfId="3" applyFont="1" applyBorder="1" applyAlignment="1">
      <alignment vertical="top" wrapText="1"/>
    </xf>
    <xf numFmtId="0" fontId="14" fillId="3" borderId="4" xfId="3" applyFont="1" applyFill="1" applyBorder="1" applyAlignment="1">
      <alignment vertical="center" wrapText="1"/>
    </xf>
    <xf numFmtId="0" fontId="4" fillId="0" borderId="5" xfId="0" applyFont="1" applyBorder="1" applyAlignment="1">
      <alignment horizontal="left"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8" fillId="0" borderId="0" xfId="0" applyFont="1">
      <alignment vertical="center"/>
    </xf>
    <xf numFmtId="0" fontId="28" fillId="0" borderId="0" xfId="3" applyFont="1" applyAlignment="1">
      <alignment horizontal="left" vertical="top" wrapText="1"/>
    </xf>
    <xf numFmtId="0" fontId="28" fillId="0" borderId="0" xfId="3" applyFont="1">
      <alignment vertical="center"/>
    </xf>
    <xf numFmtId="0" fontId="4" fillId="0" borderId="5" xfId="0" applyFont="1" applyFill="1" applyBorder="1">
      <alignment vertical="center"/>
    </xf>
    <xf numFmtId="0" fontId="4" fillId="0" borderId="5" xfId="3" applyFont="1" applyFill="1" applyBorder="1" applyAlignment="1">
      <alignment horizontal="left" vertical="top" wrapText="1"/>
    </xf>
    <xf numFmtId="0" fontId="14" fillId="3" borderId="4" xfId="3" applyFont="1" applyFill="1" applyBorder="1" applyAlignment="1">
      <alignment horizontal="center" vertical="center" wrapText="1"/>
    </xf>
    <xf numFmtId="0" fontId="4" fillId="0" borderId="4"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0" fillId="0" borderId="5" xfId="0" applyBorder="1">
      <alignment vertical="center"/>
    </xf>
    <xf numFmtId="0" fontId="0" fillId="0" borderId="5" xfId="0" applyBorder="1" applyAlignment="1">
      <alignment vertical="center"/>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0" fillId="0" borderId="0" xfId="0" applyBorder="1" applyAlignment="1">
      <alignment horizontal="center" vertical="center"/>
    </xf>
    <xf numFmtId="0" fontId="0" fillId="0" borderId="1" xfId="0" applyBorder="1" applyAlignment="1">
      <alignment vertical="top"/>
    </xf>
    <xf numFmtId="0" fontId="0" fillId="0" borderId="8" xfId="0" applyBorder="1" applyAlignment="1">
      <alignment vertical="top"/>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37" fillId="4" borderId="21" xfId="0" applyFont="1" applyFill="1" applyBorder="1" applyAlignment="1">
      <alignment horizontal="left" vertical="center" wrapText="1" readingOrder="1"/>
    </xf>
    <xf numFmtId="0" fontId="38" fillId="2" borderId="21" xfId="0" applyFont="1" applyFill="1" applyBorder="1" applyAlignment="1">
      <alignment horizontal="left" vertical="center" wrapText="1" readingOrder="1"/>
    </xf>
    <xf numFmtId="0" fontId="35"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40" fillId="0" borderId="5" xfId="0" applyFont="1" applyBorder="1" applyAlignment="1">
      <alignment vertical="top" wrapText="1"/>
    </xf>
    <xf numFmtId="0" fontId="40" fillId="0" borderId="5"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left" vertical="top"/>
    </xf>
    <xf numFmtId="0" fontId="0" fillId="0" borderId="0" xfId="0" applyAlignment="1">
      <alignment horizontal="center" vertical="center"/>
    </xf>
    <xf numFmtId="0" fontId="30" fillId="0" borderId="0" xfId="0" applyFont="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center" vertical="center" wrapText="1"/>
    </xf>
    <xf numFmtId="0" fontId="0" fillId="0" borderId="15" xfId="0" applyBorder="1" applyAlignment="1">
      <alignment horizontal="left" vertical="center"/>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left" vertical="center"/>
    </xf>
    <xf numFmtId="0" fontId="36" fillId="0" borderId="0" xfId="5" applyFont="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wrapText="1"/>
    </xf>
    <xf numFmtId="0" fontId="14" fillId="3" borderId="5" xfId="0" applyFont="1" applyFill="1" applyBorder="1" applyAlignment="1">
      <alignment horizontal="center" vertical="center"/>
    </xf>
    <xf numFmtId="0" fontId="0" fillId="0" borderId="5" xfId="0" applyBorder="1">
      <alignment vertical="center"/>
    </xf>
    <xf numFmtId="0" fontId="14" fillId="3" borderId="2"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5" xfId="0" applyFont="1" applyFill="1" applyBorder="1" applyAlignment="1">
      <alignment horizontal="center" vertical="center" wrapText="1"/>
    </xf>
    <xf numFmtId="0" fontId="0" fillId="0" borderId="2" xfId="0" applyBorder="1">
      <alignment vertical="center"/>
    </xf>
    <xf numFmtId="0" fontId="0" fillId="0" borderId="3" xfId="0" applyBorder="1">
      <alignment vertical="center"/>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3" fillId="0" borderId="5" xfId="2" applyBorder="1" applyAlignment="1">
      <alignment horizontal="center" vertical="center"/>
    </xf>
    <xf numFmtId="0" fontId="25" fillId="0" borderId="5" xfId="0" applyFont="1" applyBorder="1" applyAlignment="1">
      <alignment horizontal="center" vertical="center"/>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4" fillId="6" borderId="5" xfId="3" applyFont="1" applyFill="1" applyBorder="1" applyAlignment="1">
      <alignment horizontal="center" vertical="center" wrapText="1"/>
    </xf>
    <xf numFmtId="0" fontId="4" fillId="6" borderId="5" xfId="3" applyFont="1" applyFill="1" applyBorder="1" applyAlignment="1">
      <alignment horizontal="left" vertical="top" wrapText="1"/>
    </xf>
    <xf numFmtId="0" fontId="0" fillId="0" borderId="5" xfId="0" applyBorder="1" applyAlignment="1">
      <alignment horizontal="left" vertical="top"/>
    </xf>
    <xf numFmtId="0" fontId="4" fillId="6" borderId="1" xfId="3" applyFont="1" applyFill="1" applyBorder="1" applyAlignment="1">
      <alignment horizontal="left" vertical="top" wrapText="1"/>
    </xf>
    <xf numFmtId="0" fontId="4" fillId="6" borderId="6" xfId="3" applyFont="1" applyFill="1" applyBorder="1" applyAlignment="1">
      <alignment horizontal="left" vertical="top" wrapText="1"/>
    </xf>
    <xf numFmtId="0" fontId="0" fillId="0" borderId="1"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left" vertical="top"/>
    </xf>
    <xf numFmtId="0" fontId="0" fillId="0" borderId="5" xfId="0" applyFill="1" applyBorder="1" applyAlignment="1">
      <alignment horizontal="left" vertical="top"/>
    </xf>
    <xf numFmtId="0" fontId="0" fillId="6" borderId="4" xfId="0" applyFill="1" applyBorder="1" applyAlignment="1">
      <alignment horizontal="left" vertical="center" wrapText="1"/>
    </xf>
    <xf numFmtId="0" fontId="0" fillId="6" borderId="7" xfId="0" applyFill="1" applyBorder="1" applyAlignment="1">
      <alignment horizontal="left" vertical="center" wrapText="1"/>
    </xf>
    <xf numFmtId="0" fontId="0" fillId="6" borderId="2" xfId="0" applyFill="1" applyBorder="1" applyAlignment="1">
      <alignment horizontal="left" vertical="top" wrapText="1"/>
    </xf>
    <xf numFmtId="0" fontId="0" fillId="6" borderId="3" xfId="0" applyFill="1" applyBorder="1" applyAlignment="1">
      <alignment horizontal="left" vertical="top" wrapText="1"/>
    </xf>
    <xf numFmtId="0" fontId="0" fillId="6" borderId="11" xfId="0" applyFill="1" applyBorder="1" applyAlignment="1">
      <alignment horizontal="left" vertical="top" wrapText="1"/>
    </xf>
    <xf numFmtId="0" fontId="0" fillId="6" borderId="9" xfId="0" applyFill="1" applyBorder="1" applyAlignment="1">
      <alignment horizontal="left" vertical="top" wrapText="1"/>
    </xf>
    <xf numFmtId="0" fontId="0" fillId="6" borderId="12" xfId="0" applyFill="1" applyBorder="1" applyAlignment="1">
      <alignment horizontal="left" vertical="top" wrapText="1"/>
    </xf>
    <xf numFmtId="0" fontId="0" fillId="6" borderId="14" xfId="0" applyFill="1" applyBorder="1" applyAlignment="1">
      <alignment horizontal="left" vertical="top" wrapText="1"/>
    </xf>
    <xf numFmtId="0" fontId="0" fillId="6" borderId="1" xfId="0" applyFill="1" applyBorder="1" applyAlignment="1">
      <alignment horizontal="left" vertical="top"/>
    </xf>
    <xf numFmtId="0" fontId="0" fillId="6" borderId="8" xfId="0" applyFill="1" applyBorder="1" applyAlignment="1">
      <alignment horizontal="left" vertical="top"/>
    </xf>
    <xf numFmtId="0" fontId="0" fillId="6" borderId="6" xfId="0" applyFill="1" applyBorder="1" applyAlignment="1">
      <alignment horizontal="left" vertical="top"/>
    </xf>
    <xf numFmtId="0" fontId="18" fillId="2" borderId="26" xfId="0" applyFont="1" applyFill="1" applyBorder="1" applyAlignment="1">
      <alignment horizontal="left" vertical="center" wrapText="1" readingOrder="1"/>
    </xf>
    <xf numFmtId="0" fontId="18" fillId="2" borderId="28" xfId="0" applyFont="1" applyFill="1" applyBorder="1" applyAlignment="1">
      <alignment horizontal="left" vertical="center" wrapText="1" readingOrder="1"/>
    </xf>
    <xf numFmtId="0" fontId="18" fillId="2" borderId="18" xfId="0" applyFont="1" applyFill="1" applyBorder="1" applyAlignment="1">
      <alignment horizontal="left" vertical="center" wrapText="1" readingOrder="1"/>
    </xf>
    <xf numFmtId="0" fontId="18" fillId="2"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18" fillId="2" borderId="16" xfId="0" applyFont="1" applyFill="1" applyBorder="1" applyAlignment="1">
      <alignment vertical="center" wrapText="1" readingOrder="1"/>
    </xf>
    <xf numFmtId="0" fontId="19" fillId="2" borderId="26" xfId="0" applyFont="1" applyFill="1" applyBorder="1" applyAlignment="1">
      <alignment vertical="center" wrapText="1" readingOrder="1"/>
    </xf>
    <xf numFmtId="0" fontId="19" fillId="2" borderId="17" xfId="0" applyFont="1" applyFill="1" applyBorder="1" applyAlignment="1">
      <alignment vertical="center" wrapText="1" readingOrder="1"/>
    </xf>
    <xf numFmtId="0" fontId="38" fillId="2" borderId="21" xfId="0" applyFont="1" applyFill="1" applyBorder="1" applyAlignment="1">
      <alignment horizontal="left" vertical="center" wrapText="1" readingOrder="1"/>
    </xf>
    <xf numFmtId="0" fontId="38" fillId="2" borderId="27" xfId="0" applyFont="1" applyFill="1" applyBorder="1" applyAlignment="1">
      <alignment horizontal="left" vertical="center" wrapText="1" readingOrder="1"/>
    </xf>
    <xf numFmtId="0" fontId="18" fillId="2" borderId="21" xfId="0" applyFont="1" applyFill="1" applyBorder="1" applyAlignment="1">
      <alignment horizontal="left" vertical="center" wrapText="1" readingOrder="1"/>
    </xf>
    <xf numFmtId="0" fontId="18" fillId="2" borderId="25" xfId="0" applyFont="1" applyFill="1" applyBorder="1" applyAlignment="1">
      <alignment horizontal="left" vertical="center" wrapText="1" readingOrder="1"/>
    </xf>
    <xf numFmtId="0" fontId="26" fillId="5" borderId="29" xfId="0" applyFont="1" applyFill="1" applyBorder="1" applyAlignment="1">
      <alignment horizontal="left" vertical="center" wrapText="1"/>
    </xf>
    <xf numFmtId="0" fontId="26" fillId="5" borderId="30" xfId="0" applyFont="1" applyFill="1" applyBorder="1" applyAlignment="1">
      <alignment horizontal="left" vertical="center" wrapText="1"/>
    </xf>
    <xf numFmtId="0" fontId="26" fillId="5" borderId="31" xfId="0" applyFont="1" applyFill="1" applyBorder="1" applyAlignment="1">
      <alignment horizontal="left" vertical="center" wrapText="1"/>
    </xf>
    <xf numFmtId="0" fontId="17" fillId="4" borderId="26" xfId="0" applyFont="1" applyFill="1" applyBorder="1" applyAlignment="1">
      <alignment horizontal="center" vertical="center" wrapText="1" readingOrder="1"/>
    </xf>
    <xf numFmtId="0" fontId="17" fillId="4" borderId="28" xfId="0" applyFont="1" applyFill="1" applyBorder="1" applyAlignment="1">
      <alignment horizontal="center" vertical="center" wrapText="1" readingOrder="1"/>
    </xf>
    <xf numFmtId="0" fontId="17" fillId="4" borderId="21" xfId="0" applyFont="1" applyFill="1" applyBorder="1" applyAlignment="1">
      <alignment horizontal="left" vertical="center" wrapText="1" readingOrder="1"/>
    </xf>
    <xf numFmtId="0" fontId="17" fillId="4" borderId="25" xfId="0" applyFont="1" applyFill="1" applyBorder="1" applyAlignment="1">
      <alignment horizontal="left" vertical="center" wrapText="1" readingOrder="1"/>
    </xf>
    <xf numFmtId="0" fontId="18" fillId="2" borderId="16" xfId="0" applyFont="1" applyFill="1" applyBorder="1" applyAlignment="1">
      <alignment horizontal="left" vertical="center" wrapText="1" readingOrder="1"/>
    </xf>
    <xf numFmtId="0" fontId="18" fillId="2" borderId="17" xfId="0" applyFont="1" applyFill="1" applyBorder="1" applyAlignment="1">
      <alignment horizontal="left" vertical="center" wrapText="1" readingOrder="1"/>
    </xf>
    <xf numFmtId="0" fontId="20" fillId="2" borderId="26" xfId="0" applyFont="1" applyFill="1" applyBorder="1" applyAlignment="1">
      <alignment horizontal="left" vertical="center" wrapText="1" readingOrder="1"/>
    </xf>
    <xf numFmtId="0" fontId="20" fillId="2" borderId="28" xfId="0" applyFont="1" applyFill="1" applyBorder="1" applyAlignment="1">
      <alignment horizontal="left" vertical="center" wrapText="1" readingOrder="1"/>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0" borderId="5" xfId="0" applyFont="1" applyBorder="1" applyAlignment="1">
      <alignment horizontal="left" vertical="top" wrapText="1"/>
    </xf>
    <xf numFmtId="0" fontId="4" fillId="2" borderId="5"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4" fillId="2" borderId="3" xfId="3" applyFont="1"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5" xfId="0"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cellStyle name="標準 2 2" xfId="5"/>
    <cellStyle name="標準 3 3" xfId="4"/>
  </cellStyles>
  <dxfs count="0"/>
  <tableStyles count="0" defaultTableStyle="TableStyleMedium2" defaultPivotStyle="PivotStyleLight16"/>
  <colors>
    <mruColors>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145856</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U 奥村 公美" id="{F38D26F7-65E1-4FEE-803B-68A5BDD32991}" userId="S::kumi.o@mri.co.jp::caa289ec-b30b-4a49-8890-de60f87f390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3" dT="2021-12-19T07:56:58.27" personId="{F38D26F7-65E1-4FEE-803B-68A5BDD32991}" id="{CD754916-21B6-4568-B83E-D334E3EE11BC}">
    <text>数式変更</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env.go.jp/earth/ondanka/gel/ghg-guideline/business/measures/view/30.html" TargetMode="External"/><Relationship Id="rId18" Type="http://schemas.openxmlformats.org/officeDocument/2006/relationships/hyperlink" Target="https://www.env.go.jp/earth/ondanka/gel/ghg-guideline/business/measures/view/43.html" TargetMode="External"/><Relationship Id="rId26" Type="http://schemas.openxmlformats.org/officeDocument/2006/relationships/hyperlink" Target="https://www.env.go.jp/earth/ondanka/gel/ghg-guideline/business/measures/view/32.html" TargetMode="External"/><Relationship Id="rId39" Type="http://schemas.openxmlformats.org/officeDocument/2006/relationships/hyperlink" Target="https://www.env.go.jp/earth/ondanka/gel/ghg-guideline/business/measures/view/45.html" TargetMode="External"/><Relationship Id="rId3" Type="http://schemas.openxmlformats.org/officeDocument/2006/relationships/hyperlink" Target="https://www.env.go.jp/earth/ondanka/gel/ghg-guideline/business/measures/view/24.html" TargetMode="External"/><Relationship Id="rId21" Type="http://schemas.openxmlformats.org/officeDocument/2006/relationships/hyperlink" Target="https://www.env.go.jp/earth/ondanka/gel/ghg-guideline/business/measures/view/44.html" TargetMode="External"/><Relationship Id="rId34" Type="http://schemas.openxmlformats.org/officeDocument/2006/relationships/hyperlink" Target="https://www.env.go.jp/earth/ondanka/gel/ghg-guideline/industry/measures/view/115.html" TargetMode="External"/><Relationship Id="rId42" Type="http://schemas.openxmlformats.org/officeDocument/2006/relationships/hyperlink" Target="https://www.env.go.jp/earth/ondanka/gel/ghg-guideline/industry/measures/view/182.html" TargetMode="External"/><Relationship Id="rId47" Type="http://schemas.openxmlformats.org/officeDocument/2006/relationships/hyperlink" Target="https://www.env.go.jp/earth/ondanka/gel/ghg-guideline/business/measures/view/34.html" TargetMode="External"/><Relationship Id="rId50" Type="http://schemas.openxmlformats.org/officeDocument/2006/relationships/comments" Target="../comments1.xml"/><Relationship Id="rId7" Type="http://schemas.openxmlformats.org/officeDocument/2006/relationships/hyperlink" Target="https://www.env.go.jp/earth/ondanka/gel/ghg-guideline/business/measures/view/27.html" TargetMode="External"/><Relationship Id="rId12" Type="http://schemas.openxmlformats.org/officeDocument/2006/relationships/hyperlink" Target="https://www.env.go.jp/earth/ondanka/gel/ghg-guideline/business/measures/view/29.html" TargetMode="External"/><Relationship Id="rId17" Type="http://schemas.openxmlformats.org/officeDocument/2006/relationships/hyperlink" Target="https://www.env.go.jp/earth/ondanka/gel/ghg-guideline/business/measures/view/42.html" TargetMode="External"/><Relationship Id="rId25" Type="http://schemas.openxmlformats.org/officeDocument/2006/relationships/hyperlink" Target="https://www.env.go.jp/earth/ondanka/gel/ghg-guideline/industry/measures/view/161.html" TargetMode="External"/><Relationship Id="rId33" Type="http://schemas.openxmlformats.org/officeDocument/2006/relationships/hyperlink" Target="https://www.env.go.jp/earth/ondanka/gel/ghg-guideline/industry/measures/view/114.html" TargetMode="External"/><Relationship Id="rId38" Type="http://schemas.openxmlformats.org/officeDocument/2006/relationships/hyperlink" Target="https://www.env.go.jp/earth/ondanka/gel/ghg-guideline/industry/measures/view/129.html" TargetMode="External"/><Relationship Id="rId46" Type="http://schemas.openxmlformats.org/officeDocument/2006/relationships/hyperlink" Target="https://www.env.go.jp/earth/ondanka/gel/ghg-guideline/industry/measures/view/157.html" TargetMode="External"/><Relationship Id="rId2" Type="http://schemas.openxmlformats.org/officeDocument/2006/relationships/hyperlink" Target="https://www.env.go.jp/earth/ondanka/gel/ghg-guideline/business/measures/view/23.html" TargetMode="External"/><Relationship Id="rId16" Type="http://schemas.openxmlformats.org/officeDocument/2006/relationships/hyperlink" Target="https://www.env.go.jp/earth/ondanka/gel/ghg-guideline/business/measures/view/41.html" TargetMode="External"/><Relationship Id="rId20" Type="http://schemas.openxmlformats.org/officeDocument/2006/relationships/hyperlink" Target="https://www.env.go.jp/earth/ondanka/gel/ghg-guideline/business/measures/view/23.html" TargetMode="External"/><Relationship Id="rId29" Type="http://schemas.openxmlformats.org/officeDocument/2006/relationships/hyperlink" Target="https://www.env.go.jp/earth/ondanka/gel/ghg-guideline/business/measures/view/48.html" TargetMode="External"/><Relationship Id="rId41" Type="http://schemas.openxmlformats.org/officeDocument/2006/relationships/hyperlink" Target="https://www.env.go.jp/earth/ondanka/gel/ghg-guideline/industry/measures/view/177.html" TargetMode="External"/><Relationship Id="rId1" Type="http://schemas.openxmlformats.org/officeDocument/2006/relationships/hyperlink" Target="https://www.env.go.jp/earth/ondanka/gel/ghg-guideline/business/measures/view/22.html" TargetMode="External"/><Relationship Id="rId6" Type="http://schemas.openxmlformats.org/officeDocument/2006/relationships/hyperlink" Target="https://www.env.go.jp/earth/ondanka/gel/ghg-guideline/business/measures/view/26.html" TargetMode="External"/><Relationship Id="rId11" Type="http://schemas.openxmlformats.org/officeDocument/2006/relationships/hyperlink" Target="https://www.env.go.jp/earth/ondanka/gel/ghg-guideline/business/measures/view/28.html" TargetMode="External"/><Relationship Id="rId24" Type="http://schemas.openxmlformats.org/officeDocument/2006/relationships/hyperlink" Target="https://www.env.go.jp/earth/ondanka/gel/ghg-guideline/industry/measures/view/159.html" TargetMode="External"/><Relationship Id="rId32" Type="http://schemas.openxmlformats.org/officeDocument/2006/relationships/hyperlink" Target="https://www.env.go.jp/earth/ondanka/gel/ghg-guideline/industry/measures/view/110.html" TargetMode="External"/><Relationship Id="rId37" Type="http://schemas.openxmlformats.org/officeDocument/2006/relationships/hyperlink" Target="https://www.env.go.jp/earth/ondanka/gel/ghg-guideline/industry/measures/view/123.html" TargetMode="External"/><Relationship Id="rId40" Type="http://schemas.openxmlformats.org/officeDocument/2006/relationships/hyperlink" Target="https://www.env.go.jp/earth/ondanka/gel/ghg-guideline/industry/measures/view/170.html" TargetMode="External"/><Relationship Id="rId45" Type="http://schemas.openxmlformats.org/officeDocument/2006/relationships/hyperlink" Target="https://www.env.go.jp/earth/ondanka/gel/ghg-guideline/industry/measures/view/195.html" TargetMode="External"/><Relationship Id="rId5" Type="http://schemas.openxmlformats.org/officeDocument/2006/relationships/hyperlink" Target="https://www.env.go.jp/earth/ondanka/gel/ghg-guideline/business/measures/view/25.html" TargetMode="External"/><Relationship Id="rId15" Type="http://schemas.openxmlformats.org/officeDocument/2006/relationships/hyperlink" Target="https://www.env.go.jp/earth/ondanka/gel/ghg-guideline/business/measures/view/33.html" TargetMode="External"/><Relationship Id="rId23" Type="http://schemas.openxmlformats.org/officeDocument/2006/relationships/hyperlink" Target="https://www.env.go.jp/earth/ondanka/gel/ghg-guideline/business/measures/view/47.html" TargetMode="External"/><Relationship Id="rId28" Type="http://schemas.openxmlformats.org/officeDocument/2006/relationships/hyperlink" Target="https://www.env.go.jp/earth/ondanka/gel/ghg-guideline/business/measures/view/35.html" TargetMode="External"/><Relationship Id="rId36" Type="http://schemas.openxmlformats.org/officeDocument/2006/relationships/hyperlink" Target="https://www.env.go.jp/earth/ondanka/gel/ghg-guideline/industry/measures/view/121.html" TargetMode="External"/><Relationship Id="rId49" Type="http://schemas.openxmlformats.org/officeDocument/2006/relationships/vmlDrawing" Target="../drawings/vmlDrawing1.vml"/><Relationship Id="rId10" Type="http://schemas.openxmlformats.org/officeDocument/2006/relationships/hyperlink" Target="https://www.env.go.jp/earth/ondanka/gel/ghg-guideline/business/measures/view/39.html" TargetMode="External"/><Relationship Id="rId19" Type="http://schemas.openxmlformats.org/officeDocument/2006/relationships/hyperlink" Target="https://www.env.go.jp/earth/ondanka/gel/ghg-guideline/industry/measures/view/149.html" TargetMode="External"/><Relationship Id="rId31" Type="http://schemas.openxmlformats.org/officeDocument/2006/relationships/hyperlink" Target="https://www.env.go.jp/earth/ondanka/gel/ghg-guideline/industry/measures/view/109.html" TargetMode="External"/><Relationship Id="rId44" Type="http://schemas.openxmlformats.org/officeDocument/2006/relationships/hyperlink" Target="https://www.env.go.jp/earth/ondanka/gel/ghg-guideline/industry/measures/view/193.html" TargetMode="External"/><Relationship Id="rId4" Type="http://schemas.openxmlformats.org/officeDocument/2006/relationships/hyperlink" Target="https://www.env.go.jp/earth/ondanka/gel/ghg-guideline/business/measures/view/24.html" TargetMode="External"/><Relationship Id="rId9" Type="http://schemas.openxmlformats.org/officeDocument/2006/relationships/hyperlink" Target="https://www.env.go.jp/earth/ondanka/gel/ghg-guideline/business/measures/view/40.html" TargetMode="External"/><Relationship Id="rId14" Type="http://schemas.openxmlformats.org/officeDocument/2006/relationships/hyperlink" Target="https://www.env.go.jp/earth/ondanka/gel/ghg-guideline/business/measures/view/31.html" TargetMode="External"/><Relationship Id="rId22" Type="http://schemas.openxmlformats.org/officeDocument/2006/relationships/hyperlink" Target="https://www.env.go.jp/earth/ondanka/gel/ghg-guideline/business/measures/view/46.html" TargetMode="External"/><Relationship Id="rId27" Type="http://schemas.openxmlformats.org/officeDocument/2006/relationships/hyperlink" Target="https://www.env.go.jp/earth/ondanka/gel/ghg-guideline/industry/measures/view/186.html" TargetMode="External"/><Relationship Id="rId30" Type="http://schemas.openxmlformats.org/officeDocument/2006/relationships/hyperlink" Target="https://www.env.go.jp/earth/ondanka/gel/ghg-guideline/business/measures/view/36.html" TargetMode="External"/><Relationship Id="rId35" Type="http://schemas.openxmlformats.org/officeDocument/2006/relationships/hyperlink" Target="https://www.env.go.jp/earth/ondanka/gel/ghg-guideline/industry/measures/view/118.html" TargetMode="External"/><Relationship Id="rId43" Type="http://schemas.openxmlformats.org/officeDocument/2006/relationships/hyperlink" Target="https://www.env.go.jp/earth/ondanka/gel/ghg-guideline/industry/measures/view/192.html" TargetMode="External"/><Relationship Id="rId48" Type="http://schemas.openxmlformats.org/officeDocument/2006/relationships/printerSettings" Target="../printerSettings/printerSettings5.bin"/><Relationship Id="rId8" Type="http://schemas.openxmlformats.org/officeDocument/2006/relationships/hyperlink" Target="https://www.env.go.jp/earth/ondanka/gel/ghg-guideline/business/measures/view/37.html" TargetMode="External"/><Relationship Id="rId51"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tabSelected="1" zoomScale="80" zoomScaleNormal="80" zoomScaleSheetLayoutView="85" workbookViewId="0"/>
  </sheetViews>
  <sheetFormatPr defaultColWidth="0" defaultRowHeight="14.4" zeroHeight="1"/>
  <cols>
    <col min="1" max="13" width="8.7265625" customWidth="1"/>
    <col min="14" max="16384" width="8.7265625" hidden="1"/>
  </cols>
  <sheetData>
    <row r="1" spans="1:13"/>
    <row r="2" spans="1:13"/>
    <row r="3" spans="1:13"/>
    <row r="4" spans="1:13"/>
    <row r="5" spans="1:13"/>
    <row r="6" spans="1:13"/>
    <row r="7" spans="1:13"/>
    <row r="8" spans="1:13"/>
    <row r="9" spans="1:13"/>
    <row r="10" spans="1:13" ht="14.4" customHeight="1">
      <c r="A10" s="232" t="s">
        <v>2813</v>
      </c>
      <c r="B10" s="232"/>
      <c r="C10" s="232"/>
      <c r="D10" s="232"/>
      <c r="E10" s="232"/>
      <c r="F10" s="232"/>
      <c r="G10" s="232"/>
      <c r="H10" s="232"/>
      <c r="I10" s="232"/>
      <c r="J10" s="232"/>
      <c r="K10" s="232"/>
      <c r="L10" s="232"/>
      <c r="M10" s="232"/>
    </row>
    <row r="11" spans="1:13" ht="14.4" customHeight="1">
      <c r="A11" s="232"/>
      <c r="B11" s="232"/>
      <c r="C11" s="232"/>
      <c r="D11" s="232"/>
      <c r="E11" s="232"/>
      <c r="F11" s="232"/>
      <c r="G11" s="232"/>
      <c r="H11" s="232"/>
      <c r="I11" s="232"/>
      <c r="J11" s="232"/>
      <c r="K11" s="232"/>
      <c r="L11" s="232"/>
      <c r="M11" s="232"/>
    </row>
    <row r="12" spans="1:13" ht="14.4" customHeight="1">
      <c r="A12" s="232"/>
      <c r="B12" s="232"/>
      <c r="C12" s="232"/>
      <c r="D12" s="232"/>
      <c r="E12" s="232"/>
      <c r="F12" s="232"/>
      <c r="G12" s="232"/>
      <c r="H12" s="232"/>
      <c r="I12" s="232"/>
      <c r="J12" s="232"/>
      <c r="K12" s="232"/>
      <c r="L12" s="232"/>
      <c r="M12" s="232"/>
    </row>
    <row r="13" spans="1:13" ht="14.4" customHeight="1">
      <c r="A13" s="232"/>
      <c r="B13" s="232"/>
      <c r="C13" s="232"/>
      <c r="D13" s="232"/>
      <c r="E13" s="232"/>
      <c r="F13" s="232"/>
      <c r="G13" s="232"/>
      <c r="H13" s="232"/>
      <c r="I13" s="232"/>
      <c r="J13" s="232"/>
      <c r="K13" s="232"/>
      <c r="L13" s="232"/>
      <c r="M13" s="232"/>
    </row>
    <row r="14" spans="1:13" ht="14.4" customHeight="1">
      <c r="A14" s="232"/>
      <c r="B14" s="232"/>
      <c r="C14" s="232"/>
      <c r="D14" s="232"/>
      <c r="E14" s="232"/>
      <c r="F14" s="232"/>
      <c r="G14" s="232"/>
      <c r="H14" s="232"/>
      <c r="I14" s="232"/>
      <c r="J14" s="232"/>
      <c r="K14" s="232"/>
      <c r="L14" s="232"/>
      <c r="M14" s="232"/>
    </row>
    <row r="15" spans="1:13" ht="14.4" customHeight="1">
      <c r="A15" s="232"/>
      <c r="B15" s="232"/>
      <c r="C15" s="232"/>
      <c r="D15" s="232"/>
      <c r="E15" s="232"/>
      <c r="F15" s="232"/>
      <c r="G15" s="232"/>
      <c r="H15" s="232"/>
      <c r="I15" s="232"/>
      <c r="J15" s="232"/>
      <c r="K15" s="232"/>
      <c r="L15" s="232"/>
      <c r="M15" s="232"/>
    </row>
    <row r="16" spans="1:13" ht="14.4" customHeight="1">
      <c r="A16" s="232"/>
      <c r="B16" s="232"/>
      <c r="C16" s="232"/>
      <c r="D16" s="232"/>
      <c r="E16" s="232"/>
      <c r="F16" s="232"/>
      <c r="G16" s="232"/>
      <c r="H16" s="232"/>
      <c r="I16" s="232"/>
      <c r="J16" s="232"/>
      <c r="K16" s="232"/>
      <c r="L16" s="232"/>
      <c r="M16" s="232"/>
    </row>
    <row r="17" spans="1:13" ht="14.4" customHeight="1">
      <c r="A17" s="232"/>
      <c r="B17" s="232"/>
      <c r="C17" s="232"/>
      <c r="D17" s="232"/>
      <c r="E17" s="232"/>
      <c r="F17" s="232"/>
      <c r="G17" s="232"/>
      <c r="H17" s="232"/>
      <c r="I17" s="232"/>
      <c r="J17" s="232"/>
      <c r="K17" s="232"/>
      <c r="L17" s="232"/>
      <c r="M17" s="232"/>
    </row>
    <row r="18" spans="1:13" ht="14.4" customHeight="1">
      <c r="A18" s="232"/>
      <c r="B18" s="232"/>
      <c r="C18" s="232"/>
      <c r="D18" s="232"/>
      <c r="E18" s="232"/>
      <c r="F18" s="232"/>
      <c r="G18" s="232"/>
      <c r="H18" s="232"/>
      <c r="I18" s="232"/>
      <c r="J18" s="232"/>
      <c r="K18" s="232"/>
      <c r="L18" s="232"/>
      <c r="M18" s="232"/>
    </row>
    <row r="19" spans="1:13">
      <c r="A19" s="232"/>
      <c r="B19" s="232"/>
      <c r="C19" s="232"/>
      <c r="D19" s="232"/>
      <c r="E19" s="232"/>
      <c r="F19" s="232"/>
      <c r="G19" s="232"/>
      <c r="H19" s="232"/>
      <c r="I19" s="232"/>
      <c r="J19" s="232"/>
      <c r="K19" s="232"/>
      <c r="L19" s="232"/>
      <c r="M19" s="232"/>
    </row>
    <row r="20" spans="1:13"/>
    <row r="21" spans="1:13"/>
    <row r="22" spans="1:13"/>
    <row r="23" spans="1:13"/>
    <row r="24" spans="1:13"/>
    <row r="25" spans="1:13"/>
    <row r="26" spans="1:13">
      <c r="F26" s="231"/>
      <c r="G26" s="231"/>
      <c r="H26" s="231"/>
    </row>
    <row r="27" spans="1:13">
      <c r="F27" s="231"/>
      <c r="G27" s="231"/>
      <c r="H27" s="231"/>
    </row>
    <row r="28" spans="1:13">
      <c r="F28" s="231"/>
      <c r="G28" s="231"/>
      <c r="H28" s="231"/>
    </row>
    <row r="29" spans="1:13"/>
    <row r="30" spans="1:13"/>
    <row r="31" spans="1:13"/>
    <row r="32" spans="1:13"/>
    <row r="33"/>
    <row r="34"/>
  </sheetData>
  <sheetProtection password="A6EF" sheet="1" objects="1" scenarios="1"/>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80" zoomScaleNormal="80" workbookViewId="0"/>
  </sheetViews>
  <sheetFormatPr defaultColWidth="0" defaultRowHeight="14.4" zeroHeight="1"/>
  <cols>
    <col min="1" max="1" width="8.7265625" customWidth="1"/>
    <col min="2" max="2" width="6.453125" bestFit="1" customWidth="1"/>
    <col min="3" max="3" width="26.453125" customWidth="1"/>
    <col min="4" max="4" width="13.90625" customWidth="1"/>
    <col min="5" max="5" width="12.26953125" bestFit="1" customWidth="1"/>
    <col min="6" max="6" width="8.08984375" style="183" customWidth="1"/>
    <col min="7" max="7" width="11.7265625" style="189" customWidth="1"/>
    <col min="8" max="8" width="63.26953125" customWidth="1"/>
    <col min="9" max="9" width="8.7265625" customWidth="1"/>
    <col min="10" max="12" width="0" hidden="1" customWidth="1"/>
    <col min="13" max="16384" width="8.7265625" hidden="1"/>
  </cols>
  <sheetData>
    <row r="1" spans="2:9" s="221" customFormat="1">
      <c r="B1" s="263" t="s">
        <v>2938</v>
      </c>
      <c r="C1" s="263"/>
      <c r="D1" s="263"/>
      <c r="E1" s="263"/>
      <c r="F1" s="263"/>
      <c r="G1" s="263"/>
      <c r="H1" s="263"/>
      <c r="I1" s="263"/>
    </row>
    <row r="2" spans="2:9" s="221" customFormat="1">
      <c r="B2" s="263"/>
      <c r="C2" s="263"/>
      <c r="D2" s="263"/>
      <c r="E2" s="263"/>
      <c r="F2" s="263"/>
      <c r="G2" s="263"/>
      <c r="H2" s="263"/>
      <c r="I2" s="263"/>
    </row>
    <row r="3" spans="2:9" s="221" customFormat="1"/>
    <row r="4" spans="2:9">
      <c r="B4" s="119" t="s">
        <v>2702</v>
      </c>
      <c r="C4" s="119" t="s">
        <v>2718</v>
      </c>
      <c r="D4" s="268" t="s">
        <v>2704</v>
      </c>
      <c r="E4" s="268"/>
      <c r="F4" s="255" t="s">
        <v>2721</v>
      </c>
      <c r="G4" s="256"/>
      <c r="H4" s="257"/>
    </row>
    <row r="5" spans="2:9" ht="28.95" customHeight="1">
      <c r="B5" s="234">
        <v>1.1000000000000001</v>
      </c>
      <c r="C5" s="233" t="s">
        <v>2703</v>
      </c>
      <c r="D5" s="241" t="s">
        <v>2705</v>
      </c>
      <c r="E5" s="264"/>
      <c r="F5" s="246" t="s">
        <v>2723</v>
      </c>
      <c r="G5" s="247"/>
      <c r="H5" s="248"/>
    </row>
    <row r="6" spans="2:9" s="189" customFormat="1">
      <c r="B6" s="234"/>
      <c r="C6" s="233"/>
      <c r="D6" s="242"/>
      <c r="E6" s="265"/>
      <c r="F6" s="267" t="s">
        <v>2946</v>
      </c>
      <c r="G6" s="258"/>
      <c r="H6" s="121" t="s">
        <v>2949</v>
      </c>
    </row>
    <row r="7" spans="2:9" s="189" customFormat="1">
      <c r="B7" s="234"/>
      <c r="C7" s="233"/>
      <c r="D7" s="242"/>
      <c r="E7" s="265"/>
      <c r="F7" s="267" t="s">
        <v>2947</v>
      </c>
      <c r="G7" s="258"/>
      <c r="H7" s="121" t="s">
        <v>2950</v>
      </c>
    </row>
    <row r="8" spans="2:9" s="189" customFormat="1">
      <c r="B8" s="234"/>
      <c r="C8" s="233"/>
      <c r="D8" s="243"/>
      <c r="E8" s="266"/>
      <c r="F8" s="267" t="s">
        <v>2948</v>
      </c>
      <c r="G8" s="258"/>
      <c r="H8" s="121" t="s">
        <v>2951</v>
      </c>
    </row>
    <row r="9" spans="2:9">
      <c r="B9" s="234"/>
      <c r="C9" s="233"/>
      <c r="D9" s="235" t="s">
        <v>2706</v>
      </c>
      <c r="E9" s="235"/>
      <c r="F9" s="249" t="s">
        <v>2829</v>
      </c>
      <c r="G9" s="250"/>
      <c r="H9" s="251" t="s">
        <v>2724</v>
      </c>
    </row>
    <row r="10" spans="2:9" ht="28.95" customHeight="1">
      <c r="B10" s="234"/>
      <c r="C10" s="233"/>
      <c r="D10" s="235" t="s">
        <v>2726</v>
      </c>
      <c r="E10" s="235"/>
      <c r="F10" s="249" t="s">
        <v>2832</v>
      </c>
      <c r="G10" s="250"/>
      <c r="H10" s="251" t="s">
        <v>2725</v>
      </c>
    </row>
    <row r="11" spans="2:9" ht="28.95" customHeight="1">
      <c r="B11" s="244" t="s">
        <v>2717</v>
      </c>
      <c r="C11" s="233" t="s">
        <v>2722</v>
      </c>
      <c r="D11" s="235" t="s">
        <v>2708</v>
      </c>
      <c r="E11" s="235"/>
      <c r="F11" s="249" t="s">
        <v>2830</v>
      </c>
      <c r="G11" s="250"/>
      <c r="H11" s="251" t="s">
        <v>2729</v>
      </c>
    </row>
    <row r="12" spans="2:9">
      <c r="B12" s="234"/>
      <c r="C12" s="233"/>
      <c r="D12" s="235" t="s">
        <v>2709</v>
      </c>
      <c r="E12" s="235"/>
      <c r="F12" s="246" t="s">
        <v>2846</v>
      </c>
      <c r="G12" s="247"/>
      <c r="H12" s="248"/>
    </row>
    <row r="13" spans="2:9">
      <c r="B13" s="234"/>
      <c r="C13" s="233"/>
      <c r="D13" s="235" t="s">
        <v>2710</v>
      </c>
      <c r="E13" s="235"/>
      <c r="F13" s="252"/>
      <c r="G13" s="253"/>
      <c r="H13" s="254"/>
    </row>
    <row r="14" spans="2:9">
      <c r="B14" s="234"/>
      <c r="C14" s="233"/>
      <c r="D14" s="236" t="s">
        <v>2728</v>
      </c>
      <c r="E14" s="241" t="s">
        <v>2711</v>
      </c>
      <c r="F14" s="246" t="s">
        <v>2833</v>
      </c>
      <c r="G14" s="247"/>
      <c r="H14" s="248"/>
    </row>
    <row r="15" spans="2:9" s="189" customFormat="1" ht="28.95" customHeight="1">
      <c r="B15" s="234"/>
      <c r="C15" s="233"/>
      <c r="D15" s="237"/>
      <c r="E15" s="242"/>
      <c r="F15" s="198" t="s">
        <v>2843</v>
      </c>
      <c r="G15" s="258" t="s">
        <v>2840</v>
      </c>
      <c r="H15" s="259"/>
    </row>
    <row r="16" spans="2:9" s="189" customFormat="1">
      <c r="B16" s="234"/>
      <c r="C16" s="233"/>
      <c r="D16" s="237"/>
      <c r="E16" s="242"/>
      <c r="F16" s="198" t="s">
        <v>2844</v>
      </c>
      <c r="G16" s="258" t="s">
        <v>685</v>
      </c>
      <c r="H16" s="259"/>
    </row>
    <row r="17" spans="2:10" s="189" customFormat="1">
      <c r="B17" s="234"/>
      <c r="C17" s="233"/>
      <c r="D17" s="237"/>
      <c r="E17" s="243"/>
      <c r="F17" s="199" t="s">
        <v>2845</v>
      </c>
      <c r="G17" s="253" t="s">
        <v>2834</v>
      </c>
      <c r="H17" s="254"/>
    </row>
    <row r="18" spans="2:10" ht="28.95" customHeight="1">
      <c r="B18" s="234"/>
      <c r="C18" s="233"/>
      <c r="D18" s="238"/>
      <c r="E18" s="171" t="s">
        <v>2712</v>
      </c>
      <c r="F18" s="249" t="s">
        <v>2836</v>
      </c>
      <c r="G18" s="250"/>
      <c r="H18" s="251"/>
      <c r="I18" s="7"/>
      <c r="J18" s="10"/>
    </row>
    <row r="19" spans="2:10" ht="128.4" customHeight="1">
      <c r="B19" s="234"/>
      <c r="C19" s="233"/>
      <c r="D19" s="235" t="s">
        <v>2838</v>
      </c>
      <c r="E19" s="235"/>
      <c r="F19" s="249" t="s">
        <v>2855</v>
      </c>
      <c r="G19" s="250"/>
      <c r="H19" s="251"/>
      <c r="I19" s="10"/>
      <c r="J19" s="10"/>
    </row>
    <row r="20" spans="2:10" s="189" customFormat="1">
      <c r="B20" s="234"/>
      <c r="C20" s="233"/>
      <c r="D20" s="239" t="s">
        <v>2837</v>
      </c>
      <c r="E20" s="245"/>
      <c r="F20" s="249" t="s">
        <v>2847</v>
      </c>
      <c r="G20" s="250"/>
      <c r="H20" s="251"/>
      <c r="I20" s="193"/>
      <c r="J20" s="193"/>
    </row>
    <row r="21" spans="2:10">
      <c r="B21" s="234"/>
      <c r="C21" s="233"/>
      <c r="D21" s="235" t="s">
        <v>2713</v>
      </c>
      <c r="E21" s="235"/>
      <c r="F21" s="249" t="s">
        <v>2848</v>
      </c>
      <c r="G21" s="250"/>
      <c r="H21" s="251"/>
      <c r="I21" s="10"/>
      <c r="J21" s="10"/>
    </row>
    <row r="22" spans="2:10" s="189" customFormat="1">
      <c r="B22" s="234"/>
      <c r="C22" s="233"/>
      <c r="D22" s="239" t="s">
        <v>6</v>
      </c>
      <c r="E22" s="240"/>
      <c r="F22" s="249" t="s">
        <v>2863</v>
      </c>
      <c r="G22" s="250"/>
      <c r="H22" s="251"/>
      <c r="I22" s="193"/>
      <c r="J22" s="193"/>
    </row>
    <row r="23" spans="2:10">
      <c r="B23" s="234"/>
      <c r="C23" s="233"/>
      <c r="D23" s="239" t="s">
        <v>2714</v>
      </c>
      <c r="E23" s="240"/>
      <c r="F23" s="249" t="s">
        <v>2864</v>
      </c>
      <c r="G23" s="250"/>
      <c r="H23" s="251"/>
    </row>
    <row r="24" spans="2:10">
      <c r="B24" s="234"/>
      <c r="C24" s="233"/>
      <c r="D24" s="235" t="s">
        <v>2849</v>
      </c>
      <c r="E24" s="235"/>
      <c r="F24" s="249" t="s">
        <v>2850</v>
      </c>
      <c r="G24" s="250"/>
      <c r="H24" s="251"/>
    </row>
    <row r="25" spans="2:10" ht="28.95" customHeight="1">
      <c r="B25" s="234"/>
      <c r="C25" s="233"/>
      <c r="D25" s="235" t="s">
        <v>2715</v>
      </c>
      <c r="E25" s="235"/>
      <c r="F25" s="249" t="s">
        <v>2851</v>
      </c>
      <c r="G25" s="250"/>
      <c r="H25" s="251"/>
    </row>
    <row r="26" spans="2:10" ht="28.95" customHeight="1">
      <c r="B26" s="234"/>
      <c r="C26" s="233"/>
      <c r="D26" s="235" t="s">
        <v>2716</v>
      </c>
      <c r="E26" s="235"/>
      <c r="F26" s="249" t="s">
        <v>2852</v>
      </c>
      <c r="G26" s="250"/>
      <c r="H26" s="251"/>
    </row>
    <row r="27" spans="2:10">
      <c r="B27" s="234" t="s">
        <v>2707</v>
      </c>
      <c r="C27" s="233" t="s">
        <v>2859</v>
      </c>
      <c r="D27" s="235" t="s">
        <v>2719</v>
      </c>
      <c r="E27" s="235"/>
      <c r="F27" s="249" t="s">
        <v>2854</v>
      </c>
      <c r="G27" s="250"/>
      <c r="H27" s="251"/>
    </row>
    <row r="28" spans="2:10">
      <c r="B28" s="234"/>
      <c r="C28" s="233"/>
      <c r="D28" s="235" t="s">
        <v>2720</v>
      </c>
      <c r="E28" s="235"/>
      <c r="F28" s="249" t="s">
        <v>2862</v>
      </c>
      <c r="G28" s="250"/>
      <c r="H28" s="251"/>
    </row>
    <row r="29" spans="2:10">
      <c r="B29" s="234"/>
      <c r="C29" s="233"/>
      <c r="D29" s="235" t="s">
        <v>2860</v>
      </c>
      <c r="E29" s="235"/>
      <c r="F29" s="249" t="s">
        <v>2865</v>
      </c>
      <c r="G29" s="250"/>
      <c r="H29" s="251"/>
    </row>
    <row r="30" spans="2:10" ht="28.95" customHeight="1">
      <c r="B30" s="234"/>
      <c r="C30" s="233"/>
      <c r="D30" s="239" t="s">
        <v>1163</v>
      </c>
      <c r="E30" s="245"/>
      <c r="F30" s="249" t="s">
        <v>2866</v>
      </c>
      <c r="G30" s="250"/>
      <c r="H30" s="251"/>
    </row>
    <row r="31" spans="2:10" ht="57.6" customHeight="1">
      <c r="B31" s="234"/>
      <c r="C31" s="233"/>
      <c r="D31" s="241" t="s">
        <v>1164</v>
      </c>
      <c r="E31" s="262"/>
      <c r="F31" s="249" t="s">
        <v>2857</v>
      </c>
      <c r="G31" s="250"/>
      <c r="H31" s="251"/>
    </row>
    <row r="32" spans="2:10" ht="86.7" customHeight="1">
      <c r="B32" s="234"/>
      <c r="C32" s="233"/>
      <c r="D32" s="241" t="s">
        <v>1168</v>
      </c>
      <c r="E32" s="262"/>
      <c r="F32" s="249" t="s">
        <v>2858</v>
      </c>
      <c r="G32" s="250"/>
      <c r="H32" s="251"/>
    </row>
    <row r="33" spans="2:8">
      <c r="B33" s="234"/>
      <c r="C33" s="233"/>
      <c r="D33" s="233" t="s">
        <v>2727</v>
      </c>
      <c r="E33" s="241" t="s">
        <v>1165</v>
      </c>
      <c r="F33" s="246" t="s">
        <v>2818</v>
      </c>
      <c r="G33" s="247"/>
      <c r="H33" s="248"/>
    </row>
    <row r="34" spans="2:8" s="183" customFormat="1" ht="28.8">
      <c r="B34" s="234"/>
      <c r="C34" s="233"/>
      <c r="D34" s="233"/>
      <c r="E34" s="242"/>
      <c r="F34" s="260" t="s">
        <v>2814</v>
      </c>
      <c r="G34" s="261"/>
      <c r="H34" s="121" t="s">
        <v>2815</v>
      </c>
    </row>
    <row r="35" spans="2:8" s="183" customFormat="1" ht="28.8">
      <c r="B35" s="234"/>
      <c r="C35" s="233"/>
      <c r="D35" s="233"/>
      <c r="E35" s="242"/>
      <c r="F35" s="260" t="s">
        <v>2841</v>
      </c>
      <c r="G35" s="261"/>
      <c r="H35" s="121" t="s">
        <v>2816</v>
      </c>
    </row>
    <row r="36" spans="2:8" s="183" customFormat="1" ht="28.8">
      <c r="B36" s="234"/>
      <c r="C36" s="233"/>
      <c r="D36" s="233"/>
      <c r="E36" s="243"/>
      <c r="F36" s="260" t="s">
        <v>2842</v>
      </c>
      <c r="G36" s="261"/>
      <c r="H36" s="120" t="s">
        <v>2817</v>
      </c>
    </row>
    <row r="37" spans="2:8">
      <c r="B37" s="234"/>
      <c r="C37" s="233"/>
      <c r="D37" s="235"/>
      <c r="E37" s="171" t="s">
        <v>1166</v>
      </c>
      <c r="F37" s="239" t="s">
        <v>2819</v>
      </c>
      <c r="G37" s="245"/>
      <c r="H37" s="240"/>
    </row>
    <row r="38" spans="2:8">
      <c r="B38" s="234"/>
      <c r="C38" s="233"/>
      <c r="D38" s="235"/>
      <c r="E38" s="171" t="s">
        <v>1167</v>
      </c>
      <c r="F38" s="239" t="s">
        <v>2820</v>
      </c>
      <c r="G38" s="245"/>
      <c r="H38" s="240"/>
    </row>
    <row r="39" spans="2:8">
      <c r="B39" s="234"/>
      <c r="C39" s="233"/>
      <c r="D39" s="239" t="s">
        <v>2665</v>
      </c>
      <c r="E39" s="245"/>
      <c r="F39" s="239" t="s">
        <v>2856</v>
      </c>
      <c r="G39" s="245"/>
      <c r="H39" s="240"/>
    </row>
    <row r="40" spans="2:8"/>
  </sheetData>
  <sheetProtection password="A6EF" sheet="1" objects="1" scenarios="1"/>
  <mergeCells count="68">
    <mergeCell ref="B1:I2"/>
    <mergeCell ref="D5:E8"/>
    <mergeCell ref="F6:G6"/>
    <mergeCell ref="F7:G7"/>
    <mergeCell ref="F8:G8"/>
    <mergeCell ref="D4:E4"/>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F37:H37"/>
    <mergeCell ref="F38:H38"/>
    <mergeCell ref="F39:H39"/>
    <mergeCell ref="D39:E39"/>
    <mergeCell ref="F32:H32"/>
    <mergeCell ref="E33:E36"/>
    <mergeCell ref="F33:H33"/>
    <mergeCell ref="F34:G34"/>
    <mergeCell ref="F35:G35"/>
    <mergeCell ref="F36:G36"/>
    <mergeCell ref="F14:H14"/>
    <mergeCell ref="F18:H18"/>
    <mergeCell ref="F19:H19"/>
    <mergeCell ref="F12:H13"/>
    <mergeCell ref="F4:H4"/>
    <mergeCell ref="F5:H5"/>
    <mergeCell ref="F9:H9"/>
    <mergeCell ref="F10:H10"/>
    <mergeCell ref="F11:H11"/>
    <mergeCell ref="G15:H15"/>
    <mergeCell ref="G16:H16"/>
    <mergeCell ref="G17:H17"/>
    <mergeCell ref="D9:E9"/>
    <mergeCell ref="D10:E10"/>
    <mergeCell ref="D11:E11"/>
    <mergeCell ref="B5:B10"/>
    <mergeCell ref="B11:B26"/>
    <mergeCell ref="C11:C26"/>
    <mergeCell ref="C5:C10"/>
    <mergeCell ref="D20:E20"/>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s>
  <phoneticPr fontId="5"/>
  <pageMargins left="0.23622047244094488" right="0.23622047244094488"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97"/>
  <sheetViews>
    <sheetView showGridLines="0" zoomScale="80" zoomScaleNormal="80" workbookViewId="0">
      <pane xSplit="1" ySplit="4" topLeftCell="B5" activePane="bottomRight" state="frozen"/>
      <selection activeCell="M203" sqref="M203"/>
      <selection pane="topRight" activeCell="M203" sqref="M203"/>
      <selection pane="bottomLeft" activeCell="M203" sqref="M203"/>
      <selection pane="bottomRight" activeCell="B1" sqref="B1"/>
    </sheetView>
  </sheetViews>
  <sheetFormatPr defaultColWidth="0" defaultRowHeight="14.4" zeroHeight="1"/>
  <cols>
    <col min="1" max="1" width="0" hidden="1" customWidth="1"/>
    <col min="2" max="3" width="8.90625" customWidth="1"/>
    <col min="4" max="4" width="11.36328125" customWidth="1"/>
    <col min="5" max="5" width="24.453125" customWidth="1"/>
    <col min="6" max="6" width="10.08984375" customWidth="1"/>
    <col min="7" max="7" width="35.453125" bestFit="1" customWidth="1"/>
    <col min="8" max="8" width="15.453125" customWidth="1"/>
    <col min="9" max="9" width="30.90625" customWidth="1"/>
    <col min="10" max="10" width="9.90625" style="53" customWidth="1"/>
    <col min="11" max="11" width="9.90625" style="26" customWidth="1"/>
    <col min="12" max="13" width="8.7265625" style="53" hidden="1" customWidth="1"/>
    <col min="14" max="14" width="97.26953125" style="53" hidden="1" customWidth="1"/>
    <col min="15" max="15" width="8.7265625" style="53" hidden="1" customWidth="1"/>
    <col min="16" max="16" width="86.453125" style="53" hidden="1" customWidth="1"/>
    <col min="17" max="20" width="8.7265625" hidden="1" customWidth="1"/>
    <col min="21" max="21" width="11.7265625" hidden="1" customWidth="1"/>
    <col min="22" max="22" width="8.7265625" hidden="1" customWidth="1"/>
    <col min="23" max="23" width="10.54296875" hidden="1" customWidth="1"/>
    <col min="24" max="24" width="20.26953125" hidden="1" customWidth="1"/>
    <col min="25" max="25" width="32" hidden="1" customWidth="1"/>
    <col min="26" max="29" width="8.7265625" hidden="1" customWidth="1"/>
    <col min="30" max="30" width="14.26953125" hidden="1" customWidth="1"/>
    <col min="31" max="31" width="15.36328125" hidden="1" customWidth="1"/>
    <col min="32" max="32" width="55.26953125" hidden="1" customWidth="1"/>
    <col min="33" max="36" width="8.7265625" hidden="1" customWidth="1"/>
    <col min="37" max="37" width="8.90625" style="189" hidden="1" customWidth="1"/>
    <col min="38" max="38" width="9.7265625" style="189" hidden="1" customWidth="1"/>
    <col min="39" max="39" width="1.453125" style="189" hidden="1" customWidth="1"/>
    <col min="40" max="40" width="7.453125" style="189" hidden="1" customWidth="1"/>
    <col min="41" max="41" width="5.1796875" style="189" hidden="1" customWidth="1"/>
    <col min="42" max="42" width="29.90625" style="189" hidden="1" customWidth="1"/>
    <col min="43" max="43" width="15.453125" style="189" hidden="1" customWidth="1"/>
    <col min="44" max="44" width="30.90625" style="189" hidden="1" customWidth="1"/>
    <col min="45" max="16384" width="8.7265625" hidden="1"/>
  </cols>
  <sheetData>
    <row r="1" spans="1:5">
      <c r="A1" s="152"/>
      <c r="B1" s="216"/>
    </row>
    <row r="2" spans="1:5" ht="27">
      <c r="B2" s="30" t="s">
        <v>694</v>
      </c>
      <c r="C2" s="30"/>
    </row>
    <row r="3" spans="1:5"/>
    <row r="4" spans="1:5"/>
    <row r="5" spans="1:5"/>
    <row r="6" spans="1:5" ht="18.600000000000001">
      <c r="B6" s="31">
        <v>1.1000000000000001</v>
      </c>
      <c r="C6" s="18" t="s">
        <v>687</v>
      </c>
    </row>
    <row r="7" spans="1:5" ht="18.600000000000001">
      <c r="B7" s="91" t="s">
        <v>1983</v>
      </c>
      <c r="C7" s="18"/>
    </row>
    <row r="8" spans="1:5" ht="18.600000000000001">
      <c r="B8" s="31"/>
      <c r="C8" s="18"/>
    </row>
    <row r="9" spans="1:5" ht="14.4" customHeight="1">
      <c r="B9" s="272"/>
      <c r="C9" s="273"/>
      <c r="D9" s="272" t="s">
        <v>1978</v>
      </c>
      <c r="E9" s="273"/>
    </row>
    <row r="10" spans="1:5" ht="15">
      <c r="B10" s="286" t="str">
        <f>HYPERLINK("#'"&amp;$B$6&amp;"'!B11","Step0")</f>
        <v>Step0</v>
      </c>
      <c r="C10" s="287"/>
      <c r="D10" s="239" t="s">
        <v>1943</v>
      </c>
      <c r="E10" s="240"/>
    </row>
    <row r="11" spans="1:5" ht="15">
      <c r="B11" s="286" t="str">
        <f>HYPERLINK("#'"&amp;$B$6&amp;"'!B12","Step1")</f>
        <v>Step1</v>
      </c>
      <c r="C11" s="287"/>
      <c r="D11" s="239" t="s">
        <v>1947</v>
      </c>
      <c r="E11" s="240"/>
    </row>
    <row r="12" spans="1:5" ht="15">
      <c r="B12" s="286" t="str">
        <f>HYPERLINK("#'"&amp;$B$6&amp;"'!B13","Step2")</f>
        <v>Step2</v>
      </c>
      <c r="C12" s="287"/>
      <c r="D12" s="239" t="s">
        <v>1979</v>
      </c>
      <c r="E12" s="240"/>
    </row>
    <row r="13" spans="1:5" ht="15">
      <c r="B13" s="286" t="str">
        <f>HYPERLINK("#'"&amp;$B$6&amp;"'!B14","Step3")</f>
        <v>Step3</v>
      </c>
      <c r="C13" s="287"/>
      <c r="D13" s="239" t="s">
        <v>1980</v>
      </c>
      <c r="E13" s="240"/>
    </row>
    <row r="14" spans="1:5" ht="15">
      <c r="B14" s="286" t="str">
        <f>HYPERLINK("#'"&amp;$B$6&amp;"'!B16","Step4")</f>
        <v>Step4</v>
      </c>
      <c r="C14" s="287"/>
      <c r="D14" s="239" t="s">
        <v>1981</v>
      </c>
      <c r="E14" s="240"/>
    </row>
    <row r="15" spans="1:5" ht="15">
      <c r="B15" s="286" t="str">
        <f>HYPERLINK("#'"&amp;B6&amp;"'!B17","Step5")</f>
        <v>Step5</v>
      </c>
      <c r="C15" s="287"/>
      <c r="D15" s="239" t="s">
        <v>1982</v>
      </c>
      <c r="E15" s="240"/>
    </row>
    <row r="16" spans="1:5">
      <c r="B16" s="17"/>
    </row>
    <row r="17" spans="2:44" ht="18.600000000000001">
      <c r="B17" s="31">
        <v>1.2</v>
      </c>
      <c r="C17" s="18" t="s">
        <v>691</v>
      </c>
    </row>
    <row r="18" spans="2:44" ht="18.600000000000001">
      <c r="B18" s="32" t="s">
        <v>697</v>
      </c>
      <c r="C18" s="18" t="s">
        <v>688</v>
      </c>
    </row>
    <row r="19" spans="2:44">
      <c r="B19" s="91" t="s">
        <v>1984</v>
      </c>
    </row>
    <row r="20" spans="2:44">
      <c r="B20" s="91"/>
    </row>
    <row r="21" spans="2:44" ht="18.600000000000001">
      <c r="B21" s="32" t="s">
        <v>696</v>
      </c>
      <c r="C21" s="18" t="s">
        <v>690</v>
      </c>
    </row>
    <row r="22" spans="2:44"/>
    <row r="23" spans="2:44" ht="43.2">
      <c r="B23" s="272" t="s">
        <v>0</v>
      </c>
      <c r="C23" s="273"/>
      <c r="D23" s="272" t="s">
        <v>711</v>
      </c>
      <c r="E23" s="273"/>
      <c r="F23" s="174" t="s">
        <v>8</v>
      </c>
      <c r="G23" s="173" t="s">
        <v>3</v>
      </c>
      <c r="H23" s="270" t="s">
        <v>4</v>
      </c>
      <c r="I23" s="274"/>
      <c r="J23" s="176" t="s">
        <v>1934</v>
      </c>
      <c r="P23" s="220" t="s">
        <v>2419</v>
      </c>
      <c r="Q23" s="128" t="s">
        <v>2416</v>
      </c>
      <c r="R23" s="128" t="s">
        <v>2417</v>
      </c>
      <c r="S23" s="128" t="s">
        <v>2418</v>
      </c>
      <c r="U23" s="205" t="s">
        <v>0</v>
      </c>
      <c r="V23" s="205" t="s">
        <v>711</v>
      </c>
      <c r="W23" s="205" t="s">
        <v>8</v>
      </c>
      <c r="X23" s="208" t="s">
        <v>3</v>
      </c>
      <c r="Y23" s="207" t="s">
        <v>4</v>
      </c>
      <c r="Z23" s="205" t="s">
        <v>2416</v>
      </c>
      <c r="AA23" s="205" t="s">
        <v>2420</v>
      </c>
      <c r="AB23" s="205" t="s">
        <v>2421</v>
      </c>
      <c r="AD23" s="207" t="s">
        <v>0</v>
      </c>
      <c r="AE23" s="272" t="s">
        <v>711</v>
      </c>
      <c r="AF23" s="273"/>
      <c r="AG23" s="205" t="s">
        <v>2416</v>
      </c>
      <c r="AH23" s="205" t="s">
        <v>2420</v>
      </c>
      <c r="AI23" s="205" t="s">
        <v>2421</v>
      </c>
      <c r="AK23" s="130" t="s">
        <v>1935</v>
      </c>
      <c r="AL23" s="279" t="s">
        <v>0</v>
      </c>
      <c r="AM23" s="279"/>
      <c r="AN23" s="209" t="s">
        <v>711</v>
      </c>
      <c r="AO23" s="209" t="s">
        <v>2426</v>
      </c>
      <c r="AP23" s="209" t="s">
        <v>1162</v>
      </c>
      <c r="AQ23" s="279" t="s">
        <v>10</v>
      </c>
      <c r="AR23" s="279"/>
    </row>
    <row r="24" spans="2:44">
      <c r="B24" s="280" t="s">
        <v>973</v>
      </c>
      <c r="C24" s="281"/>
      <c r="D24" s="280" t="s">
        <v>975</v>
      </c>
      <c r="E24" s="281"/>
      <c r="F24" s="12" t="s">
        <v>13</v>
      </c>
      <c r="G24" s="13" t="s">
        <v>2670</v>
      </c>
      <c r="H24" s="115" t="s">
        <v>15</v>
      </c>
      <c r="I24" s="115" t="s">
        <v>16</v>
      </c>
      <c r="J24" s="113" t="str">
        <f t="shared" ref="J24:J55" si="0">HYPERLINK("#'"&amp;$B$17&amp;$B$18&amp;$B$21&amp;"'!B"&amp;L24+6,IF(M24=L24,L24,L24&amp;"～"&amp;M24))</f>
        <v>1～17</v>
      </c>
      <c r="L24" s="54">
        <f>INDEX('1.2(1)①'!$B:$B,MATCH(N24,'1.2(1)①'!$A:$A,0),1)</f>
        <v>1</v>
      </c>
      <c r="M24" s="16">
        <f>L25-1</f>
        <v>17</v>
      </c>
      <c r="N24" s="16" t="str">
        <f t="shared" ref="N24:N55" si="1">F24&amp;G24&amp;H24&amp;I24</f>
        <v>Scope1, 2主要設備における高効率型・脱炭素型の導入空気調和設備空気熱源設備・システム</v>
      </c>
      <c r="P24" s="53" t="str">
        <f>INDEX('1.2(1)①'!$J:$J,MATCH(目次!$L24,'1.2(1)①'!$B:$B,0),1)</f>
        <v>高効率チリングユニットの導入</v>
      </c>
      <c r="Q24" s="53">
        <f t="shared" ref="Q24" si="2">M24-L24+1</f>
        <v>17</v>
      </c>
      <c r="R24">
        <f>COUNTIFS('1.2(2)'!J$967:J$1009,"〇",'1.2(2)'!$E$967:$E$1009,"&gt;="&amp;$L24,'1.2(2)'!$E$967:$E$1009,"&lt;="&amp;$M24)+COUNTIFS('1.2(2)'!J$967:J$1009,"△",'1.2(2)'!$E$967:$E$1009,"&gt;="&amp;$L24,'1.2(2)'!$E$967:$E$1009,"&lt;="&amp;$M24)</f>
        <v>11</v>
      </c>
      <c r="S24">
        <f>COUNTIFS('1.2(2)'!K$967:K$1009,"〇",'1.2(2)'!$E$967:$E$1009,"&gt;="&amp;$L24,'1.2(2)'!$E$967:$E$1009,"&lt;="&amp;$M24)+COUNTIFS('1.2(2)'!K$967:K$1009,"△",'1.2(2)'!$E$967:$E$1009,"&gt;="&amp;$L24,'1.2(2)'!$E$967:$E$1009,"&lt;="&amp;$M24)</f>
        <v>5</v>
      </c>
      <c r="U24" s="290" t="s">
        <v>973</v>
      </c>
      <c r="V24" s="290" t="s">
        <v>975</v>
      </c>
      <c r="W24" s="291" t="s">
        <v>69</v>
      </c>
      <c r="X24" s="291" t="s">
        <v>2926</v>
      </c>
      <c r="Y24" s="117" t="s">
        <v>15</v>
      </c>
      <c r="Z24" s="210">
        <f t="shared" ref="Z24:Z34" si="3">SUMIFS(Q$24:Q$43,$H$24:$H$43,$Y24)</f>
        <v>17</v>
      </c>
      <c r="AA24" s="210">
        <f t="shared" ref="AA24:AA34" si="4">SUMIFS(R$24:R$43,$H$24:$H$43,$Y24)</f>
        <v>11</v>
      </c>
      <c r="AB24" s="210">
        <f t="shared" ref="AB24:AB34" si="5">SUMIFS(S$24:S$43,$H$24:$H$43,$Y24)</f>
        <v>5</v>
      </c>
      <c r="AD24" s="295" t="s">
        <v>713</v>
      </c>
      <c r="AE24" s="20" t="s">
        <v>714</v>
      </c>
      <c r="AF24" s="20" t="s">
        <v>716</v>
      </c>
      <c r="AG24" s="210">
        <f>SUM(Q121:Q123)</f>
        <v>3</v>
      </c>
      <c r="AH24" s="210">
        <f>SUM(R121:R123)</f>
        <v>0</v>
      </c>
      <c r="AI24" s="210">
        <f>SUM(S121:S123)</f>
        <v>0</v>
      </c>
      <c r="AK24" s="99" t="s">
        <v>1929</v>
      </c>
      <c r="AL24" s="301" t="s">
        <v>2427</v>
      </c>
      <c r="AM24" s="302"/>
      <c r="AN24" s="307" t="s">
        <v>975</v>
      </c>
      <c r="AO24" s="122">
        <f>INDEX('1.2(2)'!E:E,MATCH(AP24,'1.2(2)'!$F:$F,0),1)</f>
        <v>1</v>
      </c>
      <c r="AP24" s="122" t="s">
        <v>2302</v>
      </c>
      <c r="AQ24" s="299" t="s">
        <v>1272</v>
      </c>
      <c r="AR24" s="300"/>
    </row>
    <row r="25" spans="2:44" ht="14.4" customHeight="1">
      <c r="B25" s="282" t="s">
        <v>972</v>
      </c>
      <c r="C25" s="283"/>
      <c r="D25" s="57" t="s">
        <v>974</v>
      </c>
      <c r="E25" s="59"/>
      <c r="F25" s="111" t="s">
        <v>13</v>
      </c>
      <c r="G25" s="38" t="s">
        <v>2687</v>
      </c>
      <c r="H25" s="115" t="s">
        <v>51</v>
      </c>
      <c r="I25" s="115" t="s">
        <v>52</v>
      </c>
      <c r="J25" s="113" t="str">
        <f t="shared" si="0"/>
        <v>18～23</v>
      </c>
      <c r="L25" s="54">
        <f>INDEX('1.2(1)①'!$B:$B,MATCH(N25,'1.2(1)①'!$A:$A,0),1)</f>
        <v>18</v>
      </c>
      <c r="M25" s="190">
        <f t="shared" ref="M25:M88" si="6">L26-1</f>
        <v>23</v>
      </c>
      <c r="N25" s="190" t="str">
        <f t="shared" si="1"/>
        <v>Scope1, 2主要設備における高効率型・脱炭素型の導入給湯設備給湯熱源設備・システム</v>
      </c>
      <c r="P25" s="53" t="str">
        <f>INDEX('1.2(1)①'!$J:$J,MATCH(目次!$L25,'1.2(1)①'!$B:$B,0),1)</f>
        <v>低GWP冷媒・自然冷媒高効率ヒートポンプ給湯機の導入</v>
      </c>
      <c r="Q25" s="53">
        <f t="shared" ref="Q25:Q88" si="7">M25-L25+1</f>
        <v>6</v>
      </c>
      <c r="R25" s="189">
        <f>COUNTIFS('1.2(2)'!J$967:J$1009,"〇",'1.2(2)'!$E$967:$E$1009,"&gt;="&amp;$L25,'1.2(2)'!$E$967:$E$1009,"&lt;="&amp;$M25)+COUNTIFS('1.2(2)'!J$967:J$1009,"△",'1.2(2)'!$E$967:$E$1009,"&gt;="&amp;$L25,'1.2(2)'!$E$967:$E$1009,"&lt;="&amp;$M25)</f>
        <v>2</v>
      </c>
      <c r="S25" s="189">
        <f>COUNTIFS('1.2(2)'!K$967:K$1009,"〇",'1.2(2)'!$E$967:$E$1009,"&gt;="&amp;$L25,'1.2(2)'!$E$967:$E$1009,"&lt;="&amp;$M25)+COUNTIFS('1.2(2)'!K$967:K$1009,"△",'1.2(2)'!$E$967:$E$1009,"&gt;="&amp;$L25,'1.2(2)'!$E$967:$E$1009,"&lt;="&amp;$M25)</f>
        <v>2</v>
      </c>
      <c r="U25" s="290"/>
      <c r="V25" s="290"/>
      <c r="W25" s="291"/>
      <c r="X25" s="291"/>
      <c r="Y25" s="117" t="s">
        <v>51</v>
      </c>
      <c r="Z25" s="210">
        <f t="shared" si="3"/>
        <v>6</v>
      </c>
      <c r="AA25" s="210">
        <f t="shared" si="4"/>
        <v>2</v>
      </c>
      <c r="AB25" s="210">
        <f t="shared" si="5"/>
        <v>2</v>
      </c>
      <c r="AD25" s="296"/>
      <c r="AE25" s="63" t="s">
        <v>714</v>
      </c>
      <c r="AF25" s="210" t="s">
        <v>719</v>
      </c>
      <c r="AG25" s="210">
        <f>Q124</f>
        <v>1</v>
      </c>
      <c r="AH25" s="210">
        <f>R124</f>
        <v>0</v>
      </c>
      <c r="AI25" s="210">
        <f>S124</f>
        <v>0</v>
      </c>
      <c r="AK25" s="99" t="s">
        <v>1929</v>
      </c>
      <c r="AL25" s="303"/>
      <c r="AM25" s="304"/>
      <c r="AN25" s="308"/>
      <c r="AO25" s="123">
        <f>INDEX('1.2(2)'!E:E,MATCH(AP25,'1.2(2)'!$F:$F,0),1)</f>
        <v>1</v>
      </c>
      <c r="AP25" s="123" t="s">
        <v>2302</v>
      </c>
      <c r="AQ25" s="299" t="s">
        <v>1289</v>
      </c>
      <c r="AR25" s="300"/>
    </row>
    <row r="26" spans="2:44" ht="14.4" customHeight="1">
      <c r="B26" s="282" t="s">
        <v>972</v>
      </c>
      <c r="C26" s="283"/>
      <c r="D26" s="57" t="s">
        <v>974</v>
      </c>
      <c r="E26" s="59"/>
      <c r="F26" s="168" t="s">
        <v>13</v>
      </c>
      <c r="G26" s="38" t="s">
        <v>2687</v>
      </c>
      <c r="H26" s="115" t="s">
        <v>65</v>
      </c>
      <c r="I26" s="115" t="s">
        <v>66</v>
      </c>
      <c r="J26" s="113">
        <f t="shared" si="0"/>
        <v>24</v>
      </c>
      <c r="L26" s="54">
        <f>INDEX('1.2(1)①'!$B:$B,MATCH(N26,'1.2(1)①'!$A:$A,0),1)</f>
        <v>24</v>
      </c>
      <c r="M26" s="190">
        <f t="shared" si="6"/>
        <v>24</v>
      </c>
      <c r="N26" s="190" t="str">
        <f t="shared" si="1"/>
        <v>Scope1, 2主要設備における高効率型・脱炭素型の導入照明設備高効率照明器具</v>
      </c>
      <c r="P26" s="53" t="str">
        <f>INDEX('1.2(1)①'!$J:$J,MATCH(目次!$L26,'1.2(1)①'!$B:$B,0),1)</f>
        <v>ＬＥＤ照明器具の導入</v>
      </c>
      <c r="Q26" s="53">
        <f t="shared" si="7"/>
        <v>1</v>
      </c>
      <c r="R26" s="189">
        <f>COUNTIFS('1.2(2)'!J$967:J$1009,"〇",'1.2(2)'!$E$967:$E$1009,"&gt;="&amp;$L26,'1.2(2)'!$E$967:$E$1009,"&lt;="&amp;$M26)+COUNTIFS('1.2(2)'!J$967:J$1009,"△",'1.2(2)'!$E$967:$E$1009,"&gt;="&amp;$L26,'1.2(2)'!$E$967:$E$1009,"&lt;="&amp;$M26)</f>
        <v>1</v>
      </c>
      <c r="S26" s="189">
        <f>COUNTIFS('1.2(2)'!K$967:K$1009,"〇",'1.2(2)'!$E$967:$E$1009,"&gt;="&amp;$L26,'1.2(2)'!$E$967:$E$1009,"&lt;="&amp;$M26)+COUNTIFS('1.2(2)'!K$967:K$1009,"△",'1.2(2)'!$E$967:$E$1009,"&gt;="&amp;$L26,'1.2(2)'!$E$967:$E$1009,"&lt;="&amp;$M26)</f>
        <v>1</v>
      </c>
      <c r="U26" s="290"/>
      <c r="V26" s="290"/>
      <c r="W26" s="291"/>
      <c r="X26" s="291"/>
      <c r="Y26" s="117" t="s">
        <v>65</v>
      </c>
      <c r="Z26" s="210">
        <f t="shared" si="3"/>
        <v>1</v>
      </c>
      <c r="AA26" s="210">
        <f t="shared" si="4"/>
        <v>1</v>
      </c>
      <c r="AB26" s="210">
        <f t="shared" si="5"/>
        <v>1</v>
      </c>
      <c r="AD26" s="297"/>
      <c r="AE26" s="242" t="s">
        <v>720</v>
      </c>
      <c r="AF26" s="265"/>
      <c r="AG26" s="210">
        <f>SUM(Q125:Q128)</f>
        <v>8</v>
      </c>
      <c r="AH26" s="210">
        <f>SUM(R125:R128)</f>
        <v>0</v>
      </c>
      <c r="AI26" s="210">
        <f>SUM(S125:S128)</f>
        <v>0</v>
      </c>
      <c r="AK26" s="99" t="s">
        <v>1929</v>
      </c>
      <c r="AL26" s="303"/>
      <c r="AM26" s="304"/>
      <c r="AN26" s="308"/>
      <c r="AO26" s="124">
        <f>INDEX('1.2(2)'!E:E,MATCH(AP26,'1.2(2)'!$F:$F,0),1)</f>
        <v>4</v>
      </c>
      <c r="AP26" s="124" t="s">
        <v>25</v>
      </c>
      <c r="AQ26" s="299" t="s">
        <v>1253</v>
      </c>
      <c r="AR26" s="300"/>
    </row>
    <row r="27" spans="2:44" ht="14.4" customHeight="1">
      <c r="B27" s="282" t="s">
        <v>972</v>
      </c>
      <c r="C27" s="283"/>
      <c r="D27" s="57" t="s">
        <v>974</v>
      </c>
      <c r="E27" s="59"/>
      <c r="F27" s="168" t="s">
        <v>13</v>
      </c>
      <c r="G27" s="38" t="s">
        <v>2687</v>
      </c>
      <c r="H27" s="13" t="s">
        <v>70</v>
      </c>
      <c r="I27" s="115" t="s">
        <v>71</v>
      </c>
      <c r="J27" s="113" t="str">
        <f t="shared" si="0"/>
        <v>25～28</v>
      </c>
      <c r="L27" s="54">
        <f>INDEX('1.2(1)①'!$B:$B,MATCH(N27,'1.2(1)①'!$A:$A,0),1)</f>
        <v>25</v>
      </c>
      <c r="M27" s="190">
        <f t="shared" si="6"/>
        <v>28</v>
      </c>
      <c r="N27" s="190" t="str">
        <f t="shared" si="1"/>
        <v>Scope1, 2主要設備における高効率型・脱炭素型の導入燃焼設備ボイラー・ボイラー関連機器</v>
      </c>
      <c r="P27" s="53" t="str">
        <f>INDEX('1.2(1)①'!$J:$J,MATCH(目次!$L27,'1.2(1)①'!$B:$B,0),1)</f>
        <v>高効率蒸気ボイラーの導入</v>
      </c>
      <c r="Q27" s="53">
        <f t="shared" si="7"/>
        <v>4</v>
      </c>
      <c r="R27" s="189">
        <f>COUNTIFS('1.2(2)'!J$967:J$1009,"〇",'1.2(2)'!$E$967:$E$1009,"&gt;="&amp;$L27,'1.2(2)'!$E$967:$E$1009,"&lt;="&amp;$M27)+COUNTIFS('1.2(2)'!J$967:J$1009,"△",'1.2(2)'!$E$967:$E$1009,"&gt;="&amp;$L27,'1.2(2)'!$E$967:$E$1009,"&lt;="&amp;$M27)</f>
        <v>4</v>
      </c>
      <c r="S27" s="189">
        <f>COUNTIFS('1.2(2)'!K$967:K$1009,"〇",'1.2(2)'!$E$967:$E$1009,"&gt;="&amp;$L27,'1.2(2)'!$E$967:$E$1009,"&lt;="&amp;$M27)+COUNTIFS('1.2(2)'!K$967:K$1009,"△",'1.2(2)'!$E$967:$E$1009,"&gt;="&amp;$L27,'1.2(2)'!$E$967:$E$1009,"&lt;="&amp;$M27)</f>
        <v>3</v>
      </c>
      <c r="U27" s="290"/>
      <c r="V27" s="290"/>
      <c r="W27" s="291"/>
      <c r="X27" s="291"/>
      <c r="Y27" s="117" t="s">
        <v>70</v>
      </c>
      <c r="Z27" s="210">
        <f t="shared" si="3"/>
        <v>4</v>
      </c>
      <c r="AA27" s="210">
        <f t="shared" si="4"/>
        <v>4</v>
      </c>
      <c r="AB27" s="210">
        <f t="shared" si="5"/>
        <v>3</v>
      </c>
      <c r="AD27" s="295" t="s">
        <v>722</v>
      </c>
      <c r="AE27" s="20" t="s">
        <v>723</v>
      </c>
      <c r="AF27" s="20" t="s">
        <v>976</v>
      </c>
      <c r="AG27" s="210">
        <f>SUM(Q129:Q130)</f>
        <v>6</v>
      </c>
      <c r="AH27" s="210">
        <f>SUM(R129:R130)</f>
        <v>0</v>
      </c>
      <c r="AI27" s="210">
        <f>SUM(S129:S130)</f>
        <v>0</v>
      </c>
      <c r="AK27" s="99" t="s">
        <v>1929</v>
      </c>
      <c r="AL27" s="303"/>
      <c r="AM27" s="304"/>
      <c r="AN27" s="308"/>
      <c r="AO27" s="122">
        <f>INDEX('1.2(2)'!E:E,MATCH(AP27,'1.2(2)'!$F:$F,0),1)</f>
        <v>6</v>
      </c>
      <c r="AP27" s="122" t="s">
        <v>2303</v>
      </c>
      <c r="AQ27" s="299" t="s">
        <v>1200</v>
      </c>
      <c r="AR27" s="300"/>
    </row>
    <row r="28" spans="2:44" ht="14.4" customHeight="1">
      <c r="B28" s="282" t="s">
        <v>972</v>
      </c>
      <c r="C28" s="283"/>
      <c r="D28" s="57" t="s">
        <v>974</v>
      </c>
      <c r="E28" s="59"/>
      <c r="F28" s="168" t="s">
        <v>13</v>
      </c>
      <c r="G28" s="38" t="s">
        <v>2687</v>
      </c>
      <c r="H28" s="13" t="s">
        <v>81</v>
      </c>
      <c r="I28" s="115" t="s">
        <v>78</v>
      </c>
      <c r="J28" s="113" t="str">
        <f t="shared" si="0"/>
        <v>29～31</v>
      </c>
      <c r="L28" s="54">
        <f>INDEX('1.2(1)①'!$B:$B,MATCH(N28,'1.2(1)①'!$A:$A,0),1)</f>
        <v>29</v>
      </c>
      <c r="M28" s="190">
        <f t="shared" si="6"/>
        <v>31</v>
      </c>
      <c r="N28" s="190" t="str">
        <f t="shared" si="1"/>
        <v>Scope1, 2主要設備における高効率型・脱炭素型の導入熱利用設備工業炉</v>
      </c>
      <c r="P28" s="53" t="str">
        <f>INDEX('1.2(1)①'!$J:$J,MATCH(目次!$L28,'1.2(1)①'!$B:$B,0),1)</f>
        <v>高効率燃焼式工業炉の導入</v>
      </c>
      <c r="Q28" s="53">
        <f t="shared" si="7"/>
        <v>3</v>
      </c>
      <c r="R28" s="189">
        <f>COUNTIFS('1.2(2)'!J$967:J$1009,"〇",'1.2(2)'!$E$967:$E$1009,"&gt;="&amp;$L28,'1.2(2)'!$E$967:$E$1009,"&lt;="&amp;$M28)+COUNTIFS('1.2(2)'!J$967:J$1009,"△",'1.2(2)'!$E$967:$E$1009,"&gt;="&amp;$L28,'1.2(2)'!$E$967:$E$1009,"&lt;="&amp;$M28)</f>
        <v>0</v>
      </c>
      <c r="S28" s="189">
        <f>COUNTIFS('1.2(2)'!K$967:K$1009,"〇",'1.2(2)'!$E$967:$E$1009,"&gt;="&amp;$L28,'1.2(2)'!$E$967:$E$1009,"&lt;="&amp;$M28)+COUNTIFS('1.2(2)'!K$967:K$1009,"△",'1.2(2)'!$E$967:$E$1009,"&gt;="&amp;$L28,'1.2(2)'!$E$967:$E$1009,"&lt;="&amp;$M28)</f>
        <v>0</v>
      </c>
      <c r="U28" s="290"/>
      <c r="V28" s="290"/>
      <c r="W28" s="291"/>
      <c r="X28" s="291"/>
      <c r="Y28" s="117" t="s">
        <v>81</v>
      </c>
      <c r="Z28" s="210">
        <f t="shared" si="3"/>
        <v>19</v>
      </c>
      <c r="AA28" s="210">
        <f t="shared" si="4"/>
        <v>7</v>
      </c>
      <c r="AB28" s="210">
        <f t="shared" si="5"/>
        <v>2</v>
      </c>
      <c r="AD28" s="296"/>
      <c r="AE28" s="62" t="s">
        <v>723</v>
      </c>
      <c r="AF28" s="210" t="s">
        <v>729</v>
      </c>
      <c r="AG28" s="210">
        <f>SUM(Q131:Q132)</f>
        <v>4</v>
      </c>
      <c r="AH28" s="210">
        <f>SUM(R131:R132)</f>
        <v>0</v>
      </c>
      <c r="AI28" s="210">
        <f>SUM(S131:S132)</f>
        <v>0</v>
      </c>
      <c r="AK28" s="99" t="s">
        <v>1929</v>
      </c>
      <c r="AL28" s="303"/>
      <c r="AM28" s="304"/>
      <c r="AN28" s="308"/>
      <c r="AO28" s="125">
        <f>INDEX('1.2(2)'!E:E,MATCH(AP28,'1.2(2)'!$F:$F,0),1)</f>
        <v>6</v>
      </c>
      <c r="AP28" s="125" t="s">
        <v>2303</v>
      </c>
      <c r="AQ28" s="299" t="s">
        <v>1212</v>
      </c>
      <c r="AR28" s="300"/>
    </row>
    <row r="29" spans="2:44" ht="14.4" customHeight="1">
      <c r="B29" s="282" t="s">
        <v>972</v>
      </c>
      <c r="C29" s="283"/>
      <c r="D29" s="57" t="s">
        <v>974</v>
      </c>
      <c r="E29" s="59"/>
      <c r="F29" s="168" t="s">
        <v>13</v>
      </c>
      <c r="G29" s="38" t="s">
        <v>2687</v>
      </c>
      <c r="H29" s="38" t="str">
        <f t="shared" ref="H29:H31" si="8">H28</f>
        <v>熱利用設備</v>
      </c>
      <c r="I29" s="115" t="s">
        <v>86</v>
      </c>
      <c r="J29" s="113" t="str">
        <f t="shared" si="0"/>
        <v>32～42</v>
      </c>
      <c r="L29" s="54">
        <f>INDEX('1.2(1)①'!$B:$B,MATCH(N29,'1.2(1)①'!$A:$A,0),1)</f>
        <v>32</v>
      </c>
      <c r="M29" s="190">
        <f t="shared" si="6"/>
        <v>42</v>
      </c>
      <c r="N29" s="190" t="str">
        <f t="shared" si="1"/>
        <v>Scope1, 2主要設備における高効率型・脱炭素型の導入熱利用設備ヒートポンプ式熱源装置</v>
      </c>
      <c r="P29" s="53" t="str">
        <f>INDEX('1.2(1)①'!$J:$J,MATCH(目次!$L29,'1.2(1)①'!$B:$B,0),1)</f>
        <v>高効率チリングユニットの導入</v>
      </c>
      <c r="Q29" s="53">
        <f t="shared" si="7"/>
        <v>11</v>
      </c>
      <c r="R29" s="189">
        <f>COUNTIFS('1.2(2)'!J$967:J$1009,"〇",'1.2(2)'!$E$967:$E$1009,"&gt;="&amp;$L29,'1.2(2)'!$E$967:$E$1009,"&lt;="&amp;$M29)+COUNTIFS('1.2(2)'!J$967:J$1009,"△",'1.2(2)'!$E$967:$E$1009,"&gt;="&amp;$L29,'1.2(2)'!$E$967:$E$1009,"&lt;="&amp;$M29)</f>
        <v>4</v>
      </c>
      <c r="S29" s="189">
        <f>COUNTIFS('1.2(2)'!K$967:K$1009,"〇",'1.2(2)'!$E$967:$E$1009,"&gt;="&amp;$L29,'1.2(2)'!$E$967:$E$1009,"&lt;="&amp;$M29)+COUNTIFS('1.2(2)'!K$967:K$1009,"△",'1.2(2)'!$E$967:$E$1009,"&gt;="&amp;$L29,'1.2(2)'!$E$967:$E$1009,"&lt;="&amp;$M29)</f>
        <v>2</v>
      </c>
      <c r="U29" s="290"/>
      <c r="V29" s="290"/>
      <c r="W29" s="291"/>
      <c r="X29" s="291"/>
      <c r="Y29" s="117" t="s">
        <v>109</v>
      </c>
      <c r="Z29" s="210">
        <f t="shared" si="3"/>
        <v>4</v>
      </c>
      <c r="AA29" s="210">
        <f t="shared" si="4"/>
        <v>3</v>
      </c>
      <c r="AB29" s="210">
        <f t="shared" si="5"/>
        <v>0</v>
      </c>
      <c r="AD29" s="296"/>
      <c r="AE29" s="241" t="s">
        <v>736</v>
      </c>
      <c r="AF29" s="265"/>
      <c r="AG29" s="210">
        <f>Q133</f>
        <v>1</v>
      </c>
      <c r="AH29" s="210">
        <f>R133</f>
        <v>0</v>
      </c>
      <c r="AI29" s="210">
        <f>S133</f>
        <v>0</v>
      </c>
      <c r="AK29" s="99" t="s">
        <v>1929</v>
      </c>
      <c r="AL29" s="303"/>
      <c r="AM29" s="304"/>
      <c r="AN29" s="308"/>
      <c r="AO29" s="127">
        <f>INDEX('1.2(2)'!E:E,MATCH(AP29,'1.2(2)'!$F:$F,0),1)</f>
        <v>6</v>
      </c>
      <c r="AP29" s="127" t="s">
        <v>2303</v>
      </c>
      <c r="AQ29" s="299" t="s">
        <v>1227</v>
      </c>
      <c r="AR29" s="300"/>
    </row>
    <row r="30" spans="2:44" ht="14.4" customHeight="1">
      <c r="B30" s="282" t="s">
        <v>972</v>
      </c>
      <c r="C30" s="283"/>
      <c r="D30" s="57" t="s">
        <v>974</v>
      </c>
      <c r="E30" s="59"/>
      <c r="F30" s="168" t="s">
        <v>13</v>
      </c>
      <c r="G30" s="38" t="s">
        <v>2687</v>
      </c>
      <c r="H30" s="38" t="str">
        <f t="shared" si="8"/>
        <v>熱利用設備</v>
      </c>
      <c r="I30" s="115" t="s">
        <v>99</v>
      </c>
      <c r="J30" s="113" t="str">
        <f t="shared" si="0"/>
        <v>43～44</v>
      </c>
      <c r="L30" s="54">
        <f>INDEX('1.2(1)①'!$B:$B,MATCH(N30,'1.2(1)①'!$A:$A,0),1)</f>
        <v>43</v>
      </c>
      <c r="M30" s="190">
        <f t="shared" si="6"/>
        <v>44</v>
      </c>
      <c r="N30" s="190" t="str">
        <f t="shared" si="1"/>
        <v>Scope1, 2主要設備における高効率型・脱炭素型の導入熱利用設備蒸留塔</v>
      </c>
      <c r="P30" s="53" t="str">
        <f>INDEX('1.2(1)①'!$J:$J,MATCH(目次!$L30,'1.2(1)①'!$B:$B,0),1)</f>
        <v>MVR型（自己蒸気機械圧縮型）蒸留塔付き蒸発濃縮装置の導入</v>
      </c>
      <c r="Q30" s="53">
        <f t="shared" si="7"/>
        <v>2</v>
      </c>
      <c r="R30" s="189">
        <f>COUNTIFS('1.2(2)'!J$967:J$1009,"〇",'1.2(2)'!$E$967:$E$1009,"&gt;="&amp;$L30,'1.2(2)'!$E$967:$E$1009,"&lt;="&amp;$M30)+COUNTIFS('1.2(2)'!J$967:J$1009,"△",'1.2(2)'!$E$967:$E$1009,"&gt;="&amp;$L30,'1.2(2)'!$E$967:$E$1009,"&lt;="&amp;$M30)</f>
        <v>1</v>
      </c>
      <c r="S30" s="189">
        <f>COUNTIFS('1.2(2)'!K$967:K$1009,"〇",'1.2(2)'!$E$967:$E$1009,"&gt;="&amp;$L30,'1.2(2)'!$E$967:$E$1009,"&lt;="&amp;$M30)+COUNTIFS('1.2(2)'!K$967:K$1009,"△",'1.2(2)'!$E$967:$E$1009,"&gt;="&amp;$L30,'1.2(2)'!$E$967:$E$1009,"&lt;="&amp;$M30)</f>
        <v>0</v>
      </c>
      <c r="U30" s="290"/>
      <c r="V30" s="290"/>
      <c r="W30" s="291"/>
      <c r="X30" s="291"/>
      <c r="Y30" s="117" t="s">
        <v>116</v>
      </c>
      <c r="Z30" s="210">
        <f t="shared" si="3"/>
        <v>21</v>
      </c>
      <c r="AA30" s="210">
        <f t="shared" si="4"/>
        <v>8</v>
      </c>
      <c r="AB30" s="210">
        <f t="shared" si="5"/>
        <v>3</v>
      </c>
      <c r="AD30" s="296"/>
      <c r="AE30" s="20" t="s">
        <v>739</v>
      </c>
      <c r="AF30" s="20" t="s">
        <v>977</v>
      </c>
      <c r="AG30" s="210">
        <f>SUM(Q134:Q135)</f>
        <v>2</v>
      </c>
      <c r="AH30" s="210">
        <f>SUM(R134:R135)</f>
        <v>0</v>
      </c>
      <c r="AI30" s="210">
        <f>SUM(S134:S135)</f>
        <v>0</v>
      </c>
      <c r="AK30" s="99" t="s">
        <v>1929</v>
      </c>
      <c r="AL30" s="303"/>
      <c r="AM30" s="304"/>
      <c r="AN30" s="308"/>
      <c r="AO30" s="124">
        <f>INDEX('1.2(2)'!E:E,MATCH(AP30,'1.2(2)'!$F:$F,0),1)</f>
        <v>7</v>
      </c>
      <c r="AP30" s="124" t="s">
        <v>2304</v>
      </c>
      <c r="AQ30" s="299" t="s">
        <v>33</v>
      </c>
      <c r="AR30" s="300"/>
    </row>
    <row r="31" spans="2:44" ht="14.4" customHeight="1">
      <c r="B31" s="282" t="s">
        <v>972</v>
      </c>
      <c r="C31" s="283"/>
      <c r="D31" s="57" t="s">
        <v>974</v>
      </c>
      <c r="E31" s="59"/>
      <c r="F31" s="168" t="s">
        <v>13</v>
      </c>
      <c r="G31" s="38" t="s">
        <v>2687</v>
      </c>
      <c r="H31" s="38" t="str">
        <f t="shared" si="8"/>
        <v>熱利用設備</v>
      </c>
      <c r="I31" s="115" t="s">
        <v>103</v>
      </c>
      <c r="J31" s="113" t="str">
        <f t="shared" si="0"/>
        <v>45～47</v>
      </c>
      <c r="L31" s="54">
        <f>INDEX('1.2(1)①'!$B:$B,MATCH(N31,'1.2(1)①'!$A:$A,0),1)</f>
        <v>45</v>
      </c>
      <c r="M31" s="190">
        <f t="shared" si="6"/>
        <v>47</v>
      </c>
      <c r="N31" s="190" t="str">
        <f t="shared" si="1"/>
        <v>Scope1, 2主要設備における高効率型・脱炭素型の導入熱利用設備その他</v>
      </c>
      <c r="P31" s="53" t="str">
        <f>INDEX('1.2(1)①'!$J:$J,MATCH(目次!$L31,'1.2(1)①'!$B:$B,0),1)</f>
        <v>エアレス乾燥装置の導入</v>
      </c>
      <c r="Q31" s="53">
        <f t="shared" si="7"/>
        <v>3</v>
      </c>
      <c r="R31" s="189">
        <f>COUNTIFS('1.2(2)'!J$967:J$1009,"〇",'1.2(2)'!$E$967:$E$1009,"&gt;="&amp;$L31,'1.2(2)'!$E$967:$E$1009,"&lt;="&amp;$M31)+COUNTIFS('1.2(2)'!J$967:J$1009,"△",'1.2(2)'!$E$967:$E$1009,"&gt;="&amp;$L31,'1.2(2)'!$E$967:$E$1009,"&lt;="&amp;$M31)</f>
        <v>2</v>
      </c>
      <c r="S31" s="189">
        <f>COUNTIFS('1.2(2)'!K$967:K$1009,"〇",'1.2(2)'!$E$967:$E$1009,"&gt;="&amp;$L31,'1.2(2)'!$E$967:$E$1009,"&lt;="&amp;$M31)+COUNTIFS('1.2(2)'!K$967:K$1009,"△",'1.2(2)'!$E$967:$E$1009,"&gt;="&amp;$L31,'1.2(2)'!$E$967:$E$1009,"&lt;="&amp;$M31)</f>
        <v>0</v>
      </c>
      <c r="U31" s="290"/>
      <c r="V31" s="290"/>
      <c r="W31" s="291"/>
      <c r="X31" s="291"/>
      <c r="Y31" s="117" t="s">
        <v>164</v>
      </c>
      <c r="Z31" s="210">
        <f t="shared" si="3"/>
        <v>3</v>
      </c>
      <c r="AA31" s="210">
        <f t="shared" si="4"/>
        <v>2</v>
      </c>
      <c r="AB31" s="210">
        <f t="shared" si="5"/>
        <v>0</v>
      </c>
      <c r="AD31" s="296"/>
      <c r="AE31" s="62" t="s">
        <v>739</v>
      </c>
      <c r="AF31" s="210" t="s">
        <v>979</v>
      </c>
      <c r="AG31" s="210">
        <f>SUM(Q136:Q138)</f>
        <v>3</v>
      </c>
      <c r="AH31" s="210">
        <f>SUM(R136:R138)</f>
        <v>0</v>
      </c>
      <c r="AI31" s="210">
        <f>SUM(S136:S138)</f>
        <v>0</v>
      </c>
      <c r="AK31" s="99" t="s">
        <v>1929</v>
      </c>
      <c r="AL31" s="303"/>
      <c r="AM31" s="304"/>
      <c r="AN31" s="308"/>
      <c r="AO31" s="124">
        <f>INDEX('1.2(2)'!E:E,MATCH(AP31,'1.2(2)'!$F:$F,0),1)</f>
        <v>9</v>
      </c>
      <c r="AP31" s="124" t="s">
        <v>2305</v>
      </c>
      <c r="AQ31" s="299" t="s">
        <v>1239</v>
      </c>
      <c r="AR31" s="300"/>
    </row>
    <row r="32" spans="2:44" ht="14.4" customHeight="1">
      <c r="B32" s="282" t="s">
        <v>972</v>
      </c>
      <c r="C32" s="283"/>
      <c r="D32" s="57" t="s">
        <v>974</v>
      </c>
      <c r="E32" s="59"/>
      <c r="F32" s="168" t="s">
        <v>13</v>
      </c>
      <c r="G32" s="38" t="s">
        <v>2687</v>
      </c>
      <c r="H32" s="115" t="s">
        <v>109</v>
      </c>
      <c r="I32" s="115" t="s">
        <v>109</v>
      </c>
      <c r="J32" s="113" t="str">
        <f t="shared" si="0"/>
        <v>48～51</v>
      </c>
      <c r="L32" s="54">
        <f>INDEX('1.2(1)①'!$B:$B,MATCH(N32,'1.2(1)①'!$A:$A,0),1)</f>
        <v>48</v>
      </c>
      <c r="M32" s="190">
        <f t="shared" si="6"/>
        <v>51</v>
      </c>
      <c r="N32" s="190" t="str">
        <f t="shared" si="1"/>
        <v>Scope1, 2主要設備における高効率型・脱炭素型の導入コージェネレーション設備コージェネレーション設備</v>
      </c>
      <c r="P32" s="53" t="str">
        <f>INDEX('1.2(1)①'!$J:$J,MATCH(目次!$L32,'1.2(1)①'!$B:$B,0),1)</f>
        <v>エンジン式コージェネレーション設備の導入</v>
      </c>
      <c r="Q32" s="53">
        <f t="shared" si="7"/>
        <v>4</v>
      </c>
      <c r="R32" s="189">
        <f>COUNTIFS('1.2(2)'!J$967:J$1009,"〇",'1.2(2)'!$E$967:$E$1009,"&gt;="&amp;$L32,'1.2(2)'!$E$967:$E$1009,"&lt;="&amp;$M32)+COUNTIFS('1.2(2)'!J$967:J$1009,"△",'1.2(2)'!$E$967:$E$1009,"&gt;="&amp;$L32,'1.2(2)'!$E$967:$E$1009,"&lt;="&amp;$M32)</f>
        <v>3</v>
      </c>
      <c r="S32" s="189">
        <f>COUNTIFS('1.2(2)'!K$967:K$1009,"〇",'1.2(2)'!$E$967:$E$1009,"&gt;="&amp;$L32,'1.2(2)'!$E$967:$E$1009,"&lt;="&amp;$M32)+COUNTIFS('1.2(2)'!K$967:K$1009,"△",'1.2(2)'!$E$967:$E$1009,"&gt;="&amp;$L32,'1.2(2)'!$E$967:$E$1009,"&lt;="&amp;$M32)</f>
        <v>0</v>
      </c>
      <c r="U32" s="290"/>
      <c r="V32" s="290"/>
      <c r="W32" s="291"/>
      <c r="X32" s="291"/>
      <c r="Y32" s="117" t="s">
        <v>174</v>
      </c>
      <c r="Z32" s="210">
        <f t="shared" si="3"/>
        <v>3</v>
      </c>
      <c r="AA32" s="210">
        <f t="shared" si="4"/>
        <v>0</v>
      </c>
      <c r="AB32" s="210">
        <f t="shared" si="5"/>
        <v>0</v>
      </c>
      <c r="AD32" s="296"/>
      <c r="AE32" s="62" t="s">
        <v>739</v>
      </c>
      <c r="AF32" s="210" t="s">
        <v>980</v>
      </c>
      <c r="AG32" s="210">
        <f>SUM(Q139:Q140)</f>
        <v>3</v>
      </c>
      <c r="AH32" s="210">
        <f>SUM(R139:R140)</f>
        <v>0</v>
      </c>
      <c r="AI32" s="210">
        <f>SUM(S139:S140)</f>
        <v>0</v>
      </c>
      <c r="AK32" s="99" t="s">
        <v>1929</v>
      </c>
      <c r="AL32" s="303"/>
      <c r="AM32" s="304"/>
      <c r="AN32" s="308"/>
      <c r="AO32" s="124">
        <f>INDEX('1.2(2)'!E:E,MATCH(AP32,'1.2(2)'!$F:$F,0),1)</f>
        <v>10</v>
      </c>
      <c r="AP32" s="124" t="s">
        <v>2306</v>
      </c>
      <c r="AQ32" s="299" t="s">
        <v>1333</v>
      </c>
      <c r="AR32" s="300"/>
    </row>
    <row r="33" spans="2:44" ht="14.4" customHeight="1">
      <c r="B33" s="282" t="s">
        <v>972</v>
      </c>
      <c r="C33" s="283"/>
      <c r="D33" s="57" t="s">
        <v>974</v>
      </c>
      <c r="E33" s="59"/>
      <c r="F33" s="168" t="s">
        <v>13</v>
      </c>
      <c r="G33" s="38" t="s">
        <v>2687</v>
      </c>
      <c r="H33" s="13" t="s">
        <v>116</v>
      </c>
      <c r="I33" s="115" t="s">
        <v>117</v>
      </c>
      <c r="J33" s="113">
        <f t="shared" si="0"/>
        <v>52</v>
      </c>
      <c r="L33" s="54">
        <f>INDEX('1.2(1)①'!$B:$B,MATCH(N33,'1.2(1)①'!$A:$A,0),1)</f>
        <v>52</v>
      </c>
      <c r="M33" s="190">
        <f t="shared" si="6"/>
        <v>52</v>
      </c>
      <c r="N33" s="190" t="str">
        <f t="shared" si="1"/>
        <v>Scope1, 2主要設備における高効率型・脱炭素型の導入電気使用設備受変電、配電設備</v>
      </c>
      <c r="P33" s="53" t="str">
        <f>INDEX('1.2(1)①'!$J:$J,MATCH(目次!$L33,'1.2(1)①'!$B:$B,0),1)</f>
        <v>高効率変圧器の導入</v>
      </c>
      <c r="Q33" s="53">
        <f t="shared" si="7"/>
        <v>1</v>
      </c>
      <c r="R33" s="189">
        <f>COUNTIFS('1.2(2)'!J$967:J$1009,"〇",'1.2(2)'!$E$967:$E$1009,"&gt;="&amp;$L33,'1.2(2)'!$E$967:$E$1009,"&lt;="&amp;$M33)+COUNTIFS('1.2(2)'!J$967:J$1009,"△",'1.2(2)'!$E$967:$E$1009,"&gt;="&amp;$L33,'1.2(2)'!$E$967:$E$1009,"&lt;="&amp;$M33)</f>
        <v>1</v>
      </c>
      <c r="S33" s="189">
        <f>COUNTIFS('1.2(2)'!K$967:K$1009,"〇",'1.2(2)'!$E$967:$E$1009,"&gt;="&amp;$L33,'1.2(2)'!$E$967:$E$1009,"&lt;="&amp;$M33)+COUNTIFS('1.2(2)'!K$967:K$1009,"△",'1.2(2)'!$E$967:$E$1009,"&gt;="&amp;$L33,'1.2(2)'!$E$967:$E$1009,"&lt;="&amp;$M33)</f>
        <v>1</v>
      </c>
      <c r="U33" s="290"/>
      <c r="V33" s="290"/>
      <c r="W33" s="291"/>
      <c r="X33" s="291"/>
      <c r="Y33" s="117" t="s">
        <v>182</v>
      </c>
      <c r="Z33" s="210">
        <f t="shared" si="3"/>
        <v>2</v>
      </c>
      <c r="AA33" s="210">
        <f t="shared" si="4"/>
        <v>0</v>
      </c>
      <c r="AB33" s="210">
        <f t="shared" si="5"/>
        <v>0</v>
      </c>
      <c r="AD33" s="297"/>
      <c r="AE33" s="239" t="s">
        <v>752</v>
      </c>
      <c r="AF33" s="240"/>
      <c r="AG33" s="210">
        <f>Q141</f>
        <v>1</v>
      </c>
      <c r="AH33" s="210">
        <f>R141</f>
        <v>0</v>
      </c>
      <c r="AI33" s="210">
        <f>S141</f>
        <v>0</v>
      </c>
      <c r="AK33" s="99" t="s">
        <v>1929</v>
      </c>
      <c r="AL33" s="303"/>
      <c r="AM33" s="304"/>
      <c r="AN33" s="308"/>
      <c r="AO33" s="122">
        <f>INDEX('1.2(2)'!E:E,MATCH(AP33,'1.2(2)'!$F:$F,0),1)</f>
        <v>11</v>
      </c>
      <c r="AP33" s="122" t="s">
        <v>2307</v>
      </c>
      <c r="AQ33" s="299" t="s">
        <v>1356</v>
      </c>
      <c r="AR33" s="300"/>
    </row>
    <row r="34" spans="2:44" ht="28.8">
      <c r="B34" s="282" t="s">
        <v>972</v>
      </c>
      <c r="C34" s="283"/>
      <c r="D34" s="57" t="s">
        <v>974</v>
      </c>
      <c r="E34" s="59"/>
      <c r="F34" s="168" t="s">
        <v>13</v>
      </c>
      <c r="G34" s="38" t="s">
        <v>2687</v>
      </c>
      <c r="H34" s="38" t="str">
        <f t="shared" ref="H34:H36" si="9">H33</f>
        <v>電気使用設備</v>
      </c>
      <c r="I34" s="115" t="s">
        <v>120</v>
      </c>
      <c r="J34" s="113" t="str">
        <f t="shared" si="0"/>
        <v>53～56</v>
      </c>
      <c r="L34" s="54">
        <f>INDEX('1.2(1)①'!$B:$B,MATCH(N34,'1.2(1)①'!$A:$A,0),1)</f>
        <v>53</v>
      </c>
      <c r="M34" s="190">
        <f t="shared" si="6"/>
        <v>56</v>
      </c>
      <c r="N34" s="190" t="str">
        <f t="shared" si="1"/>
        <v>Scope1, 2主要設備における高効率型・脱炭素型の導入電気使用設備電動機・電動力応用設備</v>
      </c>
      <c r="P34" s="53" t="str">
        <f>INDEX('1.2(1)①'!$J:$J,MATCH(目次!$L34,'1.2(1)①'!$B:$B,0),1)</f>
        <v>高効率誘導モータの導入</v>
      </c>
      <c r="Q34" s="53">
        <f t="shared" si="7"/>
        <v>4</v>
      </c>
      <c r="R34" s="189">
        <f>COUNTIFS('1.2(2)'!J$967:J$1009,"〇",'1.2(2)'!$E$967:$E$1009,"&gt;="&amp;$L34,'1.2(2)'!$E$967:$E$1009,"&lt;="&amp;$M34)+COUNTIFS('1.2(2)'!J$967:J$1009,"△",'1.2(2)'!$E$967:$E$1009,"&gt;="&amp;$L34,'1.2(2)'!$E$967:$E$1009,"&lt;="&amp;$M34)</f>
        <v>3</v>
      </c>
      <c r="S34" s="189">
        <f>COUNTIFS('1.2(2)'!K$967:K$1009,"〇",'1.2(2)'!$E$967:$E$1009,"&gt;="&amp;$L34,'1.2(2)'!$E$967:$E$1009,"&lt;="&amp;$M34)+COUNTIFS('1.2(2)'!K$967:K$1009,"△",'1.2(2)'!$E$967:$E$1009,"&gt;="&amp;$L34,'1.2(2)'!$E$967:$E$1009,"&lt;="&amp;$M34)</f>
        <v>2</v>
      </c>
      <c r="U34" s="290"/>
      <c r="V34" s="290"/>
      <c r="W34" s="291"/>
      <c r="X34" s="291"/>
      <c r="Y34" s="118" t="s">
        <v>2692</v>
      </c>
      <c r="Z34" s="210">
        <f t="shared" si="3"/>
        <v>6</v>
      </c>
      <c r="AA34" s="210">
        <f t="shared" si="4"/>
        <v>4</v>
      </c>
      <c r="AB34" s="210">
        <f t="shared" si="5"/>
        <v>1</v>
      </c>
      <c r="AD34" s="217" t="s">
        <v>755</v>
      </c>
      <c r="AE34" s="21" t="s">
        <v>756</v>
      </c>
      <c r="AF34" s="99" t="s">
        <v>2934</v>
      </c>
      <c r="AG34" s="210">
        <v>109</v>
      </c>
      <c r="AH34" s="210">
        <v>0</v>
      </c>
      <c r="AI34" s="210">
        <v>0</v>
      </c>
      <c r="AK34" s="99" t="s">
        <v>1929</v>
      </c>
      <c r="AL34" s="303"/>
      <c r="AM34" s="304"/>
      <c r="AN34" s="308"/>
      <c r="AO34" s="125">
        <f>INDEX('1.2(2)'!E:E,MATCH(AP34,'1.2(2)'!$F:$F,0),1)</f>
        <v>11</v>
      </c>
      <c r="AP34" s="125" t="s">
        <v>2307</v>
      </c>
      <c r="AQ34" s="299" t="s">
        <v>1364</v>
      </c>
      <c r="AR34" s="300"/>
    </row>
    <row r="35" spans="2:44" ht="14.4" customHeight="1">
      <c r="B35" s="282" t="s">
        <v>972</v>
      </c>
      <c r="C35" s="283"/>
      <c r="D35" s="57" t="s">
        <v>974</v>
      </c>
      <c r="E35" s="59"/>
      <c r="F35" s="168" t="s">
        <v>13</v>
      </c>
      <c r="G35" s="38" t="s">
        <v>2687</v>
      </c>
      <c r="H35" s="38" t="str">
        <f t="shared" si="9"/>
        <v>電気使用設備</v>
      </c>
      <c r="I35" s="115" t="s">
        <v>129</v>
      </c>
      <c r="J35" s="113" t="str">
        <f t="shared" si="0"/>
        <v>57～60</v>
      </c>
      <c r="L35" s="54">
        <f>INDEX('1.2(1)①'!$B:$B,MATCH(N35,'1.2(1)①'!$A:$A,0),1)</f>
        <v>57</v>
      </c>
      <c r="M35" s="190">
        <f t="shared" si="6"/>
        <v>60</v>
      </c>
      <c r="N35" s="190" t="str">
        <f t="shared" si="1"/>
        <v>Scope1, 2主要設備における高効率型・脱炭素型の導入電気使用設備電気加熱設備</v>
      </c>
      <c r="P35" s="53" t="str">
        <f>INDEX('1.2(1)①'!$J:$J,MATCH(目次!$L35,'1.2(1)①'!$B:$B,0),1)</f>
        <v>高性能アーク炉の導入</v>
      </c>
      <c r="Q35" s="53">
        <f t="shared" si="7"/>
        <v>4</v>
      </c>
      <c r="R35" s="189">
        <f>COUNTIFS('1.2(2)'!J$967:J$1009,"〇",'1.2(2)'!$E$967:$E$1009,"&gt;="&amp;$L35,'1.2(2)'!$E$967:$E$1009,"&lt;="&amp;$M35)+COUNTIFS('1.2(2)'!J$967:J$1009,"△",'1.2(2)'!$E$967:$E$1009,"&gt;="&amp;$L35,'1.2(2)'!$E$967:$E$1009,"&lt;="&amp;$M35)</f>
        <v>0</v>
      </c>
      <c r="S35" s="189">
        <f>COUNTIFS('1.2(2)'!K$967:K$1009,"〇",'1.2(2)'!$E$967:$E$1009,"&gt;="&amp;$L35,'1.2(2)'!$E$967:$E$1009,"&lt;="&amp;$M35)+COUNTIFS('1.2(2)'!K$967:K$1009,"△",'1.2(2)'!$E$967:$E$1009,"&gt;="&amp;$L35,'1.2(2)'!$E$967:$E$1009,"&lt;="&amp;$M35)</f>
        <v>0</v>
      </c>
      <c r="U35" s="290"/>
      <c r="V35" s="290"/>
      <c r="W35" s="291"/>
      <c r="X35" s="292" t="s">
        <v>202</v>
      </c>
      <c r="Y35" s="117" t="s">
        <v>15</v>
      </c>
      <c r="Z35" s="210">
        <f t="shared" ref="Z35:Z49" si="10">SUMIFS(Q$44:Q$111,$H$44:$H$111,$Y35)</f>
        <v>55</v>
      </c>
      <c r="AA35" s="210">
        <f t="shared" ref="AA35:AA49" si="11">SUMIFS(R$44:R$111,$H$44:$H$111,$Y35)</f>
        <v>0</v>
      </c>
      <c r="AB35" s="210">
        <f t="shared" ref="AB35:AB49" si="12">SUMIFS(S$44:S$111,$H$44:$H$111,$Y35)</f>
        <v>0</v>
      </c>
      <c r="AD35" s="218"/>
      <c r="AE35" s="62" t="s">
        <v>756</v>
      </c>
      <c r="AF35" s="210" t="s">
        <v>985</v>
      </c>
      <c r="AG35" s="210">
        <f t="shared" ref="AG35:AI38" si="13">SUMIFS(Q$142:Q$236,$E$142:$E$236,AF35)</f>
        <v>14</v>
      </c>
      <c r="AH35" s="210">
        <f t="shared" si="13"/>
        <v>0</v>
      </c>
      <c r="AI35" s="210">
        <f t="shared" si="13"/>
        <v>0</v>
      </c>
      <c r="AK35" s="99" t="s">
        <v>1929</v>
      </c>
      <c r="AL35" s="303"/>
      <c r="AM35" s="304"/>
      <c r="AN35" s="308"/>
      <c r="AO35" s="126">
        <f>INDEX('1.2(2)'!E:E,MATCH(AP35,'1.2(2)'!$F:$F,0),1)</f>
        <v>11</v>
      </c>
      <c r="AP35" s="126" t="s">
        <v>2307</v>
      </c>
      <c r="AQ35" s="299" t="s">
        <v>1365</v>
      </c>
      <c r="AR35" s="300"/>
    </row>
    <row r="36" spans="2:44" ht="14.4" customHeight="1">
      <c r="B36" s="282" t="s">
        <v>972</v>
      </c>
      <c r="C36" s="283"/>
      <c r="D36" s="57" t="s">
        <v>974</v>
      </c>
      <c r="E36" s="59"/>
      <c r="F36" s="168" t="s">
        <v>13</v>
      </c>
      <c r="G36" s="38" t="s">
        <v>2687</v>
      </c>
      <c r="H36" s="38" t="str">
        <f t="shared" si="9"/>
        <v>電気使用設備</v>
      </c>
      <c r="I36" s="4" t="s">
        <v>138</v>
      </c>
      <c r="J36" s="113" t="str">
        <f t="shared" si="0"/>
        <v>61～72</v>
      </c>
      <c r="L36" s="54">
        <f>INDEX('1.2(1)①'!$B:$B,MATCH(N36,'1.2(1)①'!$A:$A,0),1)</f>
        <v>61</v>
      </c>
      <c r="M36" s="190">
        <f t="shared" si="6"/>
        <v>72</v>
      </c>
      <c r="N36" s="190" t="str">
        <f t="shared" si="1"/>
        <v>Scope1, 2主要設備における高効率型・脱炭素型の導入電気使用設備業務用機器</v>
      </c>
      <c r="P36" s="53" t="str">
        <f>INDEX('1.2(1)①'!$J:$J,MATCH(目次!$L36,'1.2(1)①'!$B:$B,0),1)</f>
        <v>省エネ型自動販売機の導入</v>
      </c>
      <c r="Q36" s="53">
        <f t="shared" si="7"/>
        <v>12</v>
      </c>
      <c r="R36" s="189">
        <f>COUNTIFS('1.2(2)'!J$967:J$1009,"〇",'1.2(2)'!$E$967:$E$1009,"&gt;="&amp;$L36,'1.2(2)'!$E$967:$E$1009,"&lt;="&amp;$M36)+COUNTIFS('1.2(2)'!J$967:J$1009,"△",'1.2(2)'!$E$967:$E$1009,"&gt;="&amp;$L36,'1.2(2)'!$E$967:$E$1009,"&lt;="&amp;$M36)</f>
        <v>4</v>
      </c>
      <c r="S36" s="189">
        <f>COUNTIFS('1.2(2)'!K$967:K$1009,"〇",'1.2(2)'!$E$967:$E$1009,"&gt;="&amp;$L36,'1.2(2)'!$E$967:$E$1009,"&lt;="&amp;$M36)+COUNTIFS('1.2(2)'!K$967:K$1009,"△",'1.2(2)'!$E$967:$E$1009,"&gt;="&amp;$L36,'1.2(2)'!$E$967:$E$1009,"&lt;="&amp;$M36)</f>
        <v>0</v>
      </c>
      <c r="U36" s="290"/>
      <c r="V36" s="290"/>
      <c r="W36" s="291"/>
      <c r="X36" s="292"/>
      <c r="Y36" s="117" t="s">
        <v>51</v>
      </c>
      <c r="Z36" s="210">
        <f t="shared" si="10"/>
        <v>15</v>
      </c>
      <c r="AA36" s="210">
        <f t="shared" si="11"/>
        <v>0</v>
      </c>
      <c r="AB36" s="210">
        <f t="shared" si="12"/>
        <v>0</v>
      </c>
      <c r="AD36" s="218"/>
      <c r="AE36" s="62" t="s">
        <v>756</v>
      </c>
      <c r="AF36" s="210" t="s">
        <v>986</v>
      </c>
      <c r="AG36" s="210">
        <f t="shared" si="13"/>
        <v>16</v>
      </c>
      <c r="AH36" s="210">
        <f t="shared" si="13"/>
        <v>0</v>
      </c>
      <c r="AI36" s="210">
        <f t="shared" si="13"/>
        <v>0</v>
      </c>
      <c r="AK36" s="99" t="s">
        <v>1929</v>
      </c>
      <c r="AL36" s="303"/>
      <c r="AM36" s="304"/>
      <c r="AN36" s="308"/>
      <c r="AO36" s="127">
        <f>INDEX('1.2(2)'!E:E,MATCH(AP36,'1.2(2)'!$F:$F,0),1)</f>
        <v>11</v>
      </c>
      <c r="AP36" s="127" t="s">
        <v>2307</v>
      </c>
      <c r="AQ36" s="299" t="s">
        <v>1366</v>
      </c>
      <c r="AR36" s="300"/>
    </row>
    <row r="37" spans="2:44" ht="14.4" customHeight="1">
      <c r="B37" s="282" t="s">
        <v>972</v>
      </c>
      <c r="C37" s="283"/>
      <c r="D37" s="57" t="s">
        <v>974</v>
      </c>
      <c r="E37" s="59"/>
      <c r="F37" s="168" t="s">
        <v>13</v>
      </c>
      <c r="G37" s="38" t="s">
        <v>2687</v>
      </c>
      <c r="H37" s="13" t="s">
        <v>164</v>
      </c>
      <c r="I37" s="115" t="s">
        <v>165</v>
      </c>
      <c r="J37" s="113">
        <f t="shared" si="0"/>
        <v>73</v>
      </c>
      <c r="L37" s="54">
        <f>INDEX('1.2(1)①'!$B:$B,MATCH(N37,'1.2(1)①'!$A:$A,0),1)</f>
        <v>73</v>
      </c>
      <c r="M37" s="190">
        <f t="shared" si="6"/>
        <v>73</v>
      </c>
      <c r="N37" s="190" t="str">
        <f t="shared" si="1"/>
        <v>Scope1, 2主要設備における高効率型・脱炭素型の導入建物窓</v>
      </c>
      <c r="P37" s="53" t="str">
        <f>INDEX('1.2(1)①'!$J:$J,MATCH(目次!$L37,'1.2(1)①'!$B:$B,0),1)</f>
        <v>高断熱ガラスによる断熱強化</v>
      </c>
      <c r="Q37" s="53">
        <f t="shared" si="7"/>
        <v>1</v>
      </c>
      <c r="R37" s="189">
        <f>COUNTIFS('1.2(2)'!J$967:J$1009,"〇",'1.2(2)'!$E$967:$E$1009,"&gt;="&amp;$L37,'1.2(2)'!$E$967:$E$1009,"&lt;="&amp;$M37)+COUNTIFS('1.2(2)'!J$967:J$1009,"△",'1.2(2)'!$E$967:$E$1009,"&gt;="&amp;$L37,'1.2(2)'!$E$967:$E$1009,"&lt;="&amp;$M37)</f>
        <v>1</v>
      </c>
      <c r="S37" s="189">
        <f>COUNTIFS('1.2(2)'!K$967:K$1009,"〇",'1.2(2)'!$E$967:$E$1009,"&gt;="&amp;$L37,'1.2(2)'!$E$967:$E$1009,"&lt;="&amp;$M37)+COUNTIFS('1.2(2)'!K$967:K$1009,"△",'1.2(2)'!$E$967:$E$1009,"&gt;="&amp;$L37,'1.2(2)'!$E$967:$E$1009,"&lt;="&amp;$M37)</f>
        <v>0</v>
      </c>
      <c r="U37" s="290"/>
      <c r="V37" s="290"/>
      <c r="W37" s="291"/>
      <c r="X37" s="292"/>
      <c r="Y37" s="117" t="s">
        <v>282</v>
      </c>
      <c r="Z37" s="210">
        <f t="shared" si="10"/>
        <v>8</v>
      </c>
      <c r="AA37" s="210">
        <f t="shared" si="11"/>
        <v>0</v>
      </c>
      <c r="AB37" s="210">
        <f t="shared" si="12"/>
        <v>0</v>
      </c>
      <c r="AD37" s="218"/>
      <c r="AE37" s="62" t="s">
        <v>756</v>
      </c>
      <c r="AF37" s="210" t="s">
        <v>2509</v>
      </c>
      <c r="AG37" s="210">
        <f t="shared" si="13"/>
        <v>22</v>
      </c>
      <c r="AH37" s="210">
        <f t="shared" si="13"/>
        <v>0</v>
      </c>
      <c r="AI37" s="210">
        <f t="shared" si="13"/>
        <v>0</v>
      </c>
      <c r="AK37" s="99" t="s">
        <v>1929</v>
      </c>
      <c r="AL37" s="303"/>
      <c r="AM37" s="304"/>
      <c r="AN37" s="308"/>
      <c r="AO37" s="124">
        <f>INDEX('1.2(2)'!E:E,MATCH(AP37,'1.2(2)'!$F:$F,0),1)</f>
        <v>12</v>
      </c>
      <c r="AP37" s="124" t="s">
        <v>2308</v>
      </c>
      <c r="AQ37" s="299" t="s">
        <v>1381</v>
      </c>
      <c r="AR37" s="300"/>
    </row>
    <row r="38" spans="2:44" ht="14.4" customHeight="1">
      <c r="B38" s="282" t="s">
        <v>972</v>
      </c>
      <c r="C38" s="283"/>
      <c r="D38" s="57" t="s">
        <v>974</v>
      </c>
      <c r="E38" s="59"/>
      <c r="F38" s="168" t="s">
        <v>13</v>
      </c>
      <c r="G38" s="38" t="s">
        <v>2687</v>
      </c>
      <c r="H38" s="38" t="str">
        <f>H37</f>
        <v>建物</v>
      </c>
      <c r="I38" s="115" t="s">
        <v>169</v>
      </c>
      <c r="J38" s="113">
        <f t="shared" si="0"/>
        <v>74</v>
      </c>
      <c r="L38" s="54">
        <f>INDEX('1.2(1)①'!$B:$B,MATCH(N38,'1.2(1)①'!$A:$A,0),1)</f>
        <v>74</v>
      </c>
      <c r="M38" s="190">
        <f t="shared" si="6"/>
        <v>74</v>
      </c>
      <c r="N38" s="190" t="str">
        <f t="shared" si="1"/>
        <v>Scope1, 2主要設備における高効率型・脱炭素型の導入建物外壁・屋根・窓・床</v>
      </c>
      <c r="P38" s="53" t="str">
        <f>INDEX('1.2(1)①'!$J:$J,MATCH(目次!$L38,'1.2(1)①'!$B:$B,0),1)</f>
        <v>高性能断熱材等による断熱強化</v>
      </c>
      <c r="Q38" s="53">
        <f t="shared" si="7"/>
        <v>1</v>
      </c>
      <c r="R38" s="189">
        <f>COUNTIFS('1.2(2)'!J$967:J$1009,"〇",'1.2(2)'!$E$967:$E$1009,"&gt;="&amp;$L38,'1.2(2)'!$E$967:$E$1009,"&lt;="&amp;$M38)+COUNTIFS('1.2(2)'!J$967:J$1009,"△",'1.2(2)'!$E$967:$E$1009,"&gt;="&amp;$L38,'1.2(2)'!$E$967:$E$1009,"&lt;="&amp;$M38)</f>
        <v>1</v>
      </c>
      <c r="S38" s="189">
        <f>COUNTIFS('1.2(2)'!K$967:K$1009,"〇",'1.2(2)'!$E$967:$E$1009,"&gt;="&amp;$L38,'1.2(2)'!$E$967:$E$1009,"&lt;="&amp;$M38)+COUNTIFS('1.2(2)'!K$967:K$1009,"△",'1.2(2)'!$E$967:$E$1009,"&gt;="&amp;$L38,'1.2(2)'!$E$967:$E$1009,"&lt;="&amp;$M38)</f>
        <v>0</v>
      </c>
      <c r="U38" s="290"/>
      <c r="V38" s="290"/>
      <c r="W38" s="291"/>
      <c r="X38" s="292"/>
      <c r="Y38" s="117" t="s">
        <v>65</v>
      </c>
      <c r="Z38" s="210">
        <f t="shared" si="10"/>
        <v>9</v>
      </c>
      <c r="AA38" s="210">
        <f t="shared" si="11"/>
        <v>1</v>
      </c>
      <c r="AB38" s="210">
        <f t="shared" si="12"/>
        <v>0</v>
      </c>
      <c r="AD38" s="218"/>
      <c r="AE38" s="62" t="s">
        <v>756</v>
      </c>
      <c r="AF38" s="210" t="s">
        <v>987</v>
      </c>
      <c r="AG38" s="210">
        <f t="shared" si="13"/>
        <v>28</v>
      </c>
      <c r="AH38" s="210">
        <f t="shared" si="13"/>
        <v>0</v>
      </c>
      <c r="AI38" s="210">
        <f t="shared" si="13"/>
        <v>0</v>
      </c>
      <c r="AK38" s="99" t="s">
        <v>1929</v>
      </c>
      <c r="AL38" s="303"/>
      <c r="AM38" s="304"/>
      <c r="AN38" s="308"/>
      <c r="AO38" s="124">
        <f>INDEX('1.2(2)'!E:E,MATCH(AP38,'1.2(2)'!$F:$F,0),1)</f>
        <v>13</v>
      </c>
      <c r="AP38" s="124" t="s">
        <v>2309</v>
      </c>
      <c r="AQ38" s="299" t="s">
        <v>1371</v>
      </c>
      <c r="AR38" s="300"/>
    </row>
    <row r="39" spans="2:44" ht="14.4" customHeight="1">
      <c r="B39" s="282" t="s">
        <v>972</v>
      </c>
      <c r="C39" s="283"/>
      <c r="D39" s="57" t="s">
        <v>974</v>
      </c>
      <c r="E39" s="59"/>
      <c r="F39" s="168" t="s">
        <v>13</v>
      </c>
      <c r="G39" s="38" t="s">
        <v>2687</v>
      </c>
      <c r="H39" s="38" t="str">
        <f>H38</f>
        <v>建物</v>
      </c>
      <c r="I39" s="114" t="s">
        <v>103</v>
      </c>
      <c r="J39" s="113">
        <f t="shared" si="0"/>
        <v>75</v>
      </c>
      <c r="L39" s="54">
        <f>INDEX('1.2(1)①'!$B:$B,MATCH(N39,'1.2(1)①'!$A:$A,0),1)</f>
        <v>75</v>
      </c>
      <c r="M39" s="190">
        <f t="shared" si="6"/>
        <v>75</v>
      </c>
      <c r="N39" s="190" t="str">
        <f t="shared" si="1"/>
        <v>Scope1, 2主要設備における高効率型・脱炭素型の導入建物その他</v>
      </c>
      <c r="P39" s="53" t="str">
        <f>INDEX('1.2(1)①'!$J:$J,MATCH(目次!$L39,'1.2(1)①'!$B:$B,0),1)</f>
        <v>屋上緑化、壁面緑化</v>
      </c>
      <c r="Q39" s="53">
        <f t="shared" si="7"/>
        <v>1</v>
      </c>
      <c r="R39" s="189">
        <f>COUNTIFS('1.2(2)'!J$967:J$1009,"〇",'1.2(2)'!$E$967:$E$1009,"&gt;="&amp;$L39,'1.2(2)'!$E$967:$E$1009,"&lt;="&amp;$M39)+COUNTIFS('1.2(2)'!J$967:J$1009,"△",'1.2(2)'!$E$967:$E$1009,"&gt;="&amp;$L39,'1.2(2)'!$E$967:$E$1009,"&lt;="&amp;$M39)</f>
        <v>0</v>
      </c>
      <c r="S39" s="189">
        <f>COUNTIFS('1.2(2)'!K$967:K$1009,"〇",'1.2(2)'!$E$967:$E$1009,"&gt;="&amp;$L39,'1.2(2)'!$E$967:$E$1009,"&lt;="&amp;$M39)+COUNTIFS('1.2(2)'!K$967:K$1009,"△",'1.2(2)'!$E$967:$E$1009,"&gt;="&amp;$L39,'1.2(2)'!$E$967:$E$1009,"&lt;="&amp;$M39)</f>
        <v>0</v>
      </c>
      <c r="U39" s="290"/>
      <c r="V39" s="290"/>
      <c r="W39" s="291"/>
      <c r="X39" s="292"/>
      <c r="Y39" s="117" t="s">
        <v>313</v>
      </c>
      <c r="Z39" s="210">
        <f t="shared" si="10"/>
        <v>7</v>
      </c>
      <c r="AA39" s="210">
        <f t="shared" si="11"/>
        <v>0</v>
      </c>
      <c r="AB39" s="210">
        <f t="shared" si="12"/>
        <v>0</v>
      </c>
      <c r="AD39" s="218"/>
      <c r="AE39" s="241" t="s">
        <v>764</v>
      </c>
      <c r="AF39" s="264"/>
      <c r="AG39" s="210">
        <f>SUMIFS(Q$142:Q$236,$D$142:$D$236,AE39)</f>
        <v>62</v>
      </c>
      <c r="AH39" s="210">
        <f>SUMIFS(R$142:R$236,$D$142:$D$236,AF39)</f>
        <v>0</v>
      </c>
      <c r="AI39" s="210">
        <f>SUMIFS(S$142:S$236,$D$142:$D$236,AG39)</f>
        <v>0</v>
      </c>
      <c r="AK39" s="99" t="s">
        <v>1929</v>
      </c>
      <c r="AL39" s="303"/>
      <c r="AM39" s="304"/>
      <c r="AN39" s="308"/>
      <c r="AO39" s="124">
        <f>INDEX('1.2(2)'!E:E,MATCH(AP39,'1.2(2)'!$F:$F,0),1)</f>
        <v>14</v>
      </c>
      <c r="AP39" s="124" t="s">
        <v>2310</v>
      </c>
      <c r="AQ39" s="299" t="s">
        <v>1840</v>
      </c>
      <c r="AR39" s="300"/>
    </row>
    <row r="40" spans="2:44" ht="14.4" customHeight="1">
      <c r="B40" s="282" t="s">
        <v>972</v>
      </c>
      <c r="C40" s="283"/>
      <c r="D40" s="57" t="s">
        <v>974</v>
      </c>
      <c r="E40" s="59"/>
      <c r="F40" s="168" t="s">
        <v>13</v>
      </c>
      <c r="G40" s="38" t="s">
        <v>2687</v>
      </c>
      <c r="H40" s="13" t="s">
        <v>174</v>
      </c>
      <c r="I40" s="114" t="s">
        <v>175</v>
      </c>
      <c r="J40" s="113" t="str">
        <f t="shared" si="0"/>
        <v>76～78</v>
      </c>
      <c r="L40" s="54">
        <f>INDEX('1.2(1)①'!$B:$B,MATCH(N40,'1.2(1)①'!$A:$A,0),1)</f>
        <v>76</v>
      </c>
      <c r="M40" s="190">
        <f t="shared" si="6"/>
        <v>78</v>
      </c>
      <c r="N40" s="190" t="str">
        <f t="shared" si="1"/>
        <v>Scope1, 2主要設備における高効率型・脱炭素型の導入車両自動車</v>
      </c>
      <c r="P40" s="53" t="str">
        <f>INDEX('1.2(1)①'!$J:$J,MATCH(目次!$L40,'1.2(1)①'!$B:$B,0),1)</f>
        <v>低燃費ガソリン・ディーゼル車の導入</v>
      </c>
      <c r="Q40" s="53">
        <f t="shared" si="7"/>
        <v>3</v>
      </c>
      <c r="R40" s="189">
        <f>COUNTIFS('1.2(2)'!J$967:J$1009,"〇",'1.2(2)'!$E$967:$E$1009,"&gt;="&amp;$L40,'1.2(2)'!$E$967:$E$1009,"&lt;="&amp;$M40)+COUNTIFS('1.2(2)'!J$967:J$1009,"△",'1.2(2)'!$E$967:$E$1009,"&gt;="&amp;$L40,'1.2(2)'!$E$967:$E$1009,"&lt;="&amp;$M40)</f>
        <v>0</v>
      </c>
      <c r="S40" s="189">
        <f>COUNTIFS('1.2(2)'!K$967:K$1009,"〇",'1.2(2)'!$E$967:$E$1009,"&gt;="&amp;$L40,'1.2(2)'!$E$967:$E$1009,"&lt;="&amp;$M40)+COUNTIFS('1.2(2)'!K$967:K$1009,"△",'1.2(2)'!$E$967:$E$1009,"&gt;="&amp;$L40,'1.2(2)'!$E$967:$E$1009,"&lt;="&amp;$M40)</f>
        <v>0</v>
      </c>
      <c r="U40" s="290"/>
      <c r="V40" s="290"/>
      <c r="W40" s="291"/>
      <c r="X40" s="292"/>
      <c r="Y40" s="117" t="s">
        <v>70</v>
      </c>
      <c r="Z40" s="210">
        <f t="shared" si="10"/>
        <v>43</v>
      </c>
      <c r="AA40" s="210">
        <f t="shared" si="11"/>
        <v>0</v>
      </c>
      <c r="AB40" s="210">
        <f t="shared" si="12"/>
        <v>0</v>
      </c>
      <c r="AD40" s="218"/>
      <c r="AE40" s="233" t="s">
        <v>1000</v>
      </c>
      <c r="AF40" s="210" t="s">
        <v>989</v>
      </c>
      <c r="AG40" s="210">
        <f t="shared" ref="AG40:AI41" si="14">SUMIFS(Q$142:Q$236,$E$142:$E$236,AF40)</f>
        <v>12</v>
      </c>
      <c r="AH40" s="210">
        <f t="shared" si="14"/>
        <v>0</v>
      </c>
      <c r="AI40" s="210">
        <f t="shared" si="14"/>
        <v>0</v>
      </c>
      <c r="AK40" s="99" t="s">
        <v>1929</v>
      </c>
      <c r="AL40" s="303"/>
      <c r="AM40" s="304"/>
      <c r="AN40" s="308"/>
      <c r="AO40" s="124">
        <f>INDEX('1.2(2)'!E:E,MATCH(AP40,'1.2(2)'!$F:$F,0),1)</f>
        <v>15</v>
      </c>
      <c r="AP40" s="124" t="s">
        <v>2311</v>
      </c>
      <c r="AQ40" s="299" t="s">
        <v>1488</v>
      </c>
      <c r="AR40" s="300"/>
    </row>
    <row r="41" spans="2:44" ht="14.4" customHeight="1">
      <c r="B41" s="282" t="s">
        <v>972</v>
      </c>
      <c r="C41" s="283"/>
      <c r="D41" s="57" t="s">
        <v>974</v>
      </c>
      <c r="E41" s="59"/>
      <c r="F41" s="168" t="s">
        <v>13</v>
      </c>
      <c r="G41" s="38" t="s">
        <v>2687</v>
      </c>
      <c r="H41" s="13" t="s">
        <v>182</v>
      </c>
      <c r="I41" s="114" t="s">
        <v>183</v>
      </c>
      <c r="J41" s="113">
        <f t="shared" si="0"/>
        <v>79</v>
      </c>
      <c r="L41" s="54">
        <f>INDEX('1.2(1)①'!$B:$B,MATCH(N41,'1.2(1)①'!$A:$A,0),1)</f>
        <v>79</v>
      </c>
      <c r="M41" s="190">
        <f t="shared" si="6"/>
        <v>79</v>
      </c>
      <c r="N41" s="190" t="str">
        <f t="shared" si="1"/>
        <v>Scope1, 2主要設備における高効率型・脱炭素型の導入エネルギー管理システム工場エネルギー管理システム（FEMS）</v>
      </c>
      <c r="P41" s="53" t="str">
        <f>INDEX('1.2(1)①'!$J:$J,MATCH(目次!$L41,'1.2(1)①'!$B:$B,0),1)</f>
        <v>工場エネルギー管理システム（FEMS）の導入</v>
      </c>
      <c r="Q41" s="53">
        <f t="shared" si="7"/>
        <v>1</v>
      </c>
      <c r="R41" s="189">
        <f>COUNTIFS('1.2(2)'!J$967:J$1009,"〇",'1.2(2)'!$E$967:$E$1009,"&gt;="&amp;$L41,'1.2(2)'!$E$967:$E$1009,"&lt;="&amp;$M41)+COUNTIFS('1.2(2)'!J$967:J$1009,"△",'1.2(2)'!$E$967:$E$1009,"&gt;="&amp;$L41,'1.2(2)'!$E$967:$E$1009,"&lt;="&amp;$M41)</f>
        <v>0</v>
      </c>
      <c r="S41" s="189">
        <f>COUNTIFS('1.2(2)'!K$967:K$1009,"〇",'1.2(2)'!$E$967:$E$1009,"&gt;="&amp;$L41,'1.2(2)'!$E$967:$E$1009,"&lt;="&amp;$M41)+COUNTIFS('1.2(2)'!K$967:K$1009,"△",'1.2(2)'!$E$967:$E$1009,"&gt;="&amp;$L41,'1.2(2)'!$E$967:$E$1009,"&lt;="&amp;$M41)</f>
        <v>0</v>
      </c>
      <c r="U41" s="290"/>
      <c r="V41" s="290"/>
      <c r="W41" s="291"/>
      <c r="X41" s="292"/>
      <c r="Y41" s="117" t="s">
        <v>81</v>
      </c>
      <c r="Z41" s="210">
        <f t="shared" si="10"/>
        <v>86</v>
      </c>
      <c r="AA41" s="210">
        <f t="shared" si="11"/>
        <v>0</v>
      </c>
      <c r="AB41" s="210">
        <f t="shared" si="12"/>
        <v>0</v>
      </c>
      <c r="AD41" s="218"/>
      <c r="AE41" s="233"/>
      <c r="AF41" s="210" t="s">
        <v>990</v>
      </c>
      <c r="AG41" s="210">
        <f t="shared" si="14"/>
        <v>6</v>
      </c>
      <c r="AH41" s="210">
        <f t="shared" si="14"/>
        <v>0</v>
      </c>
      <c r="AI41" s="210">
        <f t="shared" si="14"/>
        <v>0</v>
      </c>
      <c r="AK41" s="99" t="s">
        <v>1929</v>
      </c>
      <c r="AL41" s="303"/>
      <c r="AM41" s="304"/>
      <c r="AN41" s="308"/>
      <c r="AO41" s="124">
        <f>INDEX('1.2(2)'!E:E,MATCH(AP41,'1.2(2)'!$F:$F,0),1)</f>
        <v>18</v>
      </c>
      <c r="AP41" s="124" t="s">
        <v>2312</v>
      </c>
      <c r="AQ41" s="299" t="s">
        <v>1495</v>
      </c>
      <c r="AR41" s="300"/>
    </row>
    <row r="42" spans="2:44" ht="14.4" customHeight="1">
      <c r="B42" s="282" t="s">
        <v>972</v>
      </c>
      <c r="C42" s="283"/>
      <c r="D42" s="57" t="s">
        <v>974</v>
      </c>
      <c r="E42" s="59"/>
      <c r="F42" s="168" t="s">
        <v>13</v>
      </c>
      <c r="G42" s="38" t="s">
        <v>2687</v>
      </c>
      <c r="H42" s="38" t="str">
        <f>H41</f>
        <v>エネルギー管理システム</v>
      </c>
      <c r="I42" s="114" t="s">
        <v>187</v>
      </c>
      <c r="J42" s="113">
        <f t="shared" si="0"/>
        <v>80</v>
      </c>
      <c r="L42" s="54">
        <f>INDEX('1.2(1)①'!$B:$B,MATCH(N42,'1.2(1)①'!$A:$A,0),1)</f>
        <v>80</v>
      </c>
      <c r="M42" s="190">
        <f t="shared" si="6"/>
        <v>80</v>
      </c>
      <c r="N42" s="190" t="str">
        <f t="shared" si="1"/>
        <v>Scope1, 2主要設備における高効率型・脱炭素型の導入エネルギー管理システムビルエネルギー管理システム（BEMS）</v>
      </c>
      <c r="P42" s="53" t="str">
        <f>INDEX('1.2(1)①'!$J:$J,MATCH(目次!$L42,'1.2(1)①'!$B:$B,0),1)</f>
        <v>ビルエネルギー管理システム（BEMS）の導入</v>
      </c>
      <c r="Q42" s="53">
        <f t="shared" si="7"/>
        <v>1</v>
      </c>
      <c r="R42" s="189">
        <f>COUNTIFS('1.2(2)'!J$967:J$1009,"〇",'1.2(2)'!$E$967:$E$1009,"&gt;="&amp;$L42,'1.2(2)'!$E$967:$E$1009,"&lt;="&amp;$M42)+COUNTIFS('1.2(2)'!J$967:J$1009,"△",'1.2(2)'!$E$967:$E$1009,"&gt;="&amp;$L42,'1.2(2)'!$E$967:$E$1009,"&lt;="&amp;$M42)</f>
        <v>0</v>
      </c>
      <c r="S42" s="189">
        <f>COUNTIFS('1.2(2)'!K$967:K$1009,"〇",'1.2(2)'!$E$967:$E$1009,"&gt;="&amp;$L42,'1.2(2)'!$E$967:$E$1009,"&lt;="&amp;$M42)+COUNTIFS('1.2(2)'!K$967:K$1009,"△",'1.2(2)'!$E$967:$E$1009,"&gt;="&amp;$L42,'1.2(2)'!$E$967:$E$1009,"&lt;="&amp;$M42)</f>
        <v>0</v>
      </c>
      <c r="U42" s="290"/>
      <c r="V42" s="290"/>
      <c r="W42" s="291"/>
      <c r="X42" s="292"/>
      <c r="Y42" s="117" t="s">
        <v>551</v>
      </c>
      <c r="Z42" s="210">
        <f t="shared" si="10"/>
        <v>10</v>
      </c>
      <c r="AA42" s="210">
        <f t="shared" si="11"/>
        <v>0</v>
      </c>
      <c r="AB42" s="210">
        <f t="shared" si="12"/>
        <v>0</v>
      </c>
      <c r="AD42" s="218"/>
      <c r="AE42" s="239" t="s">
        <v>774</v>
      </c>
      <c r="AF42" s="240"/>
      <c r="AG42" s="210">
        <f>SUMIFS(Q$142:Q$236,$D$142:$D$236,AE42)</f>
        <v>12</v>
      </c>
      <c r="AH42" s="210">
        <f>SUMIFS(R$142:R$236,$D$142:$D$236,AF42)</f>
        <v>0</v>
      </c>
      <c r="AI42" s="210">
        <f>SUMIFS(S$142:S$236,$D$142:$D$236,AG42)</f>
        <v>0</v>
      </c>
      <c r="AK42" s="99" t="s">
        <v>1929</v>
      </c>
      <c r="AL42" s="303"/>
      <c r="AM42" s="304"/>
      <c r="AN42" s="308"/>
      <c r="AO42" s="124">
        <f>INDEX('1.2(2)'!E:E,MATCH(AP42,'1.2(2)'!$F:$F,0),1)</f>
        <v>19</v>
      </c>
      <c r="AP42" s="124" t="s">
        <v>56</v>
      </c>
      <c r="AQ42" s="299" t="s">
        <v>58</v>
      </c>
      <c r="AR42" s="300"/>
    </row>
    <row r="43" spans="2:44" ht="14.4" customHeight="1">
      <c r="B43" s="282" t="s">
        <v>972</v>
      </c>
      <c r="C43" s="283"/>
      <c r="D43" s="57" t="s">
        <v>974</v>
      </c>
      <c r="E43" s="59"/>
      <c r="F43" s="168" t="s">
        <v>13</v>
      </c>
      <c r="G43" s="38" t="s">
        <v>2687</v>
      </c>
      <c r="H43" s="288" t="s">
        <v>2692</v>
      </c>
      <c r="I43" s="289"/>
      <c r="J43" s="113" t="str">
        <f t="shared" si="0"/>
        <v>81～86</v>
      </c>
      <c r="L43" s="54">
        <f>INDEX('1.2(1)①'!$B:$B,MATCH(N43,'1.2(1)①'!$A:$A,0),1)</f>
        <v>81</v>
      </c>
      <c r="M43" s="190">
        <f t="shared" si="6"/>
        <v>86</v>
      </c>
      <c r="N43" s="190" t="str">
        <f t="shared" si="1"/>
        <v>Scope1, 2主要設備における高効率型・脱炭素型の導入未利用エネルギー・再生可能エネルギー設備等</v>
      </c>
      <c r="P43" s="53" t="str">
        <f>INDEX('1.2(1)①'!$J:$J,MATCH(目次!$L43,'1.2(1)①'!$B:$B,0),1)</f>
        <v>太陽熱利用システムの導入</v>
      </c>
      <c r="Q43" s="53">
        <f t="shared" si="7"/>
        <v>6</v>
      </c>
      <c r="R43" s="189">
        <f>COUNTIFS('1.2(2)'!J$967:J$1009,"〇",'1.2(2)'!$E$967:$E$1009,"&gt;="&amp;$L43,'1.2(2)'!$E$967:$E$1009,"&lt;="&amp;$M43)+COUNTIFS('1.2(2)'!J$967:J$1009,"△",'1.2(2)'!$E$967:$E$1009,"&gt;="&amp;$L43,'1.2(2)'!$E$967:$E$1009,"&lt;="&amp;$M43)</f>
        <v>4</v>
      </c>
      <c r="S43" s="189">
        <f>COUNTIFS('1.2(2)'!K$967:K$1009,"〇",'1.2(2)'!$E$967:$E$1009,"&gt;="&amp;$L43,'1.2(2)'!$E$967:$E$1009,"&lt;="&amp;$M43)+COUNTIFS('1.2(2)'!K$967:K$1009,"△",'1.2(2)'!$E$967:$E$1009,"&gt;="&amp;$L43,'1.2(2)'!$E$967:$E$1009,"&lt;="&amp;$M43)</f>
        <v>1</v>
      </c>
      <c r="U43" s="290"/>
      <c r="V43" s="290"/>
      <c r="W43" s="291"/>
      <c r="X43" s="292"/>
      <c r="Y43" s="117" t="s">
        <v>109</v>
      </c>
      <c r="Z43" s="210">
        <f t="shared" si="10"/>
        <v>12</v>
      </c>
      <c r="AA43" s="210">
        <f t="shared" si="11"/>
        <v>0</v>
      </c>
      <c r="AB43" s="210">
        <f t="shared" si="12"/>
        <v>0</v>
      </c>
      <c r="AD43" s="211" t="s">
        <v>2927</v>
      </c>
      <c r="AE43" s="239" t="s">
        <v>2933</v>
      </c>
      <c r="AF43" s="240"/>
      <c r="AG43" s="210">
        <f>SUMIFS(Q$243:Q$286,$B$243:$B$286,$AD43)</f>
        <v>59</v>
      </c>
      <c r="AH43" s="210">
        <f t="shared" ref="AH43:AI45" si="15">SUMIFS(R$243:R$286,$B$243:$B$286,AE43)</f>
        <v>0</v>
      </c>
      <c r="AI43" s="210">
        <f t="shared" si="15"/>
        <v>0</v>
      </c>
      <c r="AK43" s="99" t="s">
        <v>1929</v>
      </c>
      <c r="AL43" s="303"/>
      <c r="AM43" s="304"/>
      <c r="AN43" s="308"/>
      <c r="AO43" s="124">
        <f>INDEX('1.2(2)'!E:E,MATCH(AP43,'1.2(2)'!$F:$F,0),1)</f>
        <v>24</v>
      </c>
      <c r="AP43" s="124" t="s">
        <v>67</v>
      </c>
      <c r="AQ43" s="299" t="s">
        <v>1659</v>
      </c>
      <c r="AR43" s="300"/>
    </row>
    <row r="44" spans="2:44" ht="14.4" customHeight="1">
      <c r="B44" s="282" t="s">
        <v>972</v>
      </c>
      <c r="C44" s="283"/>
      <c r="D44" s="57" t="s">
        <v>974</v>
      </c>
      <c r="E44" s="59"/>
      <c r="F44" s="168" t="s">
        <v>13</v>
      </c>
      <c r="G44" s="13" t="s">
        <v>202</v>
      </c>
      <c r="H44" s="13" t="s">
        <v>15</v>
      </c>
      <c r="I44" s="115" t="s">
        <v>16</v>
      </c>
      <c r="J44" s="113" t="str">
        <f t="shared" si="0"/>
        <v>87～100</v>
      </c>
      <c r="L44" s="54">
        <f>INDEX('1.2(1)①'!$B:$B,MATCH(N44,'1.2(1)①'!$A:$A,0),1)</f>
        <v>87</v>
      </c>
      <c r="M44" s="190">
        <f t="shared" si="6"/>
        <v>100</v>
      </c>
      <c r="N44" s="190" t="str">
        <f t="shared" si="1"/>
        <v>Scope1, 2その他の設備導入、運用改善空気調和設備空気熱源設備・システム</v>
      </c>
      <c r="P44" s="53" t="str">
        <f>INDEX('1.2(1)①'!$J:$J,MATCH(目次!$L44,'1.2(1)①'!$B:$B,0),1)</f>
        <v>蓄熱式空気調和システムの導入</v>
      </c>
      <c r="Q44" s="53">
        <f t="shared" si="7"/>
        <v>14</v>
      </c>
      <c r="R44" s="189">
        <f>COUNTIFS('1.2(2)'!J$967:J$1009,"〇",'1.2(2)'!$E$967:$E$1009,"&gt;="&amp;$L44,'1.2(2)'!$E$967:$E$1009,"&lt;="&amp;$M44)+COUNTIFS('1.2(2)'!J$967:J$1009,"△",'1.2(2)'!$E$967:$E$1009,"&gt;="&amp;$L44,'1.2(2)'!$E$967:$E$1009,"&lt;="&amp;$M44)</f>
        <v>0</v>
      </c>
      <c r="S44" s="189">
        <f>COUNTIFS('1.2(2)'!K$967:K$1009,"〇",'1.2(2)'!$E$967:$E$1009,"&gt;="&amp;$L44,'1.2(2)'!$E$967:$E$1009,"&lt;="&amp;$M44)+COUNTIFS('1.2(2)'!K$967:K$1009,"△",'1.2(2)'!$E$967:$E$1009,"&gt;="&amp;$L44,'1.2(2)'!$E$967:$E$1009,"&lt;="&amp;$M44)</f>
        <v>0</v>
      </c>
      <c r="U44" s="290"/>
      <c r="V44" s="290"/>
      <c r="W44" s="291"/>
      <c r="X44" s="292"/>
      <c r="Y44" s="117" t="s">
        <v>116</v>
      </c>
      <c r="Z44" s="210">
        <f t="shared" si="10"/>
        <v>49</v>
      </c>
      <c r="AA44" s="210">
        <f t="shared" si="11"/>
        <v>0</v>
      </c>
      <c r="AB44" s="210">
        <f t="shared" si="12"/>
        <v>0</v>
      </c>
      <c r="AD44" s="211" t="s">
        <v>2928</v>
      </c>
      <c r="AE44" s="239" t="s">
        <v>2933</v>
      </c>
      <c r="AF44" s="240"/>
      <c r="AG44" s="210">
        <f>SUMIFS(Q$243:Q$286,$B$243:$B$286,$AD44)</f>
        <v>93</v>
      </c>
      <c r="AH44" s="210">
        <f t="shared" si="15"/>
        <v>0</v>
      </c>
      <c r="AI44" s="210">
        <f t="shared" si="15"/>
        <v>0</v>
      </c>
      <c r="AK44" s="99" t="s">
        <v>1929</v>
      </c>
      <c r="AL44" s="303"/>
      <c r="AM44" s="304"/>
      <c r="AN44" s="308"/>
      <c r="AO44" s="122">
        <f>INDEX('1.2(2)'!E:E,MATCH(AP44,'1.2(2)'!$F:$F,0),1)</f>
        <v>25</v>
      </c>
      <c r="AP44" s="122" t="s">
        <v>2313</v>
      </c>
      <c r="AQ44" s="299" t="s">
        <v>1541</v>
      </c>
      <c r="AR44" s="300"/>
    </row>
    <row r="45" spans="2:44" ht="14.4" customHeight="1">
      <c r="B45" s="282" t="s">
        <v>972</v>
      </c>
      <c r="C45" s="283"/>
      <c r="D45" s="57" t="s">
        <v>974</v>
      </c>
      <c r="E45" s="59"/>
      <c r="F45" s="168" t="s">
        <v>13</v>
      </c>
      <c r="G45" s="38" t="str">
        <f>G44</f>
        <v>その他の設備導入、運用改善</v>
      </c>
      <c r="H45" s="38" t="str">
        <f t="shared" ref="H45:H50" si="16">H44</f>
        <v>空気調和設備</v>
      </c>
      <c r="I45" s="115" t="s">
        <v>231</v>
      </c>
      <c r="J45" s="113" t="str">
        <f t="shared" si="0"/>
        <v>101～110</v>
      </c>
      <c r="L45" s="54">
        <f>INDEX('1.2(1)①'!$B:$B,MATCH(N45,'1.2(1)①'!$A:$A,0),1)</f>
        <v>101</v>
      </c>
      <c r="M45" s="190">
        <f t="shared" si="6"/>
        <v>110</v>
      </c>
      <c r="N45" s="190" t="str">
        <f t="shared" si="1"/>
        <v>Scope1, 2その他の設備導入、運用改善空気調和設備空気調和・熱源設備の最適制御</v>
      </c>
      <c r="P45" s="53" t="str">
        <f>INDEX('1.2(1)①'!$J:$J,MATCH(目次!$L45,'1.2(1)①'!$B:$B,0),1)</f>
        <v>空気調和設備の最適起動停止制御の導入</v>
      </c>
      <c r="Q45" s="53">
        <f t="shared" si="7"/>
        <v>10</v>
      </c>
      <c r="R45" s="189">
        <f>COUNTIFS('1.2(2)'!J$967:J$1009,"〇",'1.2(2)'!$E$967:$E$1009,"&gt;="&amp;$L45,'1.2(2)'!$E$967:$E$1009,"&lt;="&amp;$M45)+COUNTIFS('1.2(2)'!J$967:J$1009,"△",'1.2(2)'!$E$967:$E$1009,"&gt;="&amp;$L45,'1.2(2)'!$E$967:$E$1009,"&lt;="&amp;$M45)</f>
        <v>0</v>
      </c>
      <c r="S45" s="189">
        <f>COUNTIFS('1.2(2)'!K$967:K$1009,"〇",'1.2(2)'!$E$967:$E$1009,"&gt;="&amp;$L45,'1.2(2)'!$E$967:$E$1009,"&lt;="&amp;$M45)+COUNTIFS('1.2(2)'!K$967:K$1009,"△",'1.2(2)'!$E$967:$E$1009,"&gt;="&amp;$L45,'1.2(2)'!$E$967:$E$1009,"&lt;="&amp;$M45)</f>
        <v>0</v>
      </c>
      <c r="U45" s="290"/>
      <c r="V45" s="290"/>
      <c r="W45" s="291"/>
      <c r="X45" s="292"/>
      <c r="Y45" s="117" t="s">
        <v>164</v>
      </c>
      <c r="Z45" s="210">
        <f t="shared" si="10"/>
        <v>3</v>
      </c>
      <c r="AA45" s="210">
        <f t="shared" si="11"/>
        <v>0</v>
      </c>
      <c r="AB45" s="210">
        <f t="shared" si="12"/>
        <v>0</v>
      </c>
      <c r="AD45" s="211" t="s">
        <v>2929</v>
      </c>
      <c r="AE45" s="239" t="s">
        <v>2933</v>
      </c>
      <c r="AF45" s="240"/>
      <c r="AG45" s="210">
        <f>SUMIFS(Q$243:Q$286,$B$243:$B$286,$AD45)</f>
        <v>98</v>
      </c>
      <c r="AH45" s="210">
        <f t="shared" si="15"/>
        <v>0</v>
      </c>
      <c r="AI45" s="210">
        <f t="shared" si="15"/>
        <v>0</v>
      </c>
      <c r="AK45" s="99" t="s">
        <v>1929</v>
      </c>
      <c r="AL45" s="303"/>
      <c r="AM45" s="304"/>
      <c r="AN45" s="308"/>
      <c r="AO45" s="125">
        <f>INDEX('1.2(2)'!E:E,MATCH(AP45,'1.2(2)'!$F:$F,0),1)</f>
        <v>25</v>
      </c>
      <c r="AP45" s="125" t="s">
        <v>2313</v>
      </c>
      <c r="AQ45" s="299" t="s">
        <v>1559</v>
      </c>
      <c r="AR45" s="300"/>
    </row>
    <row r="46" spans="2:44" ht="14.4" customHeight="1">
      <c r="B46" s="282" t="s">
        <v>972</v>
      </c>
      <c r="C46" s="283"/>
      <c r="D46" s="57" t="s">
        <v>974</v>
      </c>
      <c r="E46" s="59"/>
      <c r="F46" s="168" t="s">
        <v>13</v>
      </c>
      <c r="G46" s="38" t="str">
        <f t="shared" ref="G46:G109" si="17">G45</f>
        <v>その他の設備導入、運用改善</v>
      </c>
      <c r="H46" s="38" t="str">
        <f t="shared" si="16"/>
        <v>空気調和設備</v>
      </c>
      <c r="I46" s="115" t="s">
        <v>252</v>
      </c>
      <c r="J46" s="113" t="str">
        <f t="shared" si="0"/>
        <v>111～116</v>
      </c>
      <c r="L46" s="54">
        <f>INDEX('1.2(1)①'!$B:$B,MATCH(N46,'1.2(1)①'!$A:$A,0),1)</f>
        <v>111</v>
      </c>
      <c r="M46" s="190">
        <f t="shared" si="6"/>
        <v>116</v>
      </c>
      <c r="N46" s="190" t="str">
        <f t="shared" si="1"/>
        <v>Scope1, 2その他の設備導入、運用改善空気調和設備空気調和用搬送動力の低減</v>
      </c>
      <c r="P46" s="53" t="str">
        <f>INDEX('1.2(1)①'!$J:$J,MATCH(目次!$L46,'1.2(1)①'!$B:$B,0),1)</f>
        <v>水・空気搬送ロスの低減</v>
      </c>
      <c r="Q46" s="53">
        <f t="shared" si="7"/>
        <v>6</v>
      </c>
      <c r="R46" s="189">
        <f>COUNTIFS('1.2(2)'!J$967:J$1009,"〇",'1.2(2)'!$E$967:$E$1009,"&gt;="&amp;$L46,'1.2(2)'!$E$967:$E$1009,"&lt;="&amp;$M46)+COUNTIFS('1.2(2)'!J$967:J$1009,"△",'1.2(2)'!$E$967:$E$1009,"&gt;="&amp;$L46,'1.2(2)'!$E$967:$E$1009,"&lt;="&amp;$M46)</f>
        <v>0</v>
      </c>
      <c r="S46" s="189">
        <f>COUNTIFS('1.2(2)'!K$967:K$1009,"〇",'1.2(2)'!$E$967:$E$1009,"&gt;="&amp;$L46,'1.2(2)'!$E$967:$E$1009,"&lt;="&amp;$M46)+COUNTIFS('1.2(2)'!K$967:K$1009,"△",'1.2(2)'!$E$967:$E$1009,"&gt;="&amp;$L46,'1.2(2)'!$E$967:$E$1009,"&lt;="&amp;$M46)</f>
        <v>0</v>
      </c>
      <c r="U46" s="290"/>
      <c r="V46" s="290"/>
      <c r="W46" s="291"/>
      <c r="X46" s="292"/>
      <c r="Y46" s="117" t="s">
        <v>174</v>
      </c>
      <c r="Z46" s="210">
        <f t="shared" si="10"/>
        <v>1</v>
      </c>
      <c r="AA46" s="210">
        <f t="shared" si="11"/>
        <v>0</v>
      </c>
      <c r="AB46" s="210">
        <f t="shared" si="12"/>
        <v>0</v>
      </c>
      <c r="AD46" s="298" t="s">
        <v>2930</v>
      </c>
      <c r="AE46" s="239" t="s">
        <v>1003</v>
      </c>
      <c r="AF46" s="240"/>
      <c r="AG46" s="210">
        <f t="shared" ref="AG46:AI48" si="18">SUMIFS(Q$291:Q$336,$D$291:$D$336,$AE46)</f>
        <v>34</v>
      </c>
      <c r="AH46" s="210">
        <f t="shared" si="18"/>
        <v>0</v>
      </c>
      <c r="AI46" s="210">
        <f t="shared" si="18"/>
        <v>0</v>
      </c>
      <c r="AK46" s="99" t="s">
        <v>1929</v>
      </c>
      <c r="AL46" s="303"/>
      <c r="AM46" s="304"/>
      <c r="AN46" s="308"/>
      <c r="AO46" s="126">
        <f>INDEX('1.2(2)'!E:E,MATCH(AP46,'1.2(2)'!$F:$F,0),1)</f>
        <v>25</v>
      </c>
      <c r="AP46" s="126" t="s">
        <v>2313</v>
      </c>
      <c r="AQ46" s="299" t="s">
        <v>1563</v>
      </c>
      <c r="AR46" s="300"/>
    </row>
    <row r="47" spans="2:44" ht="14.4" customHeight="1">
      <c r="B47" s="282" t="s">
        <v>972</v>
      </c>
      <c r="C47" s="283"/>
      <c r="D47" s="57" t="s">
        <v>974</v>
      </c>
      <c r="E47" s="59"/>
      <c r="F47" s="168" t="s">
        <v>13</v>
      </c>
      <c r="G47" s="38" t="str">
        <f t="shared" si="17"/>
        <v>その他の設備導入、運用改善</v>
      </c>
      <c r="H47" s="38" t="str">
        <f t="shared" si="16"/>
        <v>空気調和設備</v>
      </c>
      <c r="I47" s="115" t="s">
        <v>265</v>
      </c>
      <c r="J47" s="113" t="str">
        <f t="shared" si="0"/>
        <v>117～119</v>
      </c>
      <c r="L47" s="54">
        <f>INDEX('1.2(1)①'!$B:$B,MATCH(N47,'1.2(1)①'!$A:$A,0),1)</f>
        <v>117</v>
      </c>
      <c r="M47" s="190">
        <f t="shared" si="6"/>
        <v>119</v>
      </c>
      <c r="N47" s="190" t="str">
        <f t="shared" si="1"/>
        <v>Scope1, 2その他の設備導入、運用改善空気調和設備空気調和関係その他</v>
      </c>
      <c r="P47" s="53" t="str">
        <f>INDEX('1.2(1)①'!$J:$J,MATCH(目次!$L47,'1.2(1)①'!$B:$B,0),1)</f>
        <v>空調ゾーニングの細分化</v>
      </c>
      <c r="Q47" s="53">
        <f t="shared" si="7"/>
        <v>3</v>
      </c>
      <c r="R47" s="189">
        <f>COUNTIFS('1.2(2)'!J$967:J$1009,"〇",'1.2(2)'!$E$967:$E$1009,"&gt;="&amp;$L47,'1.2(2)'!$E$967:$E$1009,"&lt;="&amp;$M47)+COUNTIFS('1.2(2)'!J$967:J$1009,"△",'1.2(2)'!$E$967:$E$1009,"&gt;="&amp;$L47,'1.2(2)'!$E$967:$E$1009,"&lt;="&amp;$M47)</f>
        <v>0</v>
      </c>
      <c r="S47" s="189">
        <f>COUNTIFS('1.2(2)'!K$967:K$1009,"〇",'1.2(2)'!$E$967:$E$1009,"&gt;="&amp;$L47,'1.2(2)'!$E$967:$E$1009,"&lt;="&amp;$M47)+COUNTIFS('1.2(2)'!K$967:K$1009,"△",'1.2(2)'!$E$967:$E$1009,"&gt;="&amp;$L47,'1.2(2)'!$E$967:$E$1009,"&lt;="&amp;$M47)</f>
        <v>0</v>
      </c>
      <c r="U47" s="290"/>
      <c r="V47" s="290"/>
      <c r="W47" s="291"/>
      <c r="X47" s="292"/>
      <c r="Y47" s="117" t="s">
        <v>2823</v>
      </c>
      <c r="Z47" s="210">
        <f t="shared" si="10"/>
        <v>2</v>
      </c>
      <c r="AA47" s="210">
        <f t="shared" si="11"/>
        <v>0</v>
      </c>
      <c r="AB47" s="210">
        <f t="shared" si="12"/>
        <v>0</v>
      </c>
      <c r="AD47" s="298"/>
      <c r="AE47" s="239" t="s">
        <v>2931</v>
      </c>
      <c r="AF47" s="240"/>
      <c r="AG47" s="210">
        <f t="shared" si="18"/>
        <v>81</v>
      </c>
      <c r="AH47" s="210">
        <f t="shared" si="18"/>
        <v>0</v>
      </c>
      <c r="AI47" s="210">
        <f t="shared" si="18"/>
        <v>0</v>
      </c>
      <c r="AK47" s="99" t="s">
        <v>1929</v>
      </c>
      <c r="AL47" s="303"/>
      <c r="AM47" s="304"/>
      <c r="AN47" s="308"/>
      <c r="AO47" s="126">
        <f>INDEX('1.2(2)'!E:E,MATCH(AP47,'1.2(2)'!$F:$F,0),1)</f>
        <v>25</v>
      </c>
      <c r="AP47" s="126" t="s">
        <v>2313</v>
      </c>
      <c r="AQ47" s="299" t="s">
        <v>1564</v>
      </c>
      <c r="AR47" s="300"/>
    </row>
    <row r="48" spans="2:44" s="183" customFormat="1" ht="14.4" customHeight="1">
      <c r="B48" s="168"/>
      <c r="C48" s="169"/>
      <c r="D48" s="57" t="s">
        <v>974</v>
      </c>
      <c r="E48" s="59"/>
      <c r="F48" s="168" t="s">
        <v>13</v>
      </c>
      <c r="G48" s="38" t="str">
        <f t="shared" si="17"/>
        <v>その他の設備導入、運用改善</v>
      </c>
      <c r="H48" s="38" t="str">
        <f t="shared" si="16"/>
        <v>空気調和設備</v>
      </c>
      <c r="I48" s="192" t="s">
        <v>2826</v>
      </c>
      <c r="J48" s="170" t="str">
        <f t="shared" si="0"/>
        <v>120～129</v>
      </c>
      <c r="K48" s="26"/>
      <c r="L48" s="54">
        <f>INDEX('1.2(1)①'!$B:$B,MATCH(N48,'1.2(1)①'!$A:$A,0),1)</f>
        <v>120</v>
      </c>
      <c r="M48" s="190">
        <f t="shared" si="6"/>
        <v>129</v>
      </c>
      <c r="N48" s="190" t="str">
        <f t="shared" si="1"/>
        <v>Scope1, 2その他の設備導入、運用改善空気調和設備空調熱源設備・システムの運用改善</v>
      </c>
      <c r="O48" s="53"/>
      <c r="P48" s="53" t="str">
        <f>INDEX('1.2(1)①'!$J:$J,MATCH(目次!$L48,'1.2(1)①'!$B:$B,0),1)</f>
        <v>熱源設備における冷温水出口温度・冷却水設定温度の適正化</v>
      </c>
      <c r="Q48" s="53">
        <f t="shared" si="7"/>
        <v>10</v>
      </c>
      <c r="R48" s="189">
        <f>COUNTIFS('1.2(2)'!J$967:J$1009,"〇",'1.2(2)'!$E$967:$E$1009,"&gt;="&amp;$L48,'1.2(2)'!$E$967:$E$1009,"&lt;="&amp;$M48)+COUNTIFS('1.2(2)'!J$967:J$1009,"△",'1.2(2)'!$E$967:$E$1009,"&gt;="&amp;$L48,'1.2(2)'!$E$967:$E$1009,"&lt;="&amp;$M48)</f>
        <v>0</v>
      </c>
      <c r="S48" s="189">
        <f>COUNTIFS('1.2(2)'!K$967:K$1009,"〇",'1.2(2)'!$E$967:$E$1009,"&gt;="&amp;$L48,'1.2(2)'!$E$967:$E$1009,"&lt;="&amp;$M48)+COUNTIFS('1.2(2)'!K$967:K$1009,"△",'1.2(2)'!$E$967:$E$1009,"&gt;="&amp;$L48,'1.2(2)'!$E$967:$E$1009,"&lt;="&amp;$M48)</f>
        <v>0</v>
      </c>
      <c r="U48" s="290"/>
      <c r="V48" s="290"/>
      <c r="W48" s="291"/>
      <c r="X48" s="292"/>
      <c r="Y48" s="118" t="s">
        <v>2692</v>
      </c>
      <c r="Z48" s="210">
        <f t="shared" si="10"/>
        <v>11</v>
      </c>
      <c r="AA48" s="210">
        <f t="shared" si="11"/>
        <v>0</v>
      </c>
      <c r="AB48" s="210">
        <f t="shared" si="12"/>
        <v>0</v>
      </c>
      <c r="AD48" s="298"/>
      <c r="AE48" s="239" t="s">
        <v>2932</v>
      </c>
      <c r="AF48" s="240"/>
      <c r="AG48" s="210">
        <f t="shared" si="18"/>
        <v>59</v>
      </c>
      <c r="AH48" s="210">
        <f t="shared" si="18"/>
        <v>0</v>
      </c>
      <c r="AI48" s="210">
        <f t="shared" si="18"/>
        <v>0</v>
      </c>
      <c r="AK48" s="99" t="s">
        <v>1929</v>
      </c>
      <c r="AL48" s="303"/>
      <c r="AM48" s="304"/>
      <c r="AN48" s="308"/>
      <c r="AO48" s="126">
        <f>INDEX('1.2(2)'!E:E,MATCH(AP48,'1.2(2)'!$F:$F,0),1)</f>
        <v>26</v>
      </c>
      <c r="AP48" s="126" t="s">
        <v>74</v>
      </c>
      <c r="AQ48" s="299" t="s">
        <v>1506</v>
      </c>
      <c r="AR48" s="300"/>
    </row>
    <row r="49" spans="2:44" s="183" customFormat="1" ht="14.4" customHeight="1">
      <c r="B49" s="168"/>
      <c r="C49" s="169"/>
      <c r="D49" s="57" t="s">
        <v>974</v>
      </c>
      <c r="E49" s="59"/>
      <c r="F49" s="168" t="s">
        <v>13</v>
      </c>
      <c r="G49" s="38" t="str">
        <f t="shared" si="17"/>
        <v>その他の設備導入、運用改善</v>
      </c>
      <c r="H49" s="38" t="str">
        <f t="shared" si="16"/>
        <v>空気調和設備</v>
      </c>
      <c r="I49" s="192" t="s">
        <v>2827</v>
      </c>
      <c r="J49" s="170" t="str">
        <f t="shared" si="0"/>
        <v>130～137</v>
      </c>
      <c r="K49" s="26"/>
      <c r="L49" s="54">
        <f>INDEX('1.2(1)①'!$B:$B,MATCH(N49,'1.2(1)①'!$A:$A,0),1)</f>
        <v>130</v>
      </c>
      <c r="M49" s="190">
        <f t="shared" si="6"/>
        <v>137</v>
      </c>
      <c r="N49" s="190" t="str">
        <f t="shared" si="1"/>
        <v>Scope1, 2その他の設備導入、運用改善空気調和設備空調負荷低減のための運用改善</v>
      </c>
      <c r="O49" s="53"/>
      <c r="P49" s="53" t="str">
        <f>INDEX('1.2(1)①'!$J:$J,MATCH(目次!$L49,'1.2(1)①'!$B:$B,0),1)</f>
        <v>空調設定温度・湿度の適正化</v>
      </c>
      <c r="Q49" s="53">
        <f t="shared" si="7"/>
        <v>8</v>
      </c>
      <c r="R49" s="189">
        <f>COUNTIFS('1.2(2)'!J$967:J$1009,"〇",'1.2(2)'!$E$967:$E$1009,"&gt;="&amp;$L49,'1.2(2)'!$E$967:$E$1009,"&lt;="&amp;$M49)+COUNTIFS('1.2(2)'!J$967:J$1009,"△",'1.2(2)'!$E$967:$E$1009,"&gt;="&amp;$L49,'1.2(2)'!$E$967:$E$1009,"&lt;="&amp;$M49)</f>
        <v>0</v>
      </c>
      <c r="S49" s="189">
        <f>COUNTIFS('1.2(2)'!K$967:K$1009,"〇",'1.2(2)'!$E$967:$E$1009,"&gt;="&amp;$L49,'1.2(2)'!$E$967:$E$1009,"&lt;="&amp;$M49)+COUNTIFS('1.2(2)'!K$967:K$1009,"△",'1.2(2)'!$E$967:$E$1009,"&gt;="&amp;$L49,'1.2(2)'!$E$967:$E$1009,"&lt;="&amp;$M49)</f>
        <v>0</v>
      </c>
      <c r="U49" s="290"/>
      <c r="V49" s="290"/>
      <c r="W49" s="291"/>
      <c r="X49" s="292"/>
      <c r="Y49" s="118" t="s">
        <v>663</v>
      </c>
      <c r="Z49" s="210">
        <f t="shared" si="10"/>
        <v>3</v>
      </c>
      <c r="AA49" s="210">
        <f t="shared" si="11"/>
        <v>0</v>
      </c>
      <c r="AB49" s="210">
        <f t="shared" si="12"/>
        <v>0</v>
      </c>
      <c r="AD49" s="219"/>
      <c r="AE49" s="133"/>
      <c r="AF49"/>
      <c r="AK49" s="99" t="s">
        <v>1929</v>
      </c>
      <c r="AL49" s="303"/>
      <c r="AM49" s="304"/>
      <c r="AN49" s="308"/>
      <c r="AO49" s="127">
        <f>INDEX('1.2(2)'!E:E,MATCH(AP49,'1.2(2)'!$F:$F,0),1)</f>
        <v>27</v>
      </c>
      <c r="AP49" s="127" t="s">
        <v>2314</v>
      </c>
      <c r="AQ49" s="299" t="s">
        <v>1566</v>
      </c>
      <c r="AR49" s="300"/>
    </row>
    <row r="50" spans="2:44" s="183" customFormat="1" ht="14.4" customHeight="1">
      <c r="B50" s="168"/>
      <c r="C50" s="169"/>
      <c r="D50" s="57" t="s">
        <v>974</v>
      </c>
      <c r="E50" s="59"/>
      <c r="F50" s="168" t="s">
        <v>13</v>
      </c>
      <c r="G50" s="38" t="str">
        <f t="shared" si="17"/>
        <v>その他の設備導入、運用改善</v>
      </c>
      <c r="H50" s="38" t="str">
        <f t="shared" si="16"/>
        <v>空気調和設備</v>
      </c>
      <c r="I50" s="192" t="s">
        <v>2828</v>
      </c>
      <c r="J50" s="170" t="str">
        <f t="shared" si="0"/>
        <v>138～141</v>
      </c>
      <c r="K50" s="26"/>
      <c r="L50" s="54">
        <f>INDEX('1.2(1)①'!$B:$B,MATCH(N50,'1.2(1)①'!$A:$A,0),1)</f>
        <v>138</v>
      </c>
      <c r="M50" s="190">
        <f t="shared" si="6"/>
        <v>141</v>
      </c>
      <c r="N50" s="190" t="str">
        <f t="shared" si="1"/>
        <v>Scope1, 2その他の設備導入、運用改善空気調和設備その他運用改善</v>
      </c>
      <c r="O50" s="53"/>
      <c r="P50" s="53" t="str">
        <f>INDEX('1.2(1)①'!$J:$J,MATCH(目次!$L50,'1.2(1)①'!$B:$B,0),1)</f>
        <v>温湿度センサー・コイル・フィルター等の清掃</v>
      </c>
      <c r="Q50" s="53">
        <f t="shared" si="7"/>
        <v>4</v>
      </c>
      <c r="R50" s="189">
        <f>COUNTIFS('1.2(2)'!J$967:J$1009,"〇",'1.2(2)'!$E$967:$E$1009,"&gt;="&amp;$L50,'1.2(2)'!$E$967:$E$1009,"&lt;="&amp;$M50)+COUNTIFS('1.2(2)'!J$967:J$1009,"△",'1.2(2)'!$E$967:$E$1009,"&gt;="&amp;$L50,'1.2(2)'!$E$967:$E$1009,"&lt;="&amp;$M50)</f>
        <v>0</v>
      </c>
      <c r="S50" s="189">
        <f>COUNTIFS('1.2(2)'!K$967:K$1009,"〇",'1.2(2)'!$E$967:$E$1009,"&gt;="&amp;$L50,'1.2(2)'!$E$967:$E$1009,"&lt;="&amp;$M50)+COUNTIFS('1.2(2)'!K$967:K$1009,"△",'1.2(2)'!$E$967:$E$1009,"&gt;="&amp;$L50,'1.2(2)'!$E$967:$E$1009,"&lt;="&amp;$M50)</f>
        <v>0</v>
      </c>
      <c r="U50" s="290"/>
      <c r="V50" s="290"/>
      <c r="W50" s="118" t="s">
        <v>668</v>
      </c>
      <c r="X50" s="291" t="s">
        <v>669</v>
      </c>
      <c r="Y50" s="291"/>
      <c r="Z50" s="210">
        <f>Q112</f>
        <v>2</v>
      </c>
      <c r="AA50" s="210">
        <f t="shared" ref="AA50:AB53" si="19">R112</f>
        <v>0</v>
      </c>
      <c r="AB50" s="210">
        <f t="shared" si="19"/>
        <v>0</v>
      </c>
      <c r="AK50" s="99" t="s">
        <v>1929</v>
      </c>
      <c r="AL50" s="303"/>
      <c r="AM50" s="304"/>
      <c r="AN50" s="308"/>
      <c r="AO50" s="124">
        <f>INDEX('1.2(2)'!E:E,MATCH(AP50,'1.2(2)'!$F:$F,0),1)</f>
        <v>34</v>
      </c>
      <c r="AP50" s="124" t="s">
        <v>2315</v>
      </c>
      <c r="AQ50" s="299" t="s">
        <v>1270</v>
      </c>
      <c r="AR50" s="300"/>
    </row>
    <row r="51" spans="2:44" ht="14.4" customHeight="1">
      <c r="B51" s="282" t="s">
        <v>972</v>
      </c>
      <c r="C51" s="283"/>
      <c r="D51" s="57" t="s">
        <v>974</v>
      </c>
      <c r="E51" s="59"/>
      <c r="F51" s="168" t="s">
        <v>13</v>
      </c>
      <c r="G51" s="38" t="str">
        <f t="shared" si="17"/>
        <v>その他の設備導入、運用改善</v>
      </c>
      <c r="H51" s="13" t="s">
        <v>51</v>
      </c>
      <c r="I51" s="115" t="s">
        <v>52</v>
      </c>
      <c r="J51" s="170" t="str">
        <f t="shared" si="0"/>
        <v>142～144</v>
      </c>
      <c r="L51" s="54">
        <f>INDEX('1.2(1)①'!$B:$B,MATCH(N51,'1.2(1)①'!$A:$A,0),1)</f>
        <v>142</v>
      </c>
      <c r="M51" s="190">
        <f t="shared" si="6"/>
        <v>144</v>
      </c>
      <c r="N51" s="190" t="str">
        <f t="shared" si="1"/>
        <v>Scope1, 2その他の設備導入、運用改善給湯設備給湯熱源設備・システム</v>
      </c>
      <c r="P51" s="53" t="str">
        <f>INDEX('1.2(1)①'!$J:$J,MATCH(目次!$L51,'1.2(1)①'!$B:$B,0),1)</f>
        <v>各種熱利用型給湯システムの導入</v>
      </c>
      <c r="Q51" s="53">
        <f t="shared" si="7"/>
        <v>3</v>
      </c>
      <c r="R51" s="189">
        <f>COUNTIFS('1.2(2)'!J$967:J$1009,"〇",'1.2(2)'!$E$967:$E$1009,"&gt;="&amp;$L51,'1.2(2)'!$E$967:$E$1009,"&lt;="&amp;$M51)+COUNTIFS('1.2(2)'!J$967:J$1009,"△",'1.2(2)'!$E$967:$E$1009,"&gt;="&amp;$L51,'1.2(2)'!$E$967:$E$1009,"&lt;="&amp;$M51)</f>
        <v>0</v>
      </c>
      <c r="S51" s="189">
        <f>COUNTIFS('1.2(2)'!K$967:K$1009,"〇",'1.2(2)'!$E$967:$E$1009,"&gt;="&amp;$L51,'1.2(2)'!$E$967:$E$1009,"&lt;="&amp;$M51)+COUNTIFS('1.2(2)'!K$967:K$1009,"△",'1.2(2)'!$E$967:$E$1009,"&gt;="&amp;$L51,'1.2(2)'!$E$967:$E$1009,"&lt;="&amp;$M51)</f>
        <v>0</v>
      </c>
      <c r="U51" s="290"/>
      <c r="V51" s="290"/>
      <c r="W51" s="293" t="s">
        <v>673</v>
      </c>
      <c r="X51" s="291" t="s">
        <v>695</v>
      </c>
      <c r="Y51" s="291"/>
      <c r="Z51" s="210">
        <f t="shared" ref="Z51:Z53" si="20">Q113</f>
        <v>5</v>
      </c>
      <c r="AA51" s="210">
        <f t="shared" si="19"/>
        <v>0</v>
      </c>
      <c r="AB51" s="210">
        <f t="shared" si="19"/>
        <v>0</v>
      </c>
      <c r="AD51" s="183"/>
      <c r="AE51" s="183"/>
      <c r="AF51" s="183"/>
      <c r="AK51" s="99" t="s">
        <v>1929</v>
      </c>
      <c r="AL51" s="303"/>
      <c r="AM51" s="304"/>
      <c r="AN51" s="308"/>
      <c r="AO51" s="122">
        <f>INDEX('1.2(2)'!E:E,MATCH(AP51,'1.2(2)'!$F:$F,0),1)</f>
        <v>39</v>
      </c>
      <c r="AP51" s="122" t="s">
        <v>2316</v>
      </c>
      <c r="AQ51" s="299" t="s">
        <v>1392</v>
      </c>
      <c r="AR51" s="300"/>
    </row>
    <row r="52" spans="2:44" ht="14.4" customHeight="1">
      <c r="B52" s="282" t="s">
        <v>972</v>
      </c>
      <c r="C52" s="283"/>
      <c r="D52" s="57" t="s">
        <v>974</v>
      </c>
      <c r="E52" s="59"/>
      <c r="F52" s="168" t="s">
        <v>13</v>
      </c>
      <c r="G52" s="38" t="str">
        <f t="shared" si="17"/>
        <v>その他の設備導入、運用改善</v>
      </c>
      <c r="H52" s="38" t="str">
        <f>H51</f>
        <v>給湯設備</v>
      </c>
      <c r="I52" s="115" t="s">
        <v>277</v>
      </c>
      <c r="J52" s="170" t="str">
        <f t="shared" si="0"/>
        <v>145～146</v>
      </c>
      <c r="L52" s="54">
        <f>INDEX('1.2(1)①'!$B:$B,MATCH(N52,'1.2(1)①'!$A:$A,0),1)</f>
        <v>145</v>
      </c>
      <c r="M52" s="190">
        <f t="shared" si="6"/>
        <v>146</v>
      </c>
      <c r="N52" s="190" t="str">
        <f t="shared" si="1"/>
        <v>Scope1, 2その他の設備導入、運用改善給湯設備給湯熱媒体輸送管の合理化・最適化</v>
      </c>
      <c r="P52" s="53" t="str">
        <f>INDEX('1.2(1)①'!$J:$J,MATCH(目次!$L52,'1.2(1)①'!$B:$B,0),1)</f>
        <v>配管部の断熱強化</v>
      </c>
      <c r="Q52" s="53">
        <f t="shared" si="7"/>
        <v>2</v>
      </c>
      <c r="R52" s="189">
        <f>COUNTIFS('1.2(2)'!J$967:J$1009,"〇",'1.2(2)'!$E$967:$E$1009,"&gt;="&amp;$L52,'1.2(2)'!$E$967:$E$1009,"&lt;="&amp;$M52)+COUNTIFS('1.2(2)'!J$967:J$1009,"△",'1.2(2)'!$E$967:$E$1009,"&gt;="&amp;$L52,'1.2(2)'!$E$967:$E$1009,"&lt;="&amp;$M52)</f>
        <v>0</v>
      </c>
      <c r="S52" s="189">
        <f>COUNTIFS('1.2(2)'!K$967:K$1009,"〇",'1.2(2)'!$E$967:$E$1009,"&gt;="&amp;$L52,'1.2(2)'!$E$967:$E$1009,"&lt;="&amp;$M52)+COUNTIFS('1.2(2)'!K$967:K$1009,"△",'1.2(2)'!$E$967:$E$1009,"&gt;="&amp;$L52,'1.2(2)'!$E$967:$E$1009,"&lt;="&amp;$M52)</f>
        <v>0</v>
      </c>
      <c r="U52" s="290"/>
      <c r="V52" s="290"/>
      <c r="W52" s="294"/>
      <c r="X52" s="291" t="s">
        <v>702</v>
      </c>
      <c r="Y52" s="291"/>
      <c r="Z52" s="210">
        <f t="shared" si="20"/>
        <v>2</v>
      </c>
      <c r="AA52" s="210">
        <f t="shared" si="19"/>
        <v>0</v>
      </c>
      <c r="AB52" s="210">
        <f t="shared" si="19"/>
        <v>0</v>
      </c>
      <c r="AD52" s="183"/>
      <c r="AE52" s="183"/>
      <c r="AF52" s="183"/>
      <c r="AK52" s="99" t="s">
        <v>1929</v>
      </c>
      <c r="AL52" s="303"/>
      <c r="AM52" s="304"/>
      <c r="AN52" s="308"/>
      <c r="AO52" s="125">
        <f>INDEX('1.2(2)'!E:E,MATCH(AP52,'1.2(2)'!$F:$F,0),1)</f>
        <v>39</v>
      </c>
      <c r="AP52" s="125" t="s">
        <v>2316</v>
      </c>
      <c r="AQ52" s="299" t="s">
        <v>1402</v>
      </c>
      <c r="AR52" s="300"/>
    </row>
    <row r="53" spans="2:44" s="183" customFormat="1" ht="14.4" customHeight="1">
      <c r="B53" s="168"/>
      <c r="C53" s="169"/>
      <c r="D53" s="57" t="s">
        <v>974</v>
      </c>
      <c r="E53" s="59"/>
      <c r="F53" s="168" t="s">
        <v>13</v>
      </c>
      <c r="G53" s="38" t="str">
        <f t="shared" si="17"/>
        <v>その他の設備導入、運用改善</v>
      </c>
      <c r="H53" s="38" t="str">
        <f t="shared" ref="H53:H55" si="21">H52</f>
        <v>給湯設備</v>
      </c>
      <c r="I53" s="188" t="s">
        <v>2755</v>
      </c>
      <c r="J53" s="170" t="str">
        <f t="shared" si="0"/>
        <v>147～150</v>
      </c>
      <c r="K53" s="26"/>
      <c r="L53" s="54">
        <f>INDEX('1.2(1)①'!$B:$B,MATCH(N53,'1.2(1)①'!$A:$A,0),1)</f>
        <v>147</v>
      </c>
      <c r="M53" s="190">
        <f t="shared" si="6"/>
        <v>150</v>
      </c>
      <c r="N53" s="190" t="str">
        <f t="shared" si="1"/>
        <v>Scope1, 2その他の設備導入、運用改善給湯設備給湯熱源設備・システムの運用改善</v>
      </c>
      <c r="O53" s="53"/>
      <c r="P53" s="53" t="str">
        <f>INDEX('1.2(1)①'!$J:$J,MATCH(目次!$L53,'1.2(1)①'!$B:$B,0),1)</f>
        <v>熱源設備における熱源台数制御装置の運転発停順位の適正化</v>
      </c>
      <c r="Q53" s="53">
        <f t="shared" si="7"/>
        <v>4</v>
      </c>
      <c r="R53" s="189">
        <f>COUNTIFS('1.2(2)'!J$967:J$1009,"〇",'1.2(2)'!$E$967:$E$1009,"&gt;="&amp;$L53,'1.2(2)'!$E$967:$E$1009,"&lt;="&amp;$M53)+COUNTIFS('1.2(2)'!J$967:J$1009,"△",'1.2(2)'!$E$967:$E$1009,"&gt;="&amp;$L53,'1.2(2)'!$E$967:$E$1009,"&lt;="&amp;$M53)</f>
        <v>0</v>
      </c>
      <c r="S53" s="189">
        <f>COUNTIFS('1.2(2)'!K$967:K$1009,"〇",'1.2(2)'!$E$967:$E$1009,"&gt;="&amp;$L53,'1.2(2)'!$E$967:$E$1009,"&lt;="&amp;$M53)+COUNTIFS('1.2(2)'!K$967:K$1009,"△",'1.2(2)'!$E$967:$E$1009,"&gt;="&amp;$L53,'1.2(2)'!$E$967:$E$1009,"&lt;="&amp;$M53)</f>
        <v>0</v>
      </c>
      <c r="U53" s="290"/>
      <c r="V53" s="290"/>
      <c r="W53" s="118" t="s">
        <v>682</v>
      </c>
      <c r="X53" s="291" t="s">
        <v>683</v>
      </c>
      <c r="Y53" s="291"/>
      <c r="Z53" s="210">
        <f t="shared" si="20"/>
        <v>1</v>
      </c>
      <c r="AA53" s="210">
        <f t="shared" si="19"/>
        <v>0</v>
      </c>
      <c r="AB53" s="210">
        <f t="shared" si="19"/>
        <v>0</v>
      </c>
      <c r="AD53"/>
      <c r="AE53"/>
      <c r="AF53"/>
      <c r="AK53" s="99" t="s">
        <v>1929</v>
      </c>
      <c r="AL53" s="303"/>
      <c r="AM53" s="304"/>
      <c r="AN53" s="308"/>
      <c r="AO53" s="126">
        <f>INDEX('1.2(2)'!E:E,MATCH(AP53,'1.2(2)'!$F:$F,0),1)</f>
        <v>39</v>
      </c>
      <c r="AP53" s="126" t="s">
        <v>2316</v>
      </c>
      <c r="AQ53" s="299" t="s">
        <v>1407</v>
      </c>
      <c r="AR53" s="300"/>
    </row>
    <row r="54" spans="2:44" s="183" customFormat="1" ht="14.4" customHeight="1">
      <c r="B54" s="168"/>
      <c r="C54" s="169"/>
      <c r="D54" s="57" t="s">
        <v>974</v>
      </c>
      <c r="E54" s="59"/>
      <c r="F54" s="168" t="s">
        <v>13</v>
      </c>
      <c r="G54" s="38" t="str">
        <f t="shared" si="17"/>
        <v>その他の設備導入、運用改善</v>
      </c>
      <c r="H54" s="38" t="str">
        <f t="shared" si="21"/>
        <v>給湯設備</v>
      </c>
      <c r="I54" s="188" t="s">
        <v>2757</v>
      </c>
      <c r="J54" s="170" t="str">
        <f t="shared" si="0"/>
        <v>151～152</v>
      </c>
      <c r="K54" s="26"/>
      <c r="L54" s="54">
        <f>INDEX('1.2(1)①'!$B:$B,MATCH(N54,'1.2(1)①'!$A:$A,0),1)</f>
        <v>151</v>
      </c>
      <c r="M54" s="190">
        <f t="shared" si="6"/>
        <v>152</v>
      </c>
      <c r="N54" s="190" t="str">
        <f t="shared" si="1"/>
        <v>Scope1, 2その他の設備導入、運用改善給湯設備給湯負荷低減のための運用改善</v>
      </c>
      <c r="O54" s="53"/>
      <c r="P54" s="53" t="str">
        <f>INDEX('1.2(1)①'!$J:$J,MATCH(目次!$L54,'1.2(1)①'!$B:$B,0),1)</f>
        <v>給湯温度・循環水量の適正化</v>
      </c>
      <c r="Q54" s="53">
        <f t="shared" si="7"/>
        <v>2</v>
      </c>
      <c r="R54" s="189">
        <f>COUNTIFS('1.2(2)'!J$967:J$1009,"〇",'1.2(2)'!$E$967:$E$1009,"&gt;="&amp;$L54,'1.2(2)'!$E$967:$E$1009,"&lt;="&amp;$M54)+COUNTIFS('1.2(2)'!J$967:J$1009,"△",'1.2(2)'!$E$967:$E$1009,"&gt;="&amp;$L54,'1.2(2)'!$E$967:$E$1009,"&lt;="&amp;$M54)</f>
        <v>0</v>
      </c>
      <c r="S54" s="189">
        <f>COUNTIFS('1.2(2)'!K$967:K$1009,"〇",'1.2(2)'!$E$967:$E$1009,"&gt;="&amp;$L54,'1.2(2)'!$E$967:$E$1009,"&lt;="&amp;$M54)+COUNTIFS('1.2(2)'!K$967:K$1009,"△",'1.2(2)'!$E$967:$E$1009,"&gt;="&amp;$L54,'1.2(2)'!$E$967:$E$1009,"&lt;="&amp;$M54)</f>
        <v>0</v>
      </c>
      <c r="AD54"/>
      <c r="AE54"/>
      <c r="AF54"/>
      <c r="AK54" s="99" t="s">
        <v>1929</v>
      </c>
      <c r="AL54" s="303"/>
      <c r="AM54" s="304"/>
      <c r="AN54" s="308"/>
      <c r="AO54" s="126">
        <f>INDEX('1.2(2)'!E:E,MATCH(AP54,'1.2(2)'!$F:$F,0),1)</f>
        <v>39</v>
      </c>
      <c r="AP54" s="126" t="s">
        <v>2316</v>
      </c>
      <c r="AQ54" s="299" t="s">
        <v>1447</v>
      </c>
      <c r="AR54" s="300"/>
    </row>
    <row r="55" spans="2:44" s="183" customFormat="1" ht="14.4" customHeight="1">
      <c r="B55" s="168"/>
      <c r="C55" s="169"/>
      <c r="D55" s="57" t="s">
        <v>974</v>
      </c>
      <c r="E55" s="59"/>
      <c r="F55" s="168" t="s">
        <v>13</v>
      </c>
      <c r="G55" s="38" t="str">
        <f t="shared" si="17"/>
        <v>その他の設備導入、運用改善</v>
      </c>
      <c r="H55" s="38" t="str">
        <f t="shared" si="21"/>
        <v>給湯設備</v>
      </c>
      <c r="I55" s="188" t="s">
        <v>2736</v>
      </c>
      <c r="J55" s="170" t="str">
        <f t="shared" si="0"/>
        <v>153～156</v>
      </c>
      <c r="K55" s="26"/>
      <c r="L55" s="54">
        <f>INDEX('1.2(1)①'!$B:$B,MATCH(N55,'1.2(1)①'!$A:$A,0),1)</f>
        <v>153</v>
      </c>
      <c r="M55" s="190">
        <f t="shared" si="6"/>
        <v>156</v>
      </c>
      <c r="N55" s="190" t="str">
        <f t="shared" si="1"/>
        <v>Scope1, 2その他の設備導入、運用改善給湯設備その他運用改善</v>
      </c>
      <c r="O55" s="53"/>
      <c r="P55" s="53" t="str">
        <f>INDEX('1.2(1)①'!$J:$J,MATCH(目次!$L55,'1.2(1)①'!$B:$B,0),1)</f>
        <v>温湿度センサー・コイル・フィルター等の清掃</v>
      </c>
      <c r="Q55" s="53">
        <f t="shared" si="7"/>
        <v>4</v>
      </c>
      <c r="R55" s="189">
        <f>COUNTIFS('1.2(2)'!J$967:J$1009,"〇",'1.2(2)'!$E$967:$E$1009,"&gt;="&amp;$L55,'1.2(2)'!$E$967:$E$1009,"&lt;="&amp;$M55)+COUNTIFS('1.2(2)'!J$967:J$1009,"△",'1.2(2)'!$E$967:$E$1009,"&gt;="&amp;$L55,'1.2(2)'!$E$967:$E$1009,"&lt;="&amp;$M55)</f>
        <v>0</v>
      </c>
      <c r="S55" s="189">
        <f>COUNTIFS('1.2(2)'!K$967:K$1009,"〇",'1.2(2)'!$E$967:$E$1009,"&gt;="&amp;$L55,'1.2(2)'!$E$967:$E$1009,"&lt;="&amp;$M55)+COUNTIFS('1.2(2)'!K$967:K$1009,"△",'1.2(2)'!$E$967:$E$1009,"&gt;="&amp;$L55,'1.2(2)'!$E$967:$E$1009,"&lt;="&amp;$M55)</f>
        <v>0</v>
      </c>
      <c r="AK55" s="99" t="s">
        <v>1929</v>
      </c>
      <c r="AL55" s="303"/>
      <c r="AM55" s="304"/>
      <c r="AN55" s="308"/>
      <c r="AO55" s="126">
        <f>INDEX('1.2(2)'!E:E,MATCH(AP55,'1.2(2)'!$F:$F,0),1)</f>
        <v>39</v>
      </c>
      <c r="AP55" s="126" t="s">
        <v>2316</v>
      </c>
      <c r="AQ55" s="299" t="s">
        <v>1454</v>
      </c>
      <c r="AR55" s="300"/>
    </row>
    <row r="56" spans="2:44" ht="14.4" customHeight="1">
      <c r="B56" s="282" t="s">
        <v>972</v>
      </c>
      <c r="C56" s="283"/>
      <c r="D56" s="57" t="s">
        <v>974</v>
      </c>
      <c r="E56" s="59"/>
      <c r="F56" s="168" t="s">
        <v>13</v>
      </c>
      <c r="G56" s="38" t="str">
        <f t="shared" si="17"/>
        <v>その他の設備導入、運用改善</v>
      </c>
      <c r="H56" s="13" t="s">
        <v>282</v>
      </c>
      <c r="I56" s="185" t="s">
        <v>283</v>
      </c>
      <c r="J56" s="170" t="str">
        <f t="shared" ref="J56:J87" si="22">HYPERLINK("#'"&amp;$B$17&amp;$B$18&amp;$B$21&amp;"'!B"&amp;L56+6,IF(M56=L56,L56,L56&amp;"～"&amp;M56))</f>
        <v>157～158</v>
      </c>
      <c r="L56" s="54">
        <f>INDEX('1.2(1)①'!$B:$B,MATCH(N56,'1.2(1)①'!$A:$A,0),1)</f>
        <v>157</v>
      </c>
      <c r="M56" s="190">
        <f t="shared" si="6"/>
        <v>158</v>
      </c>
      <c r="N56" s="190" t="str">
        <f t="shared" ref="N56:N87" si="23">F56&amp;G56&amp;H56&amp;I56</f>
        <v>Scope1, 2その他の設備導入、運用改善換気設備高効率換気設備</v>
      </c>
      <c r="P56" s="53" t="str">
        <f>INDEX('1.2(1)①'!$J:$J,MATCH(目次!$L56,'1.2(1)①'!$B:$B,0),1)</f>
        <v>可変風量換気装置の導入</v>
      </c>
      <c r="Q56" s="53">
        <f t="shared" si="7"/>
        <v>2</v>
      </c>
      <c r="R56" s="189">
        <f>COUNTIFS('1.2(2)'!J$967:J$1009,"〇",'1.2(2)'!$E$967:$E$1009,"&gt;="&amp;$L56,'1.2(2)'!$E$967:$E$1009,"&lt;="&amp;$M56)+COUNTIFS('1.2(2)'!J$967:J$1009,"△",'1.2(2)'!$E$967:$E$1009,"&gt;="&amp;$L56,'1.2(2)'!$E$967:$E$1009,"&lt;="&amp;$M56)</f>
        <v>0</v>
      </c>
      <c r="S56" s="189">
        <f>COUNTIFS('1.2(2)'!K$967:K$1009,"〇",'1.2(2)'!$E$967:$E$1009,"&gt;="&amp;$L56,'1.2(2)'!$E$967:$E$1009,"&lt;="&amp;$M56)+COUNTIFS('1.2(2)'!K$967:K$1009,"△",'1.2(2)'!$E$967:$E$1009,"&gt;="&amp;$L56,'1.2(2)'!$E$967:$E$1009,"&lt;="&amp;$M56)</f>
        <v>0</v>
      </c>
      <c r="AK56" s="99" t="s">
        <v>1929</v>
      </c>
      <c r="AL56" s="303"/>
      <c r="AM56" s="304"/>
      <c r="AN56" s="308"/>
      <c r="AO56" s="127">
        <f>INDEX('1.2(2)'!E:E,MATCH(AP56,'1.2(2)'!$F:$F,0),1)</f>
        <v>39</v>
      </c>
      <c r="AP56" s="127" t="s">
        <v>2316</v>
      </c>
      <c r="AQ56" s="299" t="s">
        <v>1461</v>
      </c>
      <c r="AR56" s="300"/>
    </row>
    <row r="57" spans="2:44" ht="14.4" customHeight="1">
      <c r="B57" s="282" t="s">
        <v>972</v>
      </c>
      <c r="C57" s="283"/>
      <c r="D57" s="57" t="s">
        <v>974</v>
      </c>
      <c r="E57" s="59"/>
      <c r="F57" s="168" t="s">
        <v>13</v>
      </c>
      <c r="G57" s="38" t="str">
        <f t="shared" si="17"/>
        <v>その他の設備導入、運用改善</v>
      </c>
      <c r="H57" s="38" t="str">
        <f>H56</f>
        <v>換気設備</v>
      </c>
      <c r="I57" s="185" t="s">
        <v>289</v>
      </c>
      <c r="J57" s="170" t="str">
        <f t="shared" si="22"/>
        <v>159～163</v>
      </c>
      <c r="L57" s="54">
        <f>INDEX('1.2(1)①'!$B:$B,MATCH(N57,'1.2(1)①'!$A:$A,0),1)</f>
        <v>159</v>
      </c>
      <c r="M57" s="190">
        <f t="shared" si="6"/>
        <v>163</v>
      </c>
      <c r="N57" s="190" t="str">
        <f t="shared" si="23"/>
        <v>Scope1, 2その他の設備導入、運用改善換気設備換気量最適化</v>
      </c>
      <c r="P57" s="53" t="str">
        <f>INDEX('1.2(1)①'!$J:$J,MATCH(目次!$L57,'1.2(1)①'!$B:$B,0),1)</f>
        <v>ＣＯ2又はＣＯ濃度による換気制御システムの導入</v>
      </c>
      <c r="Q57" s="53">
        <f t="shared" si="7"/>
        <v>5</v>
      </c>
      <c r="R57" s="189">
        <f>COUNTIFS('1.2(2)'!J$967:J$1009,"〇",'1.2(2)'!$E$967:$E$1009,"&gt;="&amp;$L57,'1.2(2)'!$E$967:$E$1009,"&lt;="&amp;$M57)+COUNTIFS('1.2(2)'!J$967:J$1009,"△",'1.2(2)'!$E$967:$E$1009,"&gt;="&amp;$L57,'1.2(2)'!$E$967:$E$1009,"&lt;="&amp;$M57)</f>
        <v>0</v>
      </c>
      <c r="S57" s="189">
        <f>COUNTIFS('1.2(2)'!K$967:K$1009,"〇",'1.2(2)'!$E$967:$E$1009,"&gt;="&amp;$L57,'1.2(2)'!$E$967:$E$1009,"&lt;="&amp;$M57)+COUNTIFS('1.2(2)'!K$967:K$1009,"△",'1.2(2)'!$E$967:$E$1009,"&gt;="&amp;$L57,'1.2(2)'!$E$967:$E$1009,"&lt;="&amp;$M57)</f>
        <v>0</v>
      </c>
      <c r="AK57" s="99" t="s">
        <v>1929</v>
      </c>
      <c r="AL57" s="303"/>
      <c r="AM57" s="304"/>
      <c r="AN57" s="308"/>
      <c r="AO57" s="122">
        <f>INDEX('1.2(2)'!E:E,MATCH(AP57,'1.2(2)'!$F:$F,0),1)</f>
        <v>41</v>
      </c>
      <c r="AP57" s="122" t="s">
        <v>2317</v>
      </c>
      <c r="AQ57" s="299" t="s">
        <v>1464</v>
      </c>
      <c r="AR57" s="300"/>
    </row>
    <row r="58" spans="2:44" s="183" customFormat="1" ht="14.4" customHeight="1">
      <c r="B58" s="168"/>
      <c r="C58" s="169"/>
      <c r="D58" s="57" t="s">
        <v>974</v>
      </c>
      <c r="E58" s="59"/>
      <c r="F58" s="168" t="s">
        <v>13</v>
      </c>
      <c r="G58" s="38" t="str">
        <f t="shared" si="17"/>
        <v>その他の設備導入、運用改善</v>
      </c>
      <c r="H58" s="38" t="str">
        <f>H57</f>
        <v>換気設備</v>
      </c>
      <c r="I58" s="185" t="s">
        <v>2825</v>
      </c>
      <c r="J58" s="170">
        <f t="shared" si="22"/>
        <v>164</v>
      </c>
      <c r="K58" s="26"/>
      <c r="L58" s="54">
        <f>INDEX('1.2(1)①'!$B:$B,MATCH(N58,'1.2(1)①'!$A:$A,0),1)</f>
        <v>164</v>
      </c>
      <c r="M58" s="190">
        <f t="shared" si="6"/>
        <v>164</v>
      </c>
      <c r="N58" s="190" t="str">
        <f t="shared" si="23"/>
        <v>Scope1, 2その他の設備導入、運用改善換気設備その他運用改善</v>
      </c>
      <c r="O58" s="53"/>
      <c r="P58" s="53" t="str">
        <f>INDEX('1.2(1)①'!$J:$J,MATCH(目次!$L58,'1.2(1)①'!$B:$B,0),1)</f>
        <v>換気運転時間の短縮等の換気運転の適正化</v>
      </c>
      <c r="Q58" s="53">
        <f t="shared" si="7"/>
        <v>1</v>
      </c>
      <c r="R58" s="189">
        <f>COUNTIFS('1.2(2)'!J$967:J$1009,"〇",'1.2(2)'!$E$967:$E$1009,"&gt;="&amp;$L58,'1.2(2)'!$E$967:$E$1009,"&lt;="&amp;$M58)+COUNTIFS('1.2(2)'!J$967:J$1009,"△",'1.2(2)'!$E$967:$E$1009,"&gt;="&amp;$L58,'1.2(2)'!$E$967:$E$1009,"&lt;="&amp;$M58)</f>
        <v>0</v>
      </c>
      <c r="S58" s="189">
        <f>COUNTIFS('1.2(2)'!K$967:K$1009,"〇",'1.2(2)'!$E$967:$E$1009,"&gt;="&amp;$L58,'1.2(2)'!$E$967:$E$1009,"&lt;="&amp;$M58)+COUNTIFS('1.2(2)'!K$967:K$1009,"△",'1.2(2)'!$E$967:$E$1009,"&gt;="&amp;$L58,'1.2(2)'!$E$967:$E$1009,"&lt;="&amp;$M58)</f>
        <v>0</v>
      </c>
      <c r="AK58" s="99" t="s">
        <v>1929</v>
      </c>
      <c r="AL58" s="303"/>
      <c r="AM58" s="304"/>
      <c r="AN58" s="308"/>
      <c r="AO58" s="123">
        <f>INDEX('1.2(2)'!E:E,MATCH(AP58,'1.2(2)'!$F:$F,0),1)</f>
        <v>41</v>
      </c>
      <c r="AP58" s="123" t="s">
        <v>2317</v>
      </c>
      <c r="AQ58" s="299" t="s">
        <v>1466</v>
      </c>
      <c r="AR58" s="300"/>
    </row>
    <row r="59" spans="2:44" ht="14.4" customHeight="1">
      <c r="B59" s="282" t="s">
        <v>972</v>
      </c>
      <c r="C59" s="283"/>
      <c r="D59" s="57" t="s">
        <v>974</v>
      </c>
      <c r="E59" s="59"/>
      <c r="F59" s="168" t="s">
        <v>13</v>
      </c>
      <c r="G59" s="38" t="str">
        <f t="shared" si="17"/>
        <v>その他の設備導入、運用改善</v>
      </c>
      <c r="H59" s="13" t="s">
        <v>65</v>
      </c>
      <c r="I59" s="185" t="s">
        <v>66</v>
      </c>
      <c r="J59" s="170" t="str">
        <f t="shared" si="22"/>
        <v>165～167</v>
      </c>
      <c r="L59" s="54">
        <f>INDEX('1.2(1)①'!$B:$B,MATCH(N59,'1.2(1)①'!$A:$A,0),1)</f>
        <v>165</v>
      </c>
      <c r="M59" s="190">
        <f t="shared" si="6"/>
        <v>167</v>
      </c>
      <c r="N59" s="190" t="str">
        <f t="shared" si="23"/>
        <v>Scope1, 2その他の設備導入、運用改善照明設備高効率照明器具</v>
      </c>
      <c r="P59" s="53" t="str">
        <f>INDEX('1.2(1)①'!$J:$J,MATCH(目次!$L59,'1.2(1)①'!$B:$B,0),1)</f>
        <v>窓際照明の回路分離の導入</v>
      </c>
      <c r="Q59" s="53">
        <f t="shared" si="7"/>
        <v>3</v>
      </c>
      <c r="R59" s="189">
        <f>COUNTIFS('1.2(2)'!J$967:J$1009,"〇",'1.2(2)'!$E$967:$E$1009,"&gt;="&amp;$L59,'1.2(2)'!$E$967:$E$1009,"&lt;="&amp;$M59)+COUNTIFS('1.2(2)'!J$967:J$1009,"△",'1.2(2)'!$E$967:$E$1009,"&gt;="&amp;$L59,'1.2(2)'!$E$967:$E$1009,"&lt;="&amp;$M59)</f>
        <v>1</v>
      </c>
      <c r="S59" s="189">
        <f>COUNTIFS('1.2(2)'!K$967:K$1009,"〇",'1.2(2)'!$E$967:$E$1009,"&gt;="&amp;$L59,'1.2(2)'!$E$967:$E$1009,"&lt;="&amp;$M59)+COUNTIFS('1.2(2)'!K$967:K$1009,"△",'1.2(2)'!$E$967:$E$1009,"&gt;="&amp;$L59,'1.2(2)'!$E$967:$E$1009,"&lt;="&amp;$M59)</f>
        <v>0</v>
      </c>
      <c r="AK59" s="99" t="s">
        <v>1929</v>
      </c>
      <c r="AL59" s="303"/>
      <c r="AM59" s="304"/>
      <c r="AN59" s="308"/>
      <c r="AO59" s="124">
        <f>INDEX('1.2(2)'!E:E,MATCH(AP59,'1.2(2)'!$F:$F,0),1)</f>
        <v>42</v>
      </c>
      <c r="AP59" s="124" t="s">
        <v>2318</v>
      </c>
      <c r="AQ59" s="299" t="s">
        <v>1471</v>
      </c>
      <c r="AR59" s="300"/>
    </row>
    <row r="60" spans="2:44" ht="14.4" customHeight="1">
      <c r="B60" s="282" t="s">
        <v>972</v>
      </c>
      <c r="C60" s="283"/>
      <c r="D60" s="57" t="s">
        <v>974</v>
      </c>
      <c r="E60" s="59"/>
      <c r="F60" s="168" t="s">
        <v>13</v>
      </c>
      <c r="G60" s="38" t="str">
        <f t="shared" si="17"/>
        <v>その他の設備導入、運用改善</v>
      </c>
      <c r="H60" s="38" t="str">
        <f>H59</f>
        <v>照明設備</v>
      </c>
      <c r="I60" s="115" t="s">
        <v>306</v>
      </c>
      <c r="J60" s="170" t="str">
        <f t="shared" si="22"/>
        <v>168～170</v>
      </c>
      <c r="L60" s="54">
        <f>INDEX('1.2(1)①'!$B:$B,MATCH(N60,'1.2(1)①'!$A:$A,0),1)</f>
        <v>168</v>
      </c>
      <c r="M60" s="190">
        <f t="shared" si="6"/>
        <v>170</v>
      </c>
      <c r="N60" s="190" t="str">
        <f t="shared" si="23"/>
        <v>Scope1, 2その他の設備導入、運用改善照明設備自動制御装置</v>
      </c>
      <c r="P60" s="53" t="str">
        <f>INDEX('1.2(1)①'!$J:$J,MATCH(目次!$L60,'1.2(1)①'!$B:$B,0),1)</f>
        <v>自動点滅装置の導入</v>
      </c>
      <c r="Q60" s="53">
        <f t="shared" si="7"/>
        <v>3</v>
      </c>
      <c r="R60" s="189">
        <f>COUNTIFS('1.2(2)'!J$967:J$1009,"〇",'1.2(2)'!$E$967:$E$1009,"&gt;="&amp;$L60,'1.2(2)'!$E$967:$E$1009,"&lt;="&amp;$M60)+COUNTIFS('1.2(2)'!J$967:J$1009,"△",'1.2(2)'!$E$967:$E$1009,"&gt;="&amp;$L60,'1.2(2)'!$E$967:$E$1009,"&lt;="&amp;$M60)</f>
        <v>0</v>
      </c>
      <c r="S60" s="189">
        <f>COUNTIFS('1.2(2)'!K$967:K$1009,"〇",'1.2(2)'!$E$967:$E$1009,"&gt;="&amp;$L60,'1.2(2)'!$E$967:$E$1009,"&lt;="&amp;$M60)+COUNTIFS('1.2(2)'!K$967:K$1009,"△",'1.2(2)'!$E$967:$E$1009,"&gt;="&amp;$L60,'1.2(2)'!$E$967:$E$1009,"&lt;="&amp;$M60)</f>
        <v>0</v>
      </c>
      <c r="AK60" s="99" t="s">
        <v>1929</v>
      </c>
      <c r="AL60" s="303"/>
      <c r="AM60" s="304"/>
      <c r="AN60" s="308"/>
      <c r="AO60" s="124">
        <f>INDEX('1.2(2)'!E:E,MATCH(AP60,'1.2(2)'!$F:$F,0),1)</f>
        <v>43</v>
      </c>
      <c r="AP60" s="124" t="s">
        <v>100</v>
      </c>
      <c r="AQ60" s="299" t="s">
        <v>1847</v>
      </c>
      <c r="AR60" s="300"/>
    </row>
    <row r="61" spans="2:44" s="183" customFormat="1" ht="14.4" customHeight="1">
      <c r="B61" s="168"/>
      <c r="C61" s="169"/>
      <c r="D61" s="57" t="s">
        <v>974</v>
      </c>
      <c r="E61" s="59"/>
      <c r="F61" s="168" t="s">
        <v>13</v>
      </c>
      <c r="G61" s="38" t="str">
        <f t="shared" si="17"/>
        <v>その他の設備導入、運用改善</v>
      </c>
      <c r="H61" s="38" t="str">
        <f>H60</f>
        <v>照明設備</v>
      </c>
      <c r="I61" s="185" t="s">
        <v>2825</v>
      </c>
      <c r="J61" s="170" t="str">
        <f t="shared" si="22"/>
        <v>171～173</v>
      </c>
      <c r="K61" s="26"/>
      <c r="L61" s="54">
        <f>INDEX('1.2(1)①'!$B:$B,MATCH(N61,'1.2(1)①'!$A:$A,0),1)</f>
        <v>171</v>
      </c>
      <c r="M61" s="190">
        <f t="shared" si="6"/>
        <v>173</v>
      </c>
      <c r="N61" s="190" t="str">
        <f t="shared" si="23"/>
        <v>Scope1, 2その他の設備導入、運用改善照明設備その他運用改善</v>
      </c>
      <c r="O61" s="53"/>
      <c r="P61" s="53" t="str">
        <f>INDEX('1.2(1)①'!$J:$J,MATCH(目次!$L61,'1.2(1)①'!$B:$B,0),1)</f>
        <v>照度を比較的必要としない場所等の照明の間引き点灯</v>
      </c>
      <c r="Q61" s="53">
        <f t="shared" si="7"/>
        <v>3</v>
      </c>
      <c r="R61" s="189">
        <f>COUNTIFS('1.2(2)'!J$967:J$1009,"〇",'1.2(2)'!$E$967:$E$1009,"&gt;="&amp;$L61,'1.2(2)'!$E$967:$E$1009,"&lt;="&amp;$M61)+COUNTIFS('1.2(2)'!J$967:J$1009,"△",'1.2(2)'!$E$967:$E$1009,"&gt;="&amp;$L61,'1.2(2)'!$E$967:$E$1009,"&lt;="&amp;$M61)</f>
        <v>0</v>
      </c>
      <c r="S61" s="189">
        <f>COUNTIFS('1.2(2)'!K$967:K$1009,"〇",'1.2(2)'!$E$967:$E$1009,"&gt;="&amp;$L61,'1.2(2)'!$E$967:$E$1009,"&lt;="&amp;$M61)+COUNTIFS('1.2(2)'!K$967:K$1009,"△",'1.2(2)'!$E$967:$E$1009,"&gt;="&amp;$L61,'1.2(2)'!$E$967:$E$1009,"&lt;="&amp;$M61)</f>
        <v>0</v>
      </c>
      <c r="AK61" s="99" t="s">
        <v>1929</v>
      </c>
      <c r="AL61" s="303"/>
      <c r="AM61" s="304"/>
      <c r="AN61" s="308"/>
      <c r="AO61" s="124">
        <f>INDEX('1.2(2)'!E:E,MATCH(AP61,'1.2(2)'!$F:$F,0),1)</f>
        <v>45</v>
      </c>
      <c r="AP61" s="124" t="s">
        <v>2319</v>
      </c>
      <c r="AQ61" s="299" t="s">
        <v>1831</v>
      </c>
      <c r="AR61" s="300"/>
    </row>
    <row r="62" spans="2:44" ht="14.4" customHeight="1">
      <c r="B62" s="282" t="s">
        <v>972</v>
      </c>
      <c r="C62" s="283"/>
      <c r="D62" s="57" t="s">
        <v>974</v>
      </c>
      <c r="E62" s="59"/>
      <c r="F62" s="168" t="s">
        <v>13</v>
      </c>
      <c r="G62" s="38" t="str">
        <f t="shared" si="17"/>
        <v>その他の設備導入、運用改善</v>
      </c>
      <c r="H62" s="13" t="s">
        <v>313</v>
      </c>
      <c r="I62" s="115" t="s">
        <v>314</v>
      </c>
      <c r="J62" s="170" t="str">
        <f t="shared" si="22"/>
        <v>174～176</v>
      </c>
      <c r="L62" s="54">
        <f>INDEX('1.2(1)①'!$B:$B,MATCH(N62,'1.2(1)①'!$A:$A,0),1)</f>
        <v>174</v>
      </c>
      <c r="M62" s="190">
        <f t="shared" si="6"/>
        <v>176</v>
      </c>
      <c r="N62" s="190" t="str">
        <f t="shared" si="23"/>
        <v>Scope1, 2その他の設備導入、運用改善昇降機エレベータ</v>
      </c>
      <c r="P62" s="53" t="str">
        <f>INDEX('1.2(1)①'!$J:$J,MATCH(目次!$L62,'1.2(1)①'!$B:$B,0),1)</f>
        <v>群管理運転システムの導入</v>
      </c>
      <c r="Q62" s="53">
        <f t="shared" si="7"/>
        <v>3</v>
      </c>
      <c r="R62" s="189">
        <f>COUNTIFS('1.2(2)'!J$967:J$1009,"〇",'1.2(2)'!$E$967:$E$1009,"&gt;="&amp;$L62,'1.2(2)'!$E$967:$E$1009,"&lt;="&amp;$M62)+COUNTIFS('1.2(2)'!J$967:J$1009,"△",'1.2(2)'!$E$967:$E$1009,"&gt;="&amp;$L62,'1.2(2)'!$E$967:$E$1009,"&lt;="&amp;$M62)</f>
        <v>0</v>
      </c>
      <c r="S62" s="189">
        <f>COUNTIFS('1.2(2)'!K$967:K$1009,"〇",'1.2(2)'!$E$967:$E$1009,"&gt;="&amp;$L62,'1.2(2)'!$E$967:$E$1009,"&lt;="&amp;$M62)+COUNTIFS('1.2(2)'!K$967:K$1009,"△",'1.2(2)'!$E$967:$E$1009,"&gt;="&amp;$L62,'1.2(2)'!$E$967:$E$1009,"&lt;="&amp;$M62)</f>
        <v>0</v>
      </c>
      <c r="AK62" s="99" t="s">
        <v>1929</v>
      </c>
      <c r="AL62" s="305"/>
      <c r="AM62" s="306"/>
      <c r="AN62" s="309"/>
      <c r="AO62" s="124">
        <f>INDEX('1.2(2)'!E:E,MATCH(AP62,'1.2(2)'!$F:$F,0),1)</f>
        <v>46</v>
      </c>
      <c r="AP62" s="124" t="s">
        <v>107</v>
      </c>
      <c r="AQ62" s="299" t="s">
        <v>1478</v>
      </c>
      <c r="AR62" s="300"/>
    </row>
    <row r="63" spans="2:44" ht="14.4" customHeight="1">
      <c r="B63" s="282" t="s">
        <v>972</v>
      </c>
      <c r="C63" s="283"/>
      <c r="D63" s="57" t="s">
        <v>974</v>
      </c>
      <c r="E63" s="59"/>
      <c r="F63" s="168" t="s">
        <v>13</v>
      </c>
      <c r="G63" s="38" t="str">
        <f t="shared" si="17"/>
        <v>その他の設備導入、運用改善</v>
      </c>
      <c r="H63" s="38" t="str">
        <f>H62</f>
        <v>昇降機</v>
      </c>
      <c r="I63" s="115" t="s">
        <v>322</v>
      </c>
      <c r="J63" s="170" t="str">
        <f t="shared" si="22"/>
        <v>177～178</v>
      </c>
      <c r="L63" s="54">
        <f>INDEX('1.2(1)①'!$B:$B,MATCH(N63,'1.2(1)①'!$A:$A,0),1)</f>
        <v>177</v>
      </c>
      <c r="M63" s="190">
        <f t="shared" si="6"/>
        <v>178</v>
      </c>
      <c r="N63" s="190" t="str">
        <f t="shared" si="23"/>
        <v>Scope1, 2その他の設備導入、運用改善昇降機エスカレータ</v>
      </c>
      <c r="P63" s="53" t="str">
        <f>INDEX('1.2(1)①'!$J:$J,MATCH(目次!$L63,'1.2(1)①'!$B:$B,0),1)</f>
        <v>自動運転装置の導入</v>
      </c>
      <c r="Q63" s="53">
        <f t="shared" si="7"/>
        <v>2</v>
      </c>
      <c r="R63" s="189">
        <f>COUNTIFS('1.2(2)'!J$967:J$1009,"〇",'1.2(2)'!$E$967:$E$1009,"&gt;="&amp;$L63,'1.2(2)'!$E$967:$E$1009,"&lt;="&amp;$M63)+COUNTIFS('1.2(2)'!J$967:J$1009,"△",'1.2(2)'!$E$967:$E$1009,"&gt;="&amp;$L63,'1.2(2)'!$E$967:$E$1009,"&lt;="&amp;$M63)</f>
        <v>0</v>
      </c>
      <c r="S63" s="189">
        <f>COUNTIFS('1.2(2)'!K$967:K$1009,"〇",'1.2(2)'!$E$967:$E$1009,"&gt;="&amp;$L63,'1.2(2)'!$E$967:$E$1009,"&lt;="&amp;$M63)+COUNTIFS('1.2(2)'!K$967:K$1009,"△",'1.2(2)'!$E$967:$E$1009,"&gt;="&amp;$L63,'1.2(2)'!$E$967:$E$1009,"&lt;="&amp;$M63)</f>
        <v>0</v>
      </c>
      <c r="AK63" s="99" t="s">
        <v>1929</v>
      </c>
      <c r="AL63" s="301" t="s">
        <v>2427</v>
      </c>
      <c r="AM63" s="145"/>
      <c r="AN63" s="301" t="s">
        <v>975</v>
      </c>
      <c r="AO63" s="124">
        <f>INDEX('1.2(2)'!E:E,MATCH(AP63,'1.2(2)'!$F:$F,0),1)</f>
        <v>48</v>
      </c>
      <c r="AP63" s="124" t="s">
        <v>2320</v>
      </c>
      <c r="AQ63" s="299" t="s">
        <v>1567</v>
      </c>
      <c r="AR63" s="300"/>
    </row>
    <row r="64" spans="2:44" s="183" customFormat="1" ht="14.4" customHeight="1">
      <c r="B64" s="168"/>
      <c r="C64" s="169"/>
      <c r="D64" s="57" t="s">
        <v>974</v>
      </c>
      <c r="E64" s="59"/>
      <c r="F64" s="168" t="s">
        <v>13</v>
      </c>
      <c r="G64" s="38" t="str">
        <f t="shared" si="17"/>
        <v>その他の設備導入、運用改善</v>
      </c>
      <c r="H64" s="38" t="str">
        <f>H63</f>
        <v>昇降機</v>
      </c>
      <c r="I64" s="185" t="s">
        <v>2825</v>
      </c>
      <c r="J64" s="170" t="str">
        <f t="shared" si="22"/>
        <v>179～180</v>
      </c>
      <c r="K64" s="26"/>
      <c r="L64" s="54">
        <f>INDEX('1.2(1)①'!$B:$B,MATCH(N64,'1.2(1)①'!$A:$A,0),1)</f>
        <v>179</v>
      </c>
      <c r="M64" s="190">
        <f t="shared" si="6"/>
        <v>180</v>
      </c>
      <c r="N64" s="190" t="str">
        <f t="shared" si="23"/>
        <v>Scope1, 2その他の設備導入、運用改善昇降機その他運用改善</v>
      </c>
      <c r="O64" s="53"/>
      <c r="P64" s="53" t="str">
        <f>INDEX('1.2(1)①'!$J:$J,MATCH(目次!$L64,'1.2(1)①'!$B:$B,0),1)</f>
        <v>利用の少ない時間帯における昇降機の一部停止</v>
      </c>
      <c r="Q64" s="53">
        <f t="shared" si="7"/>
        <v>2</v>
      </c>
      <c r="R64" s="189">
        <f>COUNTIFS('1.2(2)'!J$967:J$1009,"〇",'1.2(2)'!$E$967:$E$1009,"&gt;="&amp;$L64,'1.2(2)'!$E$967:$E$1009,"&lt;="&amp;$M64)+COUNTIFS('1.2(2)'!J$967:J$1009,"△",'1.2(2)'!$E$967:$E$1009,"&gt;="&amp;$L64,'1.2(2)'!$E$967:$E$1009,"&lt;="&amp;$M64)</f>
        <v>0</v>
      </c>
      <c r="S64" s="189">
        <f>COUNTIFS('1.2(2)'!K$967:K$1009,"〇",'1.2(2)'!$E$967:$E$1009,"&gt;="&amp;$L64,'1.2(2)'!$E$967:$E$1009,"&lt;="&amp;$M64)+COUNTIFS('1.2(2)'!K$967:K$1009,"△",'1.2(2)'!$E$967:$E$1009,"&gt;="&amp;$L64,'1.2(2)'!$E$967:$E$1009,"&lt;="&amp;$M64)</f>
        <v>0</v>
      </c>
      <c r="AD64"/>
      <c r="AE64"/>
      <c r="AF64"/>
      <c r="AK64" s="99" t="s">
        <v>1929</v>
      </c>
      <c r="AL64" s="303"/>
      <c r="AM64" s="144"/>
      <c r="AN64" s="303" t="s">
        <v>975</v>
      </c>
      <c r="AO64" s="124">
        <f>INDEX('1.2(2)'!E:E,MATCH(AP64,'1.2(2)'!$F:$F,0),1)</f>
        <v>49</v>
      </c>
      <c r="AP64" s="124" t="s">
        <v>112</v>
      </c>
      <c r="AQ64" s="299" t="s">
        <v>1594</v>
      </c>
      <c r="AR64" s="300"/>
    </row>
    <row r="65" spans="2:44" ht="14.4" customHeight="1">
      <c r="B65" s="282" t="s">
        <v>972</v>
      </c>
      <c r="C65" s="283"/>
      <c r="D65" s="57" t="s">
        <v>974</v>
      </c>
      <c r="E65" s="59"/>
      <c r="F65" s="168" t="s">
        <v>13</v>
      </c>
      <c r="G65" s="38" t="str">
        <f t="shared" si="17"/>
        <v>その他の設備導入、運用改善</v>
      </c>
      <c r="H65" s="13" t="s">
        <v>70</v>
      </c>
      <c r="I65" s="115" t="s">
        <v>328</v>
      </c>
      <c r="J65" s="170" t="str">
        <f t="shared" si="22"/>
        <v>181～186</v>
      </c>
      <c r="L65" s="54">
        <f>INDEX('1.2(1)①'!$B:$B,MATCH(N65,'1.2(1)①'!$A:$A,0),1)</f>
        <v>181</v>
      </c>
      <c r="M65" s="190">
        <f t="shared" si="6"/>
        <v>186</v>
      </c>
      <c r="N65" s="190" t="str">
        <f t="shared" si="23"/>
        <v>Scope1, 2その他の設備導入、運用改善燃焼設備空気比の改善</v>
      </c>
      <c r="P65" s="53" t="str">
        <f>INDEX('1.2(1)①'!$J:$J,MATCH(目次!$L65,'1.2(1)①'!$B:$B,0),1)</f>
        <v>酸素濃度分析装置の導入</v>
      </c>
      <c r="Q65" s="53">
        <f t="shared" si="7"/>
        <v>6</v>
      </c>
      <c r="R65" s="189">
        <f>COUNTIFS('1.2(2)'!J$967:J$1009,"〇",'1.2(2)'!$E$967:$E$1009,"&gt;="&amp;$L65,'1.2(2)'!$E$967:$E$1009,"&lt;="&amp;$M65)+COUNTIFS('1.2(2)'!J$967:J$1009,"△",'1.2(2)'!$E$967:$E$1009,"&gt;="&amp;$L65,'1.2(2)'!$E$967:$E$1009,"&lt;="&amp;$M65)</f>
        <v>0</v>
      </c>
      <c r="S65" s="189">
        <f>COUNTIFS('1.2(2)'!K$967:K$1009,"〇",'1.2(2)'!$E$967:$E$1009,"&gt;="&amp;$L65,'1.2(2)'!$E$967:$E$1009,"&lt;="&amp;$M65)+COUNTIFS('1.2(2)'!K$967:K$1009,"△",'1.2(2)'!$E$967:$E$1009,"&gt;="&amp;$L65,'1.2(2)'!$E$967:$E$1009,"&lt;="&amp;$M65)</f>
        <v>0</v>
      </c>
      <c r="AK65" s="99" t="s">
        <v>1929</v>
      </c>
      <c r="AL65" s="303"/>
      <c r="AM65" s="144"/>
      <c r="AN65" s="303" t="s">
        <v>975</v>
      </c>
      <c r="AO65" s="124">
        <f>INDEX('1.2(2)'!E:E,MATCH(AP65,'1.2(2)'!$F:$F,0),1)</f>
        <v>50</v>
      </c>
      <c r="AP65" s="124" t="s">
        <v>114</v>
      </c>
      <c r="AQ65" s="299" t="s">
        <v>1601</v>
      </c>
      <c r="AR65" s="300"/>
    </row>
    <row r="66" spans="2:44" ht="14.4" customHeight="1">
      <c r="B66" s="282" t="s">
        <v>972</v>
      </c>
      <c r="C66" s="283"/>
      <c r="D66" s="57" t="s">
        <v>974</v>
      </c>
      <c r="E66" s="59"/>
      <c r="F66" s="168" t="s">
        <v>13</v>
      </c>
      <c r="G66" s="38" t="str">
        <f t="shared" si="17"/>
        <v>その他の設備導入、運用改善</v>
      </c>
      <c r="H66" s="38" t="str">
        <f t="shared" ref="H66:H69" si="24">H65</f>
        <v>燃焼設備</v>
      </c>
      <c r="I66" s="115" t="s">
        <v>338</v>
      </c>
      <c r="J66" s="170" t="str">
        <f t="shared" si="22"/>
        <v>187～204</v>
      </c>
      <c r="L66" s="54">
        <f>INDEX('1.2(1)①'!$B:$B,MATCH(N66,'1.2(1)①'!$A:$A,0),1)</f>
        <v>187</v>
      </c>
      <c r="M66" s="190">
        <f t="shared" si="6"/>
        <v>204</v>
      </c>
      <c r="N66" s="190" t="str">
        <f t="shared" si="23"/>
        <v>Scope1, 2その他の設備導入、運用改善燃焼設備熱効率の向上</v>
      </c>
      <c r="P66" s="53" t="str">
        <f>INDEX('1.2(1)①'!$J:$J,MATCH(目次!$L66,'1.2(1)①'!$B:$B,0),1)</f>
        <v>燃焼用空気予熱設備の導入</v>
      </c>
      <c r="Q66" s="53">
        <f t="shared" si="7"/>
        <v>18</v>
      </c>
      <c r="R66" s="189">
        <f>COUNTIFS('1.2(2)'!J$967:J$1009,"〇",'1.2(2)'!$E$967:$E$1009,"&gt;="&amp;$L66,'1.2(2)'!$E$967:$E$1009,"&lt;="&amp;$M66)+COUNTIFS('1.2(2)'!J$967:J$1009,"△",'1.2(2)'!$E$967:$E$1009,"&gt;="&amp;$L66,'1.2(2)'!$E$967:$E$1009,"&lt;="&amp;$M66)</f>
        <v>0</v>
      </c>
      <c r="S66" s="189">
        <f>COUNTIFS('1.2(2)'!K$967:K$1009,"〇",'1.2(2)'!$E$967:$E$1009,"&gt;="&amp;$L66,'1.2(2)'!$E$967:$E$1009,"&lt;="&amp;$M66)+COUNTIFS('1.2(2)'!K$967:K$1009,"△",'1.2(2)'!$E$967:$E$1009,"&gt;="&amp;$L66,'1.2(2)'!$E$967:$E$1009,"&lt;="&amp;$M66)</f>
        <v>0</v>
      </c>
      <c r="AK66" s="99" t="s">
        <v>1929</v>
      </c>
      <c r="AL66" s="303"/>
      <c r="AM66" s="144"/>
      <c r="AN66" s="303" t="s">
        <v>975</v>
      </c>
      <c r="AO66" s="122">
        <f>INDEX('1.2(2)'!E:E,MATCH(AP66,'1.2(2)'!$F:$F,0),1)</f>
        <v>52</v>
      </c>
      <c r="AP66" s="122" t="s">
        <v>2321</v>
      </c>
      <c r="AQ66" s="299" t="s">
        <v>1731</v>
      </c>
      <c r="AR66" s="300"/>
    </row>
    <row r="67" spans="2:44" ht="14.4" customHeight="1">
      <c r="B67" s="282" t="s">
        <v>972</v>
      </c>
      <c r="C67" s="283"/>
      <c r="D67" s="57" t="s">
        <v>974</v>
      </c>
      <c r="E67" s="59"/>
      <c r="F67" s="168" t="s">
        <v>13</v>
      </c>
      <c r="G67" s="38" t="str">
        <f t="shared" si="17"/>
        <v>その他の設備導入、運用改善</v>
      </c>
      <c r="H67" s="38" t="str">
        <f t="shared" si="24"/>
        <v>燃焼設備</v>
      </c>
      <c r="I67" s="115" t="s">
        <v>370</v>
      </c>
      <c r="J67" s="170" t="str">
        <f t="shared" si="22"/>
        <v>205～208</v>
      </c>
      <c r="L67" s="54">
        <f>INDEX('1.2(1)①'!$B:$B,MATCH(N67,'1.2(1)①'!$A:$A,0),1)</f>
        <v>205</v>
      </c>
      <c r="M67" s="190">
        <f t="shared" si="6"/>
        <v>208</v>
      </c>
      <c r="N67" s="190" t="str">
        <f t="shared" si="23"/>
        <v>Scope1, 2その他の設備導入、運用改善燃焼設備通風装置</v>
      </c>
      <c r="P67" s="53" t="str">
        <f>INDEX('1.2(1)①'!$J:$J,MATCH(目次!$L67,'1.2(1)①'!$B:$B,0),1)</f>
        <v>自動通風計測制御装置の導入</v>
      </c>
      <c r="Q67" s="53">
        <f t="shared" si="7"/>
        <v>4</v>
      </c>
      <c r="R67" s="189">
        <f>COUNTIFS('1.2(2)'!J$967:J$1009,"〇",'1.2(2)'!$E$967:$E$1009,"&gt;="&amp;$L67,'1.2(2)'!$E$967:$E$1009,"&lt;="&amp;$M67)+COUNTIFS('1.2(2)'!J$967:J$1009,"△",'1.2(2)'!$E$967:$E$1009,"&gt;="&amp;$L67,'1.2(2)'!$E$967:$E$1009,"&lt;="&amp;$M67)</f>
        <v>0</v>
      </c>
      <c r="S67" s="189">
        <f>COUNTIFS('1.2(2)'!K$967:K$1009,"〇",'1.2(2)'!$E$967:$E$1009,"&gt;="&amp;$L67,'1.2(2)'!$E$967:$E$1009,"&lt;="&amp;$M67)+COUNTIFS('1.2(2)'!K$967:K$1009,"△",'1.2(2)'!$E$967:$E$1009,"&gt;="&amp;$L67,'1.2(2)'!$E$967:$E$1009,"&lt;="&amp;$M67)</f>
        <v>0</v>
      </c>
      <c r="AK67" s="99" t="s">
        <v>1929</v>
      </c>
      <c r="AL67" s="303"/>
      <c r="AM67" s="144"/>
      <c r="AN67" s="303" t="s">
        <v>975</v>
      </c>
      <c r="AO67" s="123">
        <f>INDEX('1.2(2)'!E:E,MATCH(AP67,'1.2(2)'!$F:$F,0),1)</f>
        <v>52</v>
      </c>
      <c r="AP67" s="123" t="s">
        <v>2321</v>
      </c>
      <c r="AQ67" s="299" t="s">
        <v>1757</v>
      </c>
      <c r="AR67" s="300"/>
    </row>
    <row r="68" spans="2:44" ht="14.4" customHeight="1">
      <c r="B68" s="282" t="s">
        <v>972</v>
      </c>
      <c r="C68" s="283"/>
      <c r="D68" s="57" t="s">
        <v>974</v>
      </c>
      <c r="E68" s="59"/>
      <c r="F68" s="168" t="s">
        <v>13</v>
      </c>
      <c r="G68" s="38" t="str">
        <f t="shared" si="17"/>
        <v>その他の設備導入、運用改善</v>
      </c>
      <c r="H68" s="38" t="str">
        <f t="shared" si="24"/>
        <v>燃焼設備</v>
      </c>
      <c r="I68" s="115" t="s">
        <v>379</v>
      </c>
      <c r="J68" s="170" t="str">
        <f t="shared" si="22"/>
        <v>209～215</v>
      </c>
      <c r="L68" s="54">
        <f>INDEX('1.2(1)①'!$B:$B,MATCH(N68,'1.2(1)①'!$A:$A,0),1)</f>
        <v>209</v>
      </c>
      <c r="M68" s="190">
        <f t="shared" si="6"/>
        <v>215</v>
      </c>
      <c r="N68" s="190" t="str">
        <f t="shared" si="23"/>
        <v>Scope1, 2その他の設備導入、運用改善燃焼設備燃焼管理</v>
      </c>
      <c r="P68" s="53" t="str">
        <f>INDEX('1.2(1)①'!$J:$J,MATCH(目次!$L68,'1.2(1)①'!$B:$B,0),1)</f>
        <v>流量（瞬間流量、積算流量）測定装置の導入</v>
      </c>
      <c r="Q68" s="53">
        <f t="shared" si="7"/>
        <v>7</v>
      </c>
      <c r="R68" s="189">
        <f>COUNTIFS('1.2(2)'!J$967:J$1009,"〇",'1.2(2)'!$E$967:$E$1009,"&gt;="&amp;$L68,'1.2(2)'!$E$967:$E$1009,"&lt;="&amp;$M68)+COUNTIFS('1.2(2)'!J$967:J$1009,"△",'1.2(2)'!$E$967:$E$1009,"&gt;="&amp;$L68,'1.2(2)'!$E$967:$E$1009,"&lt;="&amp;$M68)</f>
        <v>0</v>
      </c>
      <c r="S68" s="189">
        <f>COUNTIFS('1.2(2)'!K$967:K$1009,"〇",'1.2(2)'!$E$967:$E$1009,"&gt;="&amp;$L68,'1.2(2)'!$E$967:$E$1009,"&lt;="&amp;$M68)+COUNTIFS('1.2(2)'!K$967:K$1009,"△",'1.2(2)'!$E$967:$E$1009,"&gt;="&amp;$L68,'1.2(2)'!$E$967:$E$1009,"&lt;="&amp;$M68)</f>
        <v>0</v>
      </c>
      <c r="AK68" s="99" t="s">
        <v>1929</v>
      </c>
      <c r="AL68" s="303"/>
      <c r="AM68" s="144"/>
      <c r="AN68" s="303" t="s">
        <v>975</v>
      </c>
      <c r="AO68" s="124">
        <f>INDEX('1.2(2)'!E:E,MATCH(AP68,'1.2(2)'!$F:$F,0),1)</f>
        <v>53</v>
      </c>
      <c r="AP68" s="124" t="s">
        <v>121</v>
      </c>
      <c r="AQ68" s="299" t="s">
        <v>1682</v>
      </c>
      <c r="AR68" s="300"/>
    </row>
    <row r="69" spans="2:44" ht="14.4" customHeight="1">
      <c r="B69" s="282" t="s">
        <v>972</v>
      </c>
      <c r="C69" s="283"/>
      <c r="D69" s="57" t="s">
        <v>974</v>
      </c>
      <c r="E69" s="59"/>
      <c r="F69" s="168" t="s">
        <v>13</v>
      </c>
      <c r="G69" s="38" t="str">
        <f t="shared" si="17"/>
        <v>その他の設備導入、運用改善</v>
      </c>
      <c r="H69" s="38" t="str">
        <f t="shared" si="24"/>
        <v>燃焼設備</v>
      </c>
      <c r="I69" s="115" t="s">
        <v>71</v>
      </c>
      <c r="J69" s="170" t="str">
        <f t="shared" si="22"/>
        <v>216～223</v>
      </c>
      <c r="L69" s="54">
        <f>INDEX('1.2(1)①'!$B:$B,MATCH(N69,'1.2(1)①'!$A:$A,0),1)</f>
        <v>216</v>
      </c>
      <c r="M69" s="190">
        <f t="shared" si="6"/>
        <v>223</v>
      </c>
      <c r="N69" s="190" t="str">
        <f t="shared" si="23"/>
        <v>Scope1, 2その他の設備導入、運用改善燃焼設備ボイラー・ボイラー関連機器</v>
      </c>
      <c r="P69" s="53" t="str">
        <f>INDEX('1.2(1)①'!$J:$J,MATCH(目次!$L69,'1.2(1)①'!$B:$B,0),1)</f>
        <v>ボイラー排ガス顕熱回収装置の導入</v>
      </c>
      <c r="Q69" s="53">
        <f t="shared" si="7"/>
        <v>8</v>
      </c>
      <c r="R69" s="189">
        <f>COUNTIFS('1.2(2)'!J$967:J$1009,"〇",'1.2(2)'!$E$967:$E$1009,"&gt;="&amp;$L69,'1.2(2)'!$E$967:$E$1009,"&lt;="&amp;$M69)+COUNTIFS('1.2(2)'!J$967:J$1009,"△",'1.2(2)'!$E$967:$E$1009,"&gt;="&amp;$L69,'1.2(2)'!$E$967:$E$1009,"&lt;="&amp;$M69)</f>
        <v>0</v>
      </c>
      <c r="S69" s="189">
        <f>COUNTIFS('1.2(2)'!K$967:K$1009,"〇",'1.2(2)'!$E$967:$E$1009,"&gt;="&amp;$L69,'1.2(2)'!$E$967:$E$1009,"&lt;="&amp;$M69)+COUNTIFS('1.2(2)'!K$967:K$1009,"△",'1.2(2)'!$E$967:$E$1009,"&gt;="&amp;$L69,'1.2(2)'!$E$967:$E$1009,"&lt;="&amp;$M69)</f>
        <v>0</v>
      </c>
      <c r="AK69" s="99" t="s">
        <v>1929</v>
      </c>
      <c r="AL69" s="303"/>
      <c r="AM69" s="144"/>
      <c r="AN69" s="303" t="s">
        <v>975</v>
      </c>
      <c r="AO69" s="124">
        <f>INDEX('1.2(2)'!E:E,MATCH(AP69,'1.2(2)'!$F:$F,0),1)</f>
        <v>54</v>
      </c>
      <c r="AP69" s="124" t="s">
        <v>123</v>
      </c>
      <c r="AQ69" s="299" t="s">
        <v>125</v>
      </c>
      <c r="AR69" s="300"/>
    </row>
    <row r="70" spans="2:44" ht="14.4" customHeight="1">
      <c r="B70" s="282" t="s">
        <v>972</v>
      </c>
      <c r="C70" s="283"/>
      <c r="D70" s="57" t="s">
        <v>974</v>
      </c>
      <c r="E70" s="59"/>
      <c r="F70" s="168" t="s">
        <v>13</v>
      </c>
      <c r="G70" s="38" t="str">
        <f t="shared" si="17"/>
        <v>その他の設備導入、運用改善</v>
      </c>
      <c r="H70" s="13" t="s">
        <v>81</v>
      </c>
      <c r="I70" s="114" t="s">
        <v>399</v>
      </c>
      <c r="J70" s="170" t="str">
        <f t="shared" si="22"/>
        <v>224～228</v>
      </c>
      <c r="L70" s="54">
        <f>INDEX('1.2(1)①'!$B:$B,MATCH(N70,'1.2(1)①'!$A:$A,0),1)</f>
        <v>224</v>
      </c>
      <c r="M70" s="190">
        <f t="shared" si="6"/>
        <v>228</v>
      </c>
      <c r="N70" s="190" t="str">
        <f t="shared" si="23"/>
        <v>Scope1, 2その他の設備導入、運用改善熱利用設備効率的な熱回収</v>
      </c>
      <c r="P70" s="53" t="str">
        <f>INDEX('1.2(1)①'!$J:$J,MATCH(目次!$L70,'1.2(1)①'!$B:$B,0),1)</f>
        <v>耐食性高効率熱交換器の導入</v>
      </c>
      <c r="Q70" s="53">
        <f t="shared" si="7"/>
        <v>5</v>
      </c>
      <c r="R70" s="189">
        <f>COUNTIFS('1.2(2)'!J$967:J$1009,"〇",'1.2(2)'!$E$967:$E$1009,"&gt;="&amp;$L70,'1.2(2)'!$E$967:$E$1009,"&lt;="&amp;$M70)+COUNTIFS('1.2(2)'!J$967:J$1009,"△",'1.2(2)'!$E$967:$E$1009,"&gt;="&amp;$L70,'1.2(2)'!$E$967:$E$1009,"&lt;="&amp;$M70)</f>
        <v>0</v>
      </c>
      <c r="S70" s="189">
        <f>COUNTIFS('1.2(2)'!K$967:K$1009,"〇",'1.2(2)'!$E$967:$E$1009,"&gt;="&amp;$L70,'1.2(2)'!$E$967:$E$1009,"&lt;="&amp;$M70)+COUNTIFS('1.2(2)'!K$967:K$1009,"△",'1.2(2)'!$E$967:$E$1009,"&gt;="&amp;$L70,'1.2(2)'!$E$967:$E$1009,"&lt;="&amp;$M70)</f>
        <v>0</v>
      </c>
      <c r="AK70" s="99" t="s">
        <v>1929</v>
      </c>
      <c r="AL70" s="303"/>
      <c r="AM70" s="144"/>
      <c r="AN70" s="303" t="s">
        <v>975</v>
      </c>
      <c r="AO70" s="124">
        <f>INDEX('1.2(2)'!E:E,MATCH(AP70,'1.2(2)'!$F:$F,0),1)</f>
        <v>56</v>
      </c>
      <c r="AP70" s="124" t="s">
        <v>2322</v>
      </c>
      <c r="AQ70" s="299" t="s">
        <v>128</v>
      </c>
      <c r="AR70" s="300"/>
    </row>
    <row r="71" spans="2:44" ht="14.4" customHeight="1">
      <c r="B71" s="282" t="s">
        <v>972</v>
      </c>
      <c r="C71" s="283"/>
      <c r="D71" s="57" t="s">
        <v>974</v>
      </c>
      <c r="E71" s="59"/>
      <c r="F71" s="168" t="s">
        <v>13</v>
      </c>
      <c r="G71" s="38" t="str">
        <f t="shared" si="17"/>
        <v>その他の設備導入、運用改善</v>
      </c>
      <c r="H71" s="38" t="str">
        <f t="shared" ref="H71:H86" si="25">H70</f>
        <v>熱利用設備</v>
      </c>
      <c r="I71" s="115" t="s">
        <v>408</v>
      </c>
      <c r="J71" s="170" t="str">
        <f t="shared" si="22"/>
        <v>229～231</v>
      </c>
      <c r="L71" s="54">
        <f>INDEX('1.2(1)①'!$B:$B,MATCH(N71,'1.2(1)①'!$A:$A,0),1)</f>
        <v>229</v>
      </c>
      <c r="M71" s="190">
        <f t="shared" si="6"/>
        <v>231</v>
      </c>
      <c r="N71" s="190" t="str">
        <f t="shared" si="23"/>
        <v>Scope1, 2その他の設備導入、運用改善熱利用設備蒸気利用設備の乾き度改善</v>
      </c>
      <c r="P71" s="53" t="str">
        <f>INDEX('1.2(1)①'!$J:$J,MATCH(目次!$L71,'1.2(1)①'!$B:$B,0),1)</f>
        <v>蒸気配管の断熱強化の導入</v>
      </c>
      <c r="Q71" s="53">
        <f t="shared" si="7"/>
        <v>3</v>
      </c>
      <c r="R71" s="189">
        <f>COUNTIFS('1.2(2)'!J$967:J$1009,"〇",'1.2(2)'!$E$967:$E$1009,"&gt;="&amp;$L71,'1.2(2)'!$E$967:$E$1009,"&lt;="&amp;$M71)+COUNTIFS('1.2(2)'!J$967:J$1009,"△",'1.2(2)'!$E$967:$E$1009,"&gt;="&amp;$L71,'1.2(2)'!$E$967:$E$1009,"&lt;="&amp;$M71)</f>
        <v>0</v>
      </c>
      <c r="S71" s="189">
        <f>COUNTIFS('1.2(2)'!K$967:K$1009,"〇",'1.2(2)'!$E$967:$E$1009,"&gt;="&amp;$L71,'1.2(2)'!$E$967:$E$1009,"&lt;="&amp;$M71)+COUNTIFS('1.2(2)'!K$967:K$1009,"△",'1.2(2)'!$E$967:$E$1009,"&gt;="&amp;$L71,'1.2(2)'!$E$967:$E$1009,"&lt;="&amp;$M71)</f>
        <v>0</v>
      </c>
      <c r="AK71" s="99" t="s">
        <v>1929</v>
      </c>
      <c r="AL71" s="303"/>
      <c r="AM71" s="144"/>
      <c r="AN71" s="303" t="s">
        <v>975</v>
      </c>
      <c r="AO71" s="124">
        <f>INDEX('1.2(2)'!E:E,MATCH(AP71,'1.2(2)'!$F:$F,0),1)</f>
        <v>66</v>
      </c>
      <c r="AP71" s="124" t="s">
        <v>2323</v>
      </c>
      <c r="AQ71" s="299" t="s">
        <v>150</v>
      </c>
      <c r="AR71" s="300"/>
    </row>
    <row r="72" spans="2:44" ht="14.4" customHeight="1">
      <c r="B72" s="282" t="s">
        <v>972</v>
      </c>
      <c r="C72" s="283"/>
      <c r="D72" s="57" t="s">
        <v>974</v>
      </c>
      <c r="E72" s="59"/>
      <c r="F72" s="168" t="s">
        <v>13</v>
      </c>
      <c r="G72" s="38" t="str">
        <f t="shared" si="17"/>
        <v>その他の設備導入、運用改善</v>
      </c>
      <c r="H72" s="38" t="str">
        <f t="shared" si="25"/>
        <v>熱利用設備</v>
      </c>
      <c r="I72" s="115" t="s">
        <v>413</v>
      </c>
      <c r="J72" s="170" t="str">
        <f t="shared" si="22"/>
        <v>232～234</v>
      </c>
      <c r="L72" s="54">
        <f>INDEX('1.2(1)①'!$B:$B,MATCH(N72,'1.2(1)①'!$A:$A,0),1)</f>
        <v>232</v>
      </c>
      <c r="M72" s="190">
        <f t="shared" si="6"/>
        <v>234</v>
      </c>
      <c r="N72" s="190" t="str">
        <f t="shared" si="23"/>
        <v>Scope1, 2その他の設備導入、運用改善熱利用設備炉壁面の放射率向上</v>
      </c>
      <c r="P72" s="53" t="str">
        <f>INDEX('1.2(1)①'!$J:$J,MATCH(目次!$L72,'1.2(1)①'!$B:$B,0),1)</f>
        <v>遠赤外線塗装乾燥装置・高性能遠赤外線乾燥装置の導入</v>
      </c>
      <c r="Q72" s="53">
        <f t="shared" si="7"/>
        <v>3</v>
      </c>
      <c r="R72" s="189">
        <f>COUNTIFS('1.2(2)'!J$967:J$1009,"〇",'1.2(2)'!$E$967:$E$1009,"&gt;="&amp;$L72,'1.2(2)'!$E$967:$E$1009,"&lt;="&amp;$M72)+COUNTIFS('1.2(2)'!J$967:J$1009,"△",'1.2(2)'!$E$967:$E$1009,"&gt;="&amp;$L72,'1.2(2)'!$E$967:$E$1009,"&lt;="&amp;$M72)</f>
        <v>0</v>
      </c>
      <c r="S72" s="189">
        <f>COUNTIFS('1.2(2)'!K$967:K$1009,"〇",'1.2(2)'!$E$967:$E$1009,"&gt;="&amp;$L72,'1.2(2)'!$E$967:$E$1009,"&lt;="&amp;$M72)+COUNTIFS('1.2(2)'!K$967:K$1009,"△",'1.2(2)'!$E$967:$E$1009,"&gt;="&amp;$L72,'1.2(2)'!$E$967:$E$1009,"&lt;="&amp;$M72)</f>
        <v>0</v>
      </c>
      <c r="AK72" s="99" t="s">
        <v>1929</v>
      </c>
      <c r="AL72" s="303"/>
      <c r="AM72" s="144"/>
      <c r="AN72" s="303" t="s">
        <v>975</v>
      </c>
      <c r="AO72" s="124">
        <f>INDEX('1.2(2)'!E:E,MATCH(AP72,'1.2(2)'!$F:$F,0),1)</f>
        <v>67</v>
      </c>
      <c r="AP72" s="124" t="s">
        <v>2324</v>
      </c>
      <c r="AQ72" s="299" t="s">
        <v>154</v>
      </c>
      <c r="AR72" s="300"/>
    </row>
    <row r="73" spans="2:44" ht="14.4" customHeight="1">
      <c r="B73" s="282" t="s">
        <v>972</v>
      </c>
      <c r="C73" s="283"/>
      <c r="D73" s="57" t="s">
        <v>974</v>
      </c>
      <c r="E73" s="59"/>
      <c r="F73" s="168" t="s">
        <v>13</v>
      </c>
      <c r="G73" s="38" t="str">
        <f t="shared" si="17"/>
        <v>その他の設備導入、運用改善</v>
      </c>
      <c r="H73" s="38" t="str">
        <f t="shared" si="25"/>
        <v>熱利用設備</v>
      </c>
      <c r="I73" s="115" t="s">
        <v>420</v>
      </c>
      <c r="J73" s="170" t="str">
        <f t="shared" si="22"/>
        <v>235～244</v>
      </c>
      <c r="L73" s="54">
        <f>INDEX('1.2(1)①'!$B:$B,MATCH(N73,'1.2(1)①'!$A:$A,0),1)</f>
        <v>235</v>
      </c>
      <c r="M73" s="190">
        <f t="shared" si="6"/>
        <v>244</v>
      </c>
      <c r="N73" s="190" t="str">
        <f t="shared" si="23"/>
        <v>Scope1, 2その他の設備導入、運用改善熱利用設備熱伝達率の向上</v>
      </c>
      <c r="P73" s="53" t="str">
        <f>INDEX('1.2(1)①'!$J:$J,MATCH(目次!$L73,'1.2(1)①'!$B:$B,0),1)</f>
        <v>炉内攪拌装置の導入</v>
      </c>
      <c r="Q73" s="53">
        <f t="shared" si="7"/>
        <v>10</v>
      </c>
      <c r="R73" s="189">
        <f>COUNTIFS('1.2(2)'!J$967:J$1009,"〇",'1.2(2)'!$E$967:$E$1009,"&gt;="&amp;$L73,'1.2(2)'!$E$967:$E$1009,"&lt;="&amp;$M73)+COUNTIFS('1.2(2)'!J$967:J$1009,"△",'1.2(2)'!$E$967:$E$1009,"&gt;="&amp;$L73,'1.2(2)'!$E$967:$E$1009,"&lt;="&amp;$M73)</f>
        <v>0</v>
      </c>
      <c r="S73" s="189">
        <f>COUNTIFS('1.2(2)'!K$967:K$1009,"〇",'1.2(2)'!$E$967:$E$1009,"&gt;="&amp;$L73,'1.2(2)'!$E$967:$E$1009,"&lt;="&amp;$M73)+COUNTIFS('1.2(2)'!K$967:K$1009,"△",'1.2(2)'!$E$967:$E$1009,"&gt;="&amp;$L73,'1.2(2)'!$E$967:$E$1009,"&lt;="&amp;$M73)</f>
        <v>0</v>
      </c>
      <c r="AK73" s="99" t="s">
        <v>1929</v>
      </c>
      <c r="AL73" s="303"/>
      <c r="AM73" s="144"/>
      <c r="AN73" s="303" t="s">
        <v>975</v>
      </c>
      <c r="AO73" s="124">
        <f>INDEX('1.2(2)'!E:E,MATCH(AP73,'1.2(2)'!$F:$F,0),1)</f>
        <v>68</v>
      </c>
      <c r="AP73" s="124" t="s">
        <v>2325</v>
      </c>
      <c r="AQ73" s="299" t="s">
        <v>157</v>
      </c>
      <c r="AR73" s="300"/>
    </row>
    <row r="74" spans="2:44" ht="14.4" customHeight="1">
      <c r="B74" s="282" t="s">
        <v>972</v>
      </c>
      <c r="C74" s="283"/>
      <c r="D74" s="57" t="s">
        <v>974</v>
      </c>
      <c r="E74" s="59"/>
      <c r="F74" s="168" t="s">
        <v>13</v>
      </c>
      <c r="G74" s="38" t="str">
        <f t="shared" si="17"/>
        <v>その他の設備導入、運用改善</v>
      </c>
      <c r="H74" s="38" t="str">
        <f t="shared" si="25"/>
        <v>熱利用設備</v>
      </c>
      <c r="I74" s="115" t="s">
        <v>440</v>
      </c>
      <c r="J74" s="170" t="str">
        <f t="shared" si="22"/>
        <v>245～246</v>
      </c>
      <c r="L74" s="54">
        <f>INDEX('1.2(1)①'!$B:$B,MATCH(N74,'1.2(1)①'!$A:$A,0),1)</f>
        <v>245</v>
      </c>
      <c r="M74" s="190">
        <f t="shared" si="6"/>
        <v>246</v>
      </c>
      <c r="N74" s="190" t="str">
        <f t="shared" si="23"/>
        <v>Scope1, 2その他の設備導入、運用改善熱利用設備熱交換器の改善</v>
      </c>
      <c r="P74" s="53" t="str">
        <f>INDEX('1.2(1)①'!$J:$J,MATCH(目次!$L74,'1.2(1)①'!$B:$B,0),1)</f>
        <v>燃焼用空気等予熱用熱交換器の導入</v>
      </c>
      <c r="Q74" s="53">
        <f t="shared" si="7"/>
        <v>2</v>
      </c>
      <c r="R74" s="189">
        <f>COUNTIFS('1.2(2)'!J$967:J$1009,"〇",'1.2(2)'!$E$967:$E$1009,"&gt;="&amp;$L74,'1.2(2)'!$E$967:$E$1009,"&lt;="&amp;$M74)+COUNTIFS('1.2(2)'!J$967:J$1009,"△",'1.2(2)'!$E$967:$E$1009,"&gt;="&amp;$L74,'1.2(2)'!$E$967:$E$1009,"&lt;="&amp;$M74)</f>
        <v>0</v>
      </c>
      <c r="S74" s="189">
        <f>COUNTIFS('1.2(2)'!K$967:K$1009,"〇",'1.2(2)'!$E$967:$E$1009,"&gt;="&amp;$L74,'1.2(2)'!$E$967:$E$1009,"&lt;="&amp;$M74)+COUNTIFS('1.2(2)'!K$967:K$1009,"△",'1.2(2)'!$E$967:$E$1009,"&gt;="&amp;$L74,'1.2(2)'!$E$967:$E$1009,"&lt;="&amp;$M74)</f>
        <v>0</v>
      </c>
      <c r="AK74" s="99" t="s">
        <v>1929</v>
      </c>
      <c r="AL74" s="303"/>
      <c r="AM74" s="144"/>
      <c r="AN74" s="303" t="s">
        <v>975</v>
      </c>
      <c r="AO74" s="124">
        <f>INDEX('1.2(2)'!E:E,MATCH(AP74,'1.2(2)'!$F:$F,0),1)</f>
        <v>69</v>
      </c>
      <c r="AP74" s="124" t="s">
        <v>2326</v>
      </c>
      <c r="AQ74" s="299" t="s">
        <v>1636</v>
      </c>
      <c r="AR74" s="300"/>
    </row>
    <row r="75" spans="2:44" ht="14.4" customHeight="1">
      <c r="B75" s="282" t="s">
        <v>972</v>
      </c>
      <c r="C75" s="283"/>
      <c r="D75" s="57" t="s">
        <v>974</v>
      </c>
      <c r="E75" s="59"/>
      <c r="F75" s="168" t="s">
        <v>13</v>
      </c>
      <c r="G75" s="38" t="str">
        <f t="shared" si="17"/>
        <v>その他の設備導入、運用改善</v>
      </c>
      <c r="H75" s="38" t="str">
        <f t="shared" si="25"/>
        <v>熱利用設備</v>
      </c>
      <c r="I75" s="115" t="s">
        <v>444</v>
      </c>
      <c r="J75" s="170" t="str">
        <f t="shared" si="22"/>
        <v>247～249</v>
      </c>
      <c r="L75" s="54">
        <f>INDEX('1.2(1)①'!$B:$B,MATCH(N75,'1.2(1)①'!$A:$A,0),1)</f>
        <v>247</v>
      </c>
      <c r="M75" s="190">
        <f t="shared" si="6"/>
        <v>249</v>
      </c>
      <c r="N75" s="190" t="str">
        <f t="shared" si="23"/>
        <v>Scope1, 2その他の設備導入、運用改善熱利用設備直接加熱機器・装置</v>
      </c>
      <c r="P75" s="53" t="str">
        <f>INDEX('1.2(1)①'!$J:$J,MATCH(目次!$L75,'1.2(1)①'!$B:$B,0),1)</f>
        <v>液中燃焼バーナーの導入</v>
      </c>
      <c r="Q75" s="53">
        <f t="shared" si="7"/>
        <v>3</v>
      </c>
      <c r="R75" s="189">
        <f>COUNTIFS('1.2(2)'!J$967:J$1009,"〇",'1.2(2)'!$E$967:$E$1009,"&gt;="&amp;$L75,'1.2(2)'!$E$967:$E$1009,"&lt;="&amp;$M75)+COUNTIFS('1.2(2)'!J$967:J$1009,"△",'1.2(2)'!$E$967:$E$1009,"&gt;="&amp;$L75,'1.2(2)'!$E$967:$E$1009,"&lt;="&amp;$M75)</f>
        <v>0</v>
      </c>
      <c r="S75" s="189">
        <f>COUNTIFS('1.2(2)'!K$967:K$1009,"〇",'1.2(2)'!$E$967:$E$1009,"&gt;="&amp;$L75,'1.2(2)'!$E$967:$E$1009,"&lt;="&amp;$M75)+COUNTIFS('1.2(2)'!K$967:K$1009,"△",'1.2(2)'!$E$967:$E$1009,"&gt;="&amp;$L75,'1.2(2)'!$E$967:$E$1009,"&lt;="&amp;$M75)</f>
        <v>0</v>
      </c>
      <c r="AK75" s="99" t="s">
        <v>1929</v>
      </c>
      <c r="AL75" s="303"/>
      <c r="AM75" s="144"/>
      <c r="AN75" s="303" t="s">
        <v>975</v>
      </c>
      <c r="AO75" s="122">
        <f>INDEX('1.2(2)'!E:E,MATCH(AP75,'1.2(2)'!$F:$F,0),1)</f>
        <v>73</v>
      </c>
      <c r="AP75" s="122" t="s">
        <v>2327</v>
      </c>
      <c r="AQ75" s="299" t="s">
        <v>1785</v>
      </c>
      <c r="AR75" s="300"/>
    </row>
    <row r="76" spans="2:44" ht="14.4" customHeight="1">
      <c r="B76" s="282" t="s">
        <v>972</v>
      </c>
      <c r="C76" s="283"/>
      <c r="D76" s="57" t="s">
        <v>974</v>
      </c>
      <c r="E76" s="59"/>
      <c r="F76" s="168" t="s">
        <v>13</v>
      </c>
      <c r="G76" s="38" t="str">
        <f t="shared" si="17"/>
        <v>その他の設備導入、運用改善</v>
      </c>
      <c r="H76" s="38" t="str">
        <f t="shared" si="25"/>
        <v>熱利用設備</v>
      </c>
      <c r="I76" s="115" t="s">
        <v>450</v>
      </c>
      <c r="J76" s="170" t="str">
        <f t="shared" si="22"/>
        <v>250～251</v>
      </c>
      <c r="L76" s="54">
        <f>INDEX('1.2(1)①'!$B:$B,MATCH(N76,'1.2(1)①'!$A:$A,0),1)</f>
        <v>250</v>
      </c>
      <c r="M76" s="190">
        <f t="shared" si="6"/>
        <v>251</v>
      </c>
      <c r="N76" s="190" t="str">
        <f t="shared" si="23"/>
        <v>Scope1, 2その他の設備導入、運用改善熱利用設備多重効用缶</v>
      </c>
      <c r="P76" s="53" t="str">
        <f>INDEX('1.2(1)①'!$J:$J,MATCH(目次!$L76,'1.2(1)①'!$B:$B,0),1)</f>
        <v>高効率多重効用缶の導入</v>
      </c>
      <c r="Q76" s="53">
        <f t="shared" si="7"/>
        <v>2</v>
      </c>
      <c r="R76" s="189">
        <f>COUNTIFS('1.2(2)'!J$967:J$1009,"〇",'1.2(2)'!$E$967:$E$1009,"&gt;="&amp;$L76,'1.2(2)'!$E$967:$E$1009,"&lt;="&amp;$M76)+COUNTIFS('1.2(2)'!J$967:J$1009,"△",'1.2(2)'!$E$967:$E$1009,"&gt;="&amp;$L76,'1.2(2)'!$E$967:$E$1009,"&lt;="&amp;$M76)</f>
        <v>0</v>
      </c>
      <c r="S76" s="189">
        <f>COUNTIFS('1.2(2)'!K$967:K$1009,"〇",'1.2(2)'!$E$967:$E$1009,"&gt;="&amp;$L76,'1.2(2)'!$E$967:$E$1009,"&lt;="&amp;$M76)+COUNTIFS('1.2(2)'!K$967:K$1009,"△",'1.2(2)'!$E$967:$E$1009,"&gt;="&amp;$L76,'1.2(2)'!$E$967:$E$1009,"&lt;="&amp;$M76)</f>
        <v>0</v>
      </c>
      <c r="AK76" s="99" t="s">
        <v>1929</v>
      </c>
      <c r="AL76" s="303"/>
      <c r="AM76" s="144"/>
      <c r="AN76" s="303" t="s">
        <v>975</v>
      </c>
      <c r="AO76" s="125">
        <f>INDEX('1.2(2)'!E:E,MATCH(AP76,'1.2(2)'!$F:$F,0),1)</f>
        <v>73</v>
      </c>
      <c r="AP76" s="125" t="s">
        <v>2327</v>
      </c>
      <c r="AQ76" s="299" t="s">
        <v>1793</v>
      </c>
      <c r="AR76" s="300"/>
    </row>
    <row r="77" spans="2:44" ht="14.4" customHeight="1">
      <c r="B77" s="282" t="s">
        <v>972</v>
      </c>
      <c r="C77" s="283"/>
      <c r="D77" s="57" t="s">
        <v>974</v>
      </c>
      <c r="E77" s="59"/>
      <c r="F77" s="168" t="s">
        <v>13</v>
      </c>
      <c r="G77" s="38" t="str">
        <f t="shared" si="17"/>
        <v>その他の設備導入、運用改善</v>
      </c>
      <c r="H77" s="38" t="str">
        <f t="shared" si="25"/>
        <v>熱利用設備</v>
      </c>
      <c r="I77" s="115" t="s">
        <v>454</v>
      </c>
      <c r="J77" s="170">
        <f t="shared" si="22"/>
        <v>252</v>
      </c>
      <c r="L77" s="54">
        <f>INDEX('1.2(1)①'!$B:$B,MATCH(N77,'1.2(1)①'!$A:$A,0),1)</f>
        <v>252</v>
      </c>
      <c r="M77" s="190">
        <f t="shared" si="6"/>
        <v>252</v>
      </c>
      <c r="N77" s="190" t="str">
        <f t="shared" si="23"/>
        <v>Scope1, 2その他の設備導入、運用改善熱利用設備蒸留塔</v>
      </c>
      <c r="P77" s="53" t="str">
        <f>INDEX('1.2(1)①'!$J:$J,MATCH(目次!$L77,'1.2(1)①'!$B:$B,0),1)</f>
        <v>MVR型（自己蒸気機械圧縮型）蒸留装置の導入</v>
      </c>
      <c r="Q77" s="53">
        <f t="shared" si="7"/>
        <v>1</v>
      </c>
      <c r="R77" s="189">
        <f>COUNTIFS('1.2(2)'!J$967:J$1009,"〇",'1.2(2)'!$E$967:$E$1009,"&gt;="&amp;$L77,'1.2(2)'!$E$967:$E$1009,"&lt;="&amp;$M77)+COUNTIFS('1.2(2)'!J$967:J$1009,"△",'1.2(2)'!$E$967:$E$1009,"&gt;="&amp;$L77,'1.2(2)'!$E$967:$E$1009,"&lt;="&amp;$M77)</f>
        <v>0</v>
      </c>
      <c r="S77" s="189">
        <f>COUNTIFS('1.2(2)'!K$967:K$1009,"〇",'1.2(2)'!$E$967:$E$1009,"&gt;="&amp;$L77,'1.2(2)'!$E$967:$E$1009,"&lt;="&amp;$M77)+COUNTIFS('1.2(2)'!K$967:K$1009,"△",'1.2(2)'!$E$967:$E$1009,"&gt;="&amp;$L77,'1.2(2)'!$E$967:$E$1009,"&lt;="&amp;$M77)</f>
        <v>0</v>
      </c>
      <c r="AK77" s="99" t="s">
        <v>1929</v>
      </c>
      <c r="AL77" s="303"/>
      <c r="AM77" s="144"/>
      <c r="AN77" s="303" t="s">
        <v>975</v>
      </c>
      <c r="AO77" s="126">
        <f>INDEX('1.2(2)'!E:E,MATCH(AP77,'1.2(2)'!$F:$F,0),1)</f>
        <v>73</v>
      </c>
      <c r="AP77" s="126" t="s">
        <v>2327</v>
      </c>
      <c r="AQ77" s="299" t="s">
        <v>1795</v>
      </c>
      <c r="AR77" s="300"/>
    </row>
    <row r="78" spans="2:44" ht="14.4" customHeight="1">
      <c r="B78" s="282" t="s">
        <v>972</v>
      </c>
      <c r="C78" s="283"/>
      <c r="D78" s="57" t="s">
        <v>974</v>
      </c>
      <c r="E78" s="59"/>
      <c r="F78" s="168" t="s">
        <v>13</v>
      </c>
      <c r="G78" s="38" t="str">
        <f t="shared" si="17"/>
        <v>その他の設備導入、運用改善</v>
      </c>
      <c r="H78" s="38" t="str">
        <f t="shared" si="25"/>
        <v>熱利用設備</v>
      </c>
      <c r="I78" s="115" t="s">
        <v>455</v>
      </c>
      <c r="J78" s="170" t="str">
        <f t="shared" si="22"/>
        <v>253～257</v>
      </c>
      <c r="L78" s="54">
        <f>INDEX('1.2(1)①'!$B:$B,MATCH(N78,'1.2(1)①'!$A:$A,0),1)</f>
        <v>253</v>
      </c>
      <c r="M78" s="190">
        <f t="shared" si="6"/>
        <v>257</v>
      </c>
      <c r="N78" s="190" t="str">
        <f t="shared" si="23"/>
        <v>Scope1, 2その他の設備導入、運用改善熱利用設備加熱設備での熱の複合利用</v>
      </c>
      <c r="P78" s="53" t="str">
        <f>INDEX('1.2(1)①'!$J:$J,MATCH(目次!$L78,'1.2(1)①'!$B:$B,0),1)</f>
        <v>排熱利用原材料乾燥・予熱装置の導入</v>
      </c>
      <c r="Q78" s="53">
        <f t="shared" si="7"/>
        <v>5</v>
      </c>
      <c r="R78" s="189">
        <f>COUNTIFS('1.2(2)'!J$967:J$1009,"〇",'1.2(2)'!$E$967:$E$1009,"&gt;="&amp;$L78,'1.2(2)'!$E$967:$E$1009,"&lt;="&amp;$M78)+COUNTIFS('1.2(2)'!J$967:J$1009,"△",'1.2(2)'!$E$967:$E$1009,"&gt;="&amp;$L78,'1.2(2)'!$E$967:$E$1009,"&lt;="&amp;$M78)</f>
        <v>0</v>
      </c>
      <c r="S78" s="189">
        <f>COUNTIFS('1.2(2)'!K$967:K$1009,"〇",'1.2(2)'!$E$967:$E$1009,"&gt;="&amp;$L78,'1.2(2)'!$E$967:$E$1009,"&lt;="&amp;$M78)+COUNTIFS('1.2(2)'!K$967:K$1009,"△",'1.2(2)'!$E$967:$E$1009,"&gt;="&amp;$L78,'1.2(2)'!$E$967:$E$1009,"&lt;="&amp;$M78)</f>
        <v>0</v>
      </c>
      <c r="AK78" s="99" t="s">
        <v>1929</v>
      </c>
      <c r="AL78" s="303"/>
      <c r="AM78" s="144"/>
      <c r="AN78" s="303" t="s">
        <v>975</v>
      </c>
      <c r="AO78" s="126">
        <f>INDEX('1.2(2)'!E:E,MATCH(AP78,'1.2(2)'!$F:$F,0),1)</f>
        <v>73</v>
      </c>
      <c r="AP78" s="126" t="s">
        <v>2327</v>
      </c>
      <c r="AQ78" s="299" t="s">
        <v>1800</v>
      </c>
      <c r="AR78" s="300"/>
    </row>
    <row r="79" spans="2:44" ht="14.4" customHeight="1">
      <c r="B79" s="282" t="s">
        <v>972</v>
      </c>
      <c r="C79" s="283"/>
      <c r="D79" s="57" t="s">
        <v>974</v>
      </c>
      <c r="E79" s="59"/>
      <c r="F79" s="168" t="s">
        <v>13</v>
      </c>
      <c r="G79" s="38" t="str">
        <f t="shared" si="17"/>
        <v>その他の設備導入、運用改善</v>
      </c>
      <c r="H79" s="38" t="str">
        <f t="shared" si="25"/>
        <v>熱利用設備</v>
      </c>
      <c r="I79" s="115" t="s">
        <v>465</v>
      </c>
      <c r="J79" s="170" t="str">
        <f t="shared" si="22"/>
        <v>258～264</v>
      </c>
      <c r="L79" s="54">
        <f>INDEX('1.2(1)①'!$B:$B,MATCH(N79,'1.2(1)①'!$A:$A,0),1)</f>
        <v>258</v>
      </c>
      <c r="M79" s="190">
        <f t="shared" si="6"/>
        <v>264</v>
      </c>
      <c r="N79" s="190" t="str">
        <f t="shared" si="23"/>
        <v>Scope1, 2その他の設備導入、運用改善熱利用設備加熱制御方法の改善</v>
      </c>
      <c r="P79" s="53" t="str">
        <f>INDEX('1.2(1)①'!$J:$J,MATCH(目次!$L79,'1.2(1)①'!$B:$B,0),1)</f>
        <v>熱設備エネルギー利用効率化自動制御システムの導入</v>
      </c>
      <c r="Q79" s="53">
        <f t="shared" si="7"/>
        <v>7</v>
      </c>
      <c r="R79" s="189">
        <f>COUNTIFS('1.2(2)'!J$967:J$1009,"〇",'1.2(2)'!$E$967:$E$1009,"&gt;="&amp;$L79,'1.2(2)'!$E$967:$E$1009,"&lt;="&amp;$M79)+COUNTIFS('1.2(2)'!J$967:J$1009,"△",'1.2(2)'!$E$967:$E$1009,"&gt;="&amp;$L79,'1.2(2)'!$E$967:$E$1009,"&lt;="&amp;$M79)</f>
        <v>0</v>
      </c>
      <c r="S79" s="189">
        <f>COUNTIFS('1.2(2)'!K$967:K$1009,"〇",'1.2(2)'!$E$967:$E$1009,"&gt;="&amp;$L79,'1.2(2)'!$E$967:$E$1009,"&lt;="&amp;$M79)+COUNTIFS('1.2(2)'!K$967:K$1009,"△",'1.2(2)'!$E$967:$E$1009,"&gt;="&amp;$L79,'1.2(2)'!$E$967:$E$1009,"&lt;="&amp;$M79)</f>
        <v>0</v>
      </c>
      <c r="AK79" s="99" t="s">
        <v>1929</v>
      </c>
      <c r="AL79" s="303"/>
      <c r="AM79" s="144"/>
      <c r="AN79" s="303" t="s">
        <v>975</v>
      </c>
      <c r="AO79" s="126">
        <f>INDEX('1.2(2)'!E:E,MATCH(AP79,'1.2(2)'!$F:$F,0),1)</f>
        <v>73</v>
      </c>
      <c r="AP79" s="126" t="s">
        <v>2327</v>
      </c>
      <c r="AQ79" s="299" t="s">
        <v>1803</v>
      </c>
      <c r="AR79" s="300"/>
    </row>
    <row r="80" spans="2:44" ht="14.4" customHeight="1">
      <c r="B80" s="282" t="s">
        <v>972</v>
      </c>
      <c r="C80" s="283"/>
      <c r="D80" s="57" t="s">
        <v>974</v>
      </c>
      <c r="E80" s="59"/>
      <c r="F80" s="168" t="s">
        <v>13</v>
      </c>
      <c r="G80" s="38" t="str">
        <f t="shared" si="17"/>
        <v>その他の設備導入、運用改善</v>
      </c>
      <c r="H80" s="38" t="str">
        <f t="shared" si="25"/>
        <v>熱利用設備</v>
      </c>
      <c r="I80" s="115" t="s">
        <v>471</v>
      </c>
      <c r="J80" s="170" t="str">
        <f t="shared" si="22"/>
        <v>265～268</v>
      </c>
      <c r="L80" s="54">
        <f>INDEX('1.2(1)①'!$B:$B,MATCH(N80,'1.2(1)①'!$A:$A,0),1)</f>
        <v>265</v>
      </c>
      <c r="M80" s="190">
        <f t="shared" si="6"/>
        <v>268</v>
      </c>
      <c r="N80" s="190" t="str">
        <f t="shared" si="23"/>
        <v>Scope1, 2その他の設備導入、運用改善熱利用設備加熱工程の短縮・省略化</v>
      </c>
      <c r="P80" s="53" t="str">
        <f>INDEX('1.2(1)①'!$J:$J,MATCH(目次!$L80,'1.2(1)①'!$B:$B,0),1)</f>
        <v>プロセス・工程改善</v>
      </c>
      <c r="Q80" s="53">
        <f t="shared" si="7"/>
        <v>4</v>
      </c>
      <c r="R80" s="189">
        <f>COUNTIFS('1.2(2)'!J$967:J$1009,"〇",'1.2(2)'!$E$967:$E$1009,"&gt;="&amp;$L80,'1.2(2)'!$E$967:$E$1009,"&lt;="&amp;$M80)+COUNTIFS('1.2(2)'!J$967:J$1009,"△",'1.2(2)'!$E$967:$E$1009,"&gt;="&amp;$L80,'1.2(2)'!$E$967:$E$1009,"&lt;="&amp;$M80)</f>
        <v>0</v>
      </c>
      <c r="S80" s="189">
        <f>COUNTIFS('1.2(2)'!K$967:K$1009,"〇",'1.2(2)'!$E$967:$E$1009,"&gt;="&amp;$L80,'1.2(2)'!$E$967:$E$1009,"&lt;="&amp;$M80)+COUNTIFS('1.2(2)'!K$967:K$1009,"△",'1.2(2)'!$E$967:$E$1009,"&gt;="&amp;$L80,'1.2(2)'!$E$967:$E$1009,"&lt;="&amp;$M80)</f>
        <v>0</v>
      </c>
      <c r="AK80" s="99" t="s">
        <v>1929</v>
      </c>
      <c r="AL80" s="303"/>
      <c r="AM80" s="144"/>
      <c r="AN80" s="303" t="s">
        <v>975</v>
      </c>
      <c r="AO80" s="126">
        <f>INDEX('1.2(2)'!E:E,MATCH(AP80,'1.2(2)'!$F:$F,0),1)</f>
        <v>73</v>
      </c>
      <c r="AP80" s="126" t="s">
        <v>2327</v>
      </c>
      <c r="AQ80" s="299" t="s">
        <v>1805</v>
      </c>
      <c r="AR80" s="300"/>
    </row>
    <row r="81" spans="2:44" ht="14.4" customHeight="1">
      <c r="B81" s="282" t="s">
        <v>972</v>
      </c>
      <c r="C81" s="283"/>
      <c r="D81" s="57" t="s">
        <v>974</v>
      </c>
      <c r="E81" s="59"/>
      <c r="F81" s="168" t="s">
        <v>13</v>
      </c>
      <c r="G81" s="38" t="str">
        <f t="shared" si="17"/>
        <v>その他の設備導入、運用改善</v>
      </c>
      <c r="H81" s="38" t="str">
        <f t="shared" si="25"/>
        <v>熱利用設備</v>
      </c>
      <c r="I81" s="115" t="s">
        <v>476</v>
      </c>
      <c r="J81" s="170" t="str">
        <f t="shared" si="22"/>
        <v>269～270</v>
      </c>
      <c r="L81" s="54">
        <f>INDEX('1.2(1)①'!$B:$B,MATCH(N81,'1.2(1)①'!$A:$A,0),1)</f>
        <v>269</v>
      </c>
      <c r="M81" s="190">
        <f t="shared" si="6"/>
        <v>270</v>
      </c>
      <c r="N81" s="190" t="str">
        <f t="shared" si="23"/>
        <v>Scope1, 2その他の設備導入、運用改善熱利用設備工業炉の断熱向上</v>
      </c>
      <c r="P81" s="53" t="str">
        <f>INDEX('1.2(1)①'!$J:$J,MATCH(目次!$L81,'1.2(1)①'!$B:$B,0),1)</f>
        <v>高性能炉壁断熱材の導入</v>
      </c>
      <c r="Q81" s="53">
        <f t="shared" si="7"/>
        <v>2</v>
      </c>
      <c r="R81" s="189">
        <f>COUNTIFS('1.2(2)'!J$967:J$1009,"〇",'1.2(2)'!$E$967:$E$1009,"&gt;="&amp;$L81,'1.2(2)'!$E$967:$E$1009,"&lt;="&amp;$M81)+COUNTIFS('1.2(2)'!J$967:J$1009,"△",'1.2(2)'!$E$967:$E$1009,"&gt;="&amp;$L81,'1.2(2)'!$E$967:$E$1009,"&lt;="&amp;$M81)</f>
        <v>0</v>
      </c>
      <c r="S81" s="189">
        <f>COUNTIFS('1.2(2)'!K$967:K$1009,"〇",'1.2(2)'!$E$967:$E$1009,"&gt;="&amp;$L81,'1.2(2)'!$E$967:$E$1009,"&lt;="&amp;$M81)+COUNTIFS('1.2(2)'!K$967:K$1009,"△",'1.2(2)'!$E$967:$E$1009,"&gt;="&amp;$L81,'1.2(2)'!$E$967:$E$1009,"&lt;="&amp;$M81)</f>
        <v>0</v>
      </c>
      <c r="AK81" s="99" t="s">
        <v>1929</v>
      </c>
      <c r="AL81" s="303"/>
      <c r="AM81" s="144"/>
      <c r="AN81" s="303" t="s">
        <v>975</v>
      </c>
      <c r="AO81" s="127">
        <f>INDEX('1.2(2)'!E:E,MATCH(AP81,'1.2(2)'!$F:$F,0),1)</f>
        <v>73</v>
      </c>
      <c r="AP81" s="127" t="s">
        <v>2327</v>
      </c>
      <c r="AQ81" s="299" t="s">
        <v>1807</v>
      </c>
      <c r="AR81" s="300"/>
    </row>
    <row r="82" spans="2:44" ht="14.4" customHeight="1">
      <c r="B82" s="282" t="s">
        <v>972</v>
      </c>
      <c r="C82" s="283"/>
      <c r="D82" s="57" t="s">
        <v>974</v>
      </c>
      <c r="E82" s="59"/>
      <c r="F82" s="168" t="s">
        <v>13</v>
      </c>
      <c r="G82" s="38" t="str">
        <f t="shared" si="17"/>
        <v>その他の設備導入、運用改善</v>
      </c>
      <c r="H82" s="38" t="str">
        <f t="shared" si="25"/>
        <v>熱利用設備</v>
      </c>
      <c r="I82" s="115" t="s">
        <v>481</v>
      </c>
      <c r="J82" s="170" t="str">
        <f t="shared" si="22"/>
        <v>271～275</v>
      </c>
      <c r="L82" s="54">
        <f>INDEX('1.2(1)①'!$B:$B,MATCH(N82,'1.2(1)①'!$A:$A,0),1)</f>
        <v>271</v>
      </c>
      <c r="M82" s="190">
        <f t="shared" si="6"/>
        <v>275</v>
      </c>
      <c r="N82" s="190" t="str">
        <f t="shared" si="23"/>
        <v>Scope1, 2その他の設備導入、運用改善熱利用設備加熱設備の断熱向上</v>
      </c>
      <c r="P82" s="53" t="str">
        <f>INDEX('1.2(1)①'!$J:$J,MATCH(目次!$L82,'1.2(1)①'!$B:$B,0),1)</f>
        <v>熱輸送管断熱強化</v>
      </c>
      <c r="Q82" s="53">
        <f t="shared" si="7"/>
        <v>5</v>
      </c>
      <c r="R82" s="189">
        <f>COUNTIFS('1.2(2)'!J$967:J$1009,"〇",'1.2(2)'!$E$967:$E$1009,"&gt;="&amp;$L82,'1.2(2)'!$E$967:$E$1009,"&lt;="&amp;$M82)+COUNTIFS('1.2(2)'!J$967:J$1009,"△",'1.2(2)'!$E$967:$E$1009,"&gt;="&amp;$L82,'1.2(2)'!$E$967:$E$1009,"&lt;="&amp;$M82)</f>
        <v>0</v>
      </c>
      <c r="S82" s="189">
        <f>COUNTIFS('1.2(2)'!K$967:K$1009,"〇",'1.2(2)'!$E$967:$E$1009,"&gt;="&amp;$L82,'1.2(2)'!$E$967:$E$1009,"&lt;="&amp;$M82)+COUNTIFS('1.2(2)'!K$967:K$1009,"△",'1.2(2)'!$E$967:$E$1009,"&gt;="&amp;$L82,'1.2(2)'!$E$967:$E$1009,"&lt;="&amp;$M82)</f>
        <v>0</v>
      </c>
      <c r="AK82" s="99" t="s">
        <v>1929</v>
      </c>
      <c r="AL82" s="303"/>
      <c r="AM82" s="144"/>
      <c r="AN82" s="303" t="s">
        <v>975</v>
      </c>
      <c r="AO82" s="122">
        <f>INDEX('1.2(2)'!E:E,MATCH(AP82,'1.2(2)'!$F:$F,0),1)</f>
        <v>74</v>
      </c>
      <c r="AP82" s="122" t="s">
        <v>2328</v>
      </c>
      <c r="AQ82" s="299" t="s">
        <v>1809</v>
      </c>
      <c r="AR82" s="300"/>
    </row>
    <row r="83" spans="2:44" ht="14.4" customHeight="1">
      <c r="B83" s="282" t="s">
        <v>972</v>
      </c>
      <c r="C83" s="283"/>
      <c r="D83" s="57" t="s">
        <v>974</v>
      </c>
      <c r="E83" s="59"/>
      <c r="F83" s="168" t="s">
        <v>13</v>
      </c>
      <c r="G83" s="38" t="str">
        <f t="shared" si="17"/>
        <v>その他の設備導入、運用改善</v>
      </c>
      <c r="H83" s="38" t="str">
        <f t="shared" si="25"/>
        <v>熱利用設備</v>
      </c>
      <c r="I83" s="115" t="s">
        <v>492</v>
      </c>
      <c r="J83" s="170" t="str">
        <f t="shared" si="22"/>
        <v>276～278</v>
      </c>
      <c r="L83" s="54">
        <f>INDEX('1.2(1)①'!$B:$B,MATCH(N83,'1.2(1)①'!$A:$A,0),1)</f>
        <v>276</v>
      </c>
      <c r="M83" s="190">
        <f t="shared" si="6"/>
        <v>278</v>
      </c>
      <c r="N83" s="190" t="str">
        <f t="shared" si="23"/>
        <v>Scope1, 2その他の設備導入、運用改善熱利用設備開口部の縮小・密閉装置</v>
      </c>
      <c r="P83" s="53" t="str">
        <f>INDEX('1.2(1)①'!$J:$J,MATCH(目次!$L83,'1.2(1)①'!$B:$B,0),1)</f>
        <v>親子扉の導入</v>
      </c>
      <c r="Q83" s="53">
        <f t="shared" si="7"/>
        <v>3</v>
      </c>
      <c r="R83" s="189">
        <f>COUNTIFS('1.2(2)'!J$967:J$1009,"〇",'1.2(2)'!$E$967:$E$1009,"&gt;="&amp;$L83,'1.2(2)'!$E$967:$E$1009,"&lt;="&amp;$M83)+COUNTIFS('1.2(2)'!J$967:J$1009,"△",'1.2(2)'!$E$967:$E$1009,"&gt;="&amp;$L83,'1.2(2)'!$E$967:$E$1009,"&lt;="&amp;$M83)</f>
        <v>0</v>
      </c>
      <c r="S83" s="189">
        <f>COUNTIFS('1.2(2)'!K$967:K$1009,"〇",'1.2(2)'!$E$967:$E$1009,"&gt;="&amp;$L83,'1.2(2)'!$E$967:$E$1009,"&lt;="&amp;$M83)+COUNTIFS('1.2(2)'!K$967:K$1009,"△",'1.2(2)'!$E$967:$E$1009,"&gt;="&amp;$L83,'1.2(2)'!$E$967:$E$1009,"&lt;="&amp;$M83)</f>
        <v>0</v>
      </c>
      <c r="AK83" s="99" t="s">
        <v>1929</v>
      </c>
      <c r="AL83" s="303"/>
      <c r="AM83" s="144"/>
      <c r="AN83" s="303" t="s">
        <v>975</v>
      </c>
      <c r="AO83" s="125">
        <f>INDEX('1.2(2)'!E:E,MATCH(AP83,'1.2(2)'!$F:$F,0),1)</f>
        <v>74</v>
      </c>
      <c r="AP83" s="125" t="s">
        <v>2328</v>
      </c>
      <c r="AQ83" s="299" t="s">
        <v>1815</v>
      </c>
      <c r="AR83" s="300"/>
    </row>
    <row r="84" spans="2:44" ht="14.4" customHeight="1">
      <c r="B84" s="282" t="s">
        <v>972</v>
      </c>
      <c r="C84" s="283"/>
      <c r="D84" s="57" t="s">
        <v>974</v>
      </c>
      <c r="E84" s="59"/>
      <c r="F84" s="168" t="s">
        <v>13</v>
      </c>
      <c r="G84" s="38" t="str">
        <f t="shared" si="17"/>
        <v>その他の設備導入、運用改善</v>
      </c>
      <c r="H84" s="38" t="str">
        <f t="shared" si="25"/>
        <v>熱利用設備</v>
      </c>
      <c r="I84" s="115" t="s">
        <v>499</v>
      </c>
      <c r="J84" s="170" t="str">
        <f t="shared" si="22"/>
        <v>279～288</v>
      </c>
      <c r="L84" s="54">
        <f>INDEX('1.2(1)①'!$B:$B,MATCH(N84,'1.2(1)①'!$A:$A,0),1)</f>
        <v>279</v>
      </c>
      <c r="M84" s="190">
        <f t="shared" si="6"/>
        <v>288</v>
      </c>
      <c r="N84" s="190" t="str">
        <f t="shared" si="23"/>
        <v>Scope1, 2その他の設備導入、運用改善熱利用設備熱媒体輸送管の合理化</v>
      </c>
      <c r="P84" s="53" t="str">
        <f>INDEX('1.2(1)①'!$J:$J,MATCH(目次!$L84,'1.2(1)①'!$B:$B,0),1)</f>
        <v>熱輸送管断熱強化</v>
      </c>
      <c r="Q84" s="53">
        <f t="shared" si="7"/>
        <v>10</v>
      </c>
      <c r="R84" s="189">
        <f>COUNTIFS('1.2(2)'!J$967:J$1009,"〇",'1.2(2)'!$E$967:$E$1009,"&gt;="&amp;$L84,'1.2(2)'!$E$967:$E$1009,"&lt;="&amp;$M84)+COUNTIFS('1.2(2)'!J$967:J$1009,"△",'1.2(2)'!$E$967:$E$1009,"&gt;="&amp;$L84,'1.2(2)'!$E$967:$E$1009,"&lt;="&amp;$M84)</f>
        <v>0</v>
      </c>
      <c r="S84" s="189">
        <f>COUNTIFS('1.2(2)'!K$967:K$1009,"〇",'1.2(2)'!$E$967:$E$1009,"&gt;="&amp;$L84,'1.2(2)'!$E$967:$E$1009,"&lt;="&amp;$M84)+COUNTIFS('1.2(2)'!K$967:K$1009,"△",'1.2(2)'!$E$967:$E$1009,"&gt;="&amp;$L84,'1.2(2)'!$E$967:$E$1009,"&lt;="&amp;$M84)</f>
        <v>0</v>
      </c>
      <c r="AK84" s="99" t="s">
        <v>1929</v>
      </c>
      <c r="AL84" s="303"/>
      <c r="AM84" s="144"/>
      <c r="AN84" s="303" t="s">
        <v>975</v>
      </c>
      <c r="AO84" s="127">
        <f>INDEX('1.2(2)'!E:E,MATCH(AP84,'1.2(2)'!$F:$F,0),1)</f>
        <v>74</v>
      </c>
      <c r="AP84" s="127" t="s">
        <v>2328</v>
      </c>
      <c r="AQ84" s="299" t="s">
        <v>1821</v>
      </c>
      <c r="AR84" s="300"/>
    </row>
    <row r="85" spans="2:44" ht="14.4" customHeight="1">
      <c r="B85" s="282" t="s">
        <v>972</v>
      </c>
      <c r="C85" s="283"/>
      <c r="D85" s="57" t="s">
        <v>974</v>
      </c>
      <c r="E85" s="59"/>
      <c r="F85" s="168" t="s">
        <v>13</v>
      </c>
      <c r="G85" s="38" t="str">
        <f t="shared" si="17"/>
        <v>その他の設備導入、運用改善</v>
      </c>
      <c r="H85" s="38" t="str">
        <f t="shared" si="25"/>
        <v>熱利用設備</v>
      </c>
      <c r="I85" s="115" t="s">
        <v>516</v>
      </c>
      <c r="J85" s="170" t="str">
        <f t="shared" si="22"/>
        <v>289～291</v>
      </c>
      <c r="L85" s="54">
        <f>INDEX('1.2(1)①'!$B:$B,MATCH(N85,'1.2(1)①'!$A:$A,0),1)</f>
        <v>289</v>
      </c>
      <c r="M85" s="190">
        <f t="shared" si="6"/>
        <v>291</v>
      </c>
      <c r="N85" s="190" t="str">
        <f t="shared" si="23"/>
        <v>Scope1, 2その他の設備導入、運用改善熱利用設備被加熱材の予備処理</v>
      </c>
      <c r="P85" s="53" t="str">
        <f>INDEX('1.2(1)①'!$J:$J,MATCH(目次!$L85,'1.2(1)①'!$B:$B,0),1)</f>
        <v>省エネルギー型乾燥装置の導入</v>
      </c>
      <c r="Q85" s="53">
        <f t="shared" si="7"/>
        <v>3</v>
      </c>
      <c r="R85" s="189">
        <f>COUNTIFS('1.2(2)'!J$967:J$1009,"〇",'1.2(2)'!$E$967:$E$1009,"&gt;="&amp;$L85,'1.2(2)'!$E$967:$E$1009,"&lt;="&amp;$M85)+COUNTIFS('1.2(2)'!J$967:J$1009,"△",'1.2(2)'!$E$967:$E$1009,"&gt;="&amp;$L85,'1.2(2)'!$E$967:$E$1009,"&lt;="&amp;$M85)</f>
        <v>0</v>
      </c>
      <c r="S85" s="189">
        <f>COUNTIFS('1.2(2)'!K$967:K$1009,"〇",'1.2(2)'!$E$967:$E$1009,"&gt;="&amp;$L85,'1.2(2)'!$E$967:$E$1009,"&lt;="&amp;$M85)+COUNTIFS('1.2(2)'!K$967:K$1009,"△",'1.2(2)'!$E$967:$E$1009,"&gt;="&amp;$L85,'1.2(2)'!$E$967:$E$1009,"&lt;="&amp;$M85)</f>
        <v>0</v>
      </c>
      <c r="AK85" s="99" t="s">
        <v>1929</v>
      </c>
      <c r="AL85" s="303"/>
      <c r="AM85" s="144"/>
      <c r="AN85" s="303" t="s">
        <v>975</v>
      </c>
      <c r="AO85" s="122">
        <f>INDEX('1.2(2)'!E:E,MATCH(AP85,'1.2(2)'!$F:$F,0),1)</f>
        <v>82</v>
      </c>
      <c r="AP85" s="122" t="s">
        <v>2699</v>
      </c>
      <c r="AQ85" s="299" t="s">
        <v>1853</v>
      </c>
      <c r="AR85" s="300"/>
    </row>
    <row r="86" spans="2:44" ht="14.4" customHeight="1">
      <c r="B86" s="282" t="s">
        <v>972</v>
      </c>
      <c r="C86" s="283"/>
      <c r="D86" s="57" t="s">
        <v>974</v>
      </c>
      <c r="E86" s="59"/>
      <c r="F86" s="168" t="s">
        <v>13</v>
      </c>
      <c r="G86" s="38" t="str">
        <f t="shared" si="17"/>
        <v>その他の設備導入、運用改善</v>
      </c>
      <c r="H86" s="38" t="str">
        <f t="shared" si="25"/>
        <v>熱利用設備</v>
      </c>
      <c r="I86" s="115" t="s">
        <v>522</v>
      </c>
      <c r="J86" s="170" t="str">
        <f t="shared" si="22"/>
        <v>292～294</v>
      </c>
      <c r="L86" s="54">
        <f>INDEX('1.2(1)①'!$B:$B,MATCH(N86,'1.2(1)①'!$A:$A,0),1)</f>
        <v>292</v>
      </c>
      <c r="M86" s="190">
        <f t="shared" si="6"/>
        <v>294</v>
      </c>
      <c r="N86" s="190" t="str">
        <f t="shared" si="23"/>
        <v>Scope1, 2その他の設備導入、運用改善熱利用設備蓄熱装置</v>
      </c>
      <c r="P86" s="53" t="str">
        <f>INDEX('1.2(1)①'!$J:$J,MATCH(目次!$L86,'1.2(1)①'!$B:$B,0),1)</f>
        <v>蓄熱式冷温水供給装置の導入</v>
      </c>
      <c r="Q86" s="53">
        <f t="shared" si="7"/>
        <v>3</v>
      </c>
      <c r="R86" s="189">
        <f>COUNTIFS('1.2(2)'!J$967:J$1009,"〇",'1.2(2)'!$E$967:$E$1009,"&gt;="&amp;$L86,'1.2(2)'!$E$967:$E$1009,"&lt;="&amp;$M86)+COUNTIFS('1.2(2)'!J$967:J$1009,"△",'1.2(2)'!$E$967:$E$1009,"&gt;="&amp;$L86,'1.2(2)'!$E$967:$E$1009,"&lt;="&amp;$M86)</f>
        <v>0</v>
      </c>
      <c r="S86" s="189">
        <f>COUNTIFS('1.2(2)'!K$967:K$1009,"〇",'1.2(2)'!$E$967:$E$1009,"&gt;="&amp;$L86,'1.2(2)'!$E$967:$E$1009,"&lt;="&amp;$M86)+COUNTIFS('1.2(2)'!K$967:K$1009,"△",'1.2(2)'!$E$967:$E$1009,"&gt;="&amp;$L86,'1.2(2)'!$E$967:$E$1009,"&lt;="&amp;$M86)</f>
        <v>0</v>
      </c>
      <c r="AD86" s="183"/>
      <c r="AE86" s="183"/>
      <c r="AF86" s="183"/>
      <c r="AK86" s="99" t="s">
        <v>1929</v>
      </c>
      <c r="AL86" s="303"/>
      <c r="AM86" s="144"/>
      <c r="AN86" s="303" t="s">
        <v>975</v>
      </c>
      <c r="AO86" s="125">
        <f>INDEX('1.2(2)'!E:E,MATCH(AP86,'1.2(2)'!$F:$F,0),1)</f>
        <v>82</v>
      </c>
      <c r="AP86" s="125" t="s">
        <v>2699</v>
      </c>
      <c r="AQ86" s="299" t="s">
        <v>1864</v>
      </c>
      <c r="AR86" s="300"/>
    </row>
    <row r="87" spans="2:44" ht="14.4" customHeight="1">
      <c r="B87" s="282" t="s">
        <v>972</v>
      </c>
      <c r="C87" s="283"/>
      <c r="D87" s="57" t="s">
        <v>974</v>
      </c>
      <c r="E87" s="59"/>
      <c r="F87" s="168" t="s">
        <v>13</v>
      </c>
      <c r="G87" s="38" t="str">
        <f t="shared" si="17"/>
        <v>その他の設備導入、運用改善</v>
      </c>
      <c r="H87" s="38" t="str">
        <f t="shared" ref="H87:H96" si="26">H86</f>
        <v>熱利用設備</v>
      </c>
      <c r="I87" s="115" t="s">
        <v>528</v>
      </c>
      <c r="J87" s="170">
        <f t="shared" si="22"/>
        <v>295</v>
      </c>
      <c r="L87" s="54">
        <f>INDEX('1.2(1)①'!$B:$B,MATCH(N87,'1.2(1)①'!$A:$A,0),1)</f>
        <v>295</v>
      </c>
      <c r="M87" s="190">
        <f t="shared" si="6"/>
        <v>295</v>
      </c>
      <c r="N87" s="190" t="str">
        <f t="shared" si="23"/>
        <v>Scope1, 2その他の設備導入、運用改善熱利用設備真空蒸気媒体による加熱</v>
      </c>
      <c r="P87" s="53" t="str">
        <f>INDEX('1.2(1)①'!$J:$J,MATCH(目次!$L87,'1.2(1)①'!$B:$B,0),1)</f>
        <v>真空蒸気方式低温加熱システムの導入</v>
      </c>
      <c r="Q87" s="53">
        <f t="shared" si="7"/>
        <v>1</v>
      </c>
      <c r="R87" s="189">
        <f>COUNTIFS('1.2(2)'!J$967:J$1009,"〇",'1.2(2)'!$E$967:$E$1009,"&gt;="&amp;$L87,'1.2(2)'!$E$967:$E$1009,"&lt;="&amp;$M87)+COUNTIFS('1.2(2)'!J$967:J$1009,"△",'1.2(2)'!$E$967:$E$1009,"&gt;="&amp;$L87,'1.2(2)'!$E$967:$E$1009,"&lt;="&amp;$M87)</f>
        <v>0</v>
      </c>
      <c r="S87" s="189">
        <f>COUNTIFS('1.2(2)'!K$967:K$1009,"〇",'1.2(2)'!$E$967:$E$1009,"&gt;="&amp;$L87,'1.2(2)'!$E$967:$E$1009,"&lt;="&amp;$M87)+COUNTIFS('1.2(2)'!K$967:K$1009,"△",'1.2(2)'!$E$967:$E$1009,"&gt;="&amp;$L87,'1.2(2)'!$E$967:$E$1009,"&lt;="&amp;$M87)</f>
        <v>0</v>
      </c>
      <c r="AK87" s="99" t="s">
        <v>1929</v>
      </c>
      <c r="AL87" s="303"/>
      <c r="AM87" s="144"/>
      <c r="AN87" s="303" t="s">
        <v>975</v>
      </c>
      <c r="AO87" s="126">
        <f>INDEX('1.2(2)'!E:E,MATCH(AP87,'1.2(2)'!$F:$F,0),1)</f>
        <v>82</v>
      </c>
      <c r="AP87" s="126" t="s">
        <v>2699</v>
      </c>
      <c r="AQ87" s="299" t="s">
        <v>1865</v>
      </c>
      <c r="AR87" s="300"/>
    </row>
    <row r="88" spans="2:44" ht="14.4" customHeight="1">
      <c r="B88" s="282" t="s">
        <v>972</v>
      </c>
      <c r="C88" s="283"/>
      <c r="D88" s="57" t="s">
        <v>974</v>
      </c>
      <c r="E88" s="59"/>
      <c r="F88" s="168" t="s">
        <v>13</v>
      </c>
      <c r="G88" s="38" t="str">
        <f t="shared" si="17"/>
        <v>その他の設備導入、運用改善</v>
      </c>
      <c r="H88" s="38" t="str">
        <f t="shared" si="26"/>
        <v>熱利用設備</v>
      </c>
      <c r="I88" s="115" t="s">
        <v>2821</v>
      </c>
      <c r="J88" s="170" t="str">
        <f t="shared" ref="J88:J115" si="27">HYPERLINK("#'"&amp;$B$17&amp;$B$18&amp;$B$21&amp;"'!B"&amp;L88+6,IF(M88=L88,L88,L88&amp;"～"&amp;M88))</f>
        <v>296～305</v>
      </c>
      <c r="L88" s="54">
        <f>INDEX('1.2(1)①'!$B:$B,MATCH(N88,'1.2(1)①'!$A:$A,0),1)</f>
        <v>296</v>
      </c>
      <c r="M88" s="190">
        <f t="shared" si="6"/>
        <v>305</v>
      </c>
      <c r="N88" s="190" t="str">
        <f t="shared" ref="N88:N116" si="28">F88&amp;G88&amp;H88&amp;I88</f>
        <v>Scope1, 2その他の設備導入、運用改善熱利用設備その他設備導入</v>
      </c>
      <c r="P88" s="53" t="str">
        <f>INDEX('1.2(1)①'!$J:$J,MATCH(目次!$L88,'1.2(1)①'!$B:$B,0),1)</f>
        <v>熱回収型密閉式溶剤回収装置の導入</v>
      </c>
      <c r="Q88" s="53">
        <f t="shared" si="7"/>
        <v>10</v>
      </c>
      <c r="R88" s="189">
        <f>COUNTIFS('1.2(2)'!J$967:J$1009,"〇",'1.2(2)'!$E$967:$E$1009,"&gt;="&amp;$L88,'1.2(2)'!$E$967:$E$1009,"&lt;="&amp;$M88)+COUNTIFS('1.2(2)'!J$967:J$1009,"△",'1.2(2)'!$E$967:$E$1009,"&gt;="&amp;$L88,'1.2(2)'!$E$967:$E$1009,"&lt;="&amp;$M88)</f>
        <v>0</v>
      </c>
      <c r="S88" s="189">
        <f>COUNTIFS('1.2(2)'!K$967:K$1009,"〇",'1.2(2)'!$E$967:$E$1009,"&gt;="&amp;$L88,'1.2(2)'!$E$967:$E$1009,"&lt;="&amp;$M88)+COUNTIFS('1.2(2)'!K$967:K$1009,"△",'1.2(2)'!$E$967:$E$1009,"&gt;="&amp;$L88,'1.2(2)'!$E$967:$E$1009,"&lt;="&amp;$M88)</f>
        <v>0</v>
      </c>
      <c r="AK88" s="99" t="s">
        <v>1929</v>
      </c>
      <c r="AL88" s="303"/>
      <c r="AM88" s="144"/>
      <c r="AN88" s="303" t="s">
        <v>975</v>
      </c>
      <c r="AO88" s="126">
        <f>INDEX('1.2(2)'!E:E,MATCH(AP88,'1.2(2)'!$F:$F,0),1)</f>
        <v>82</v>
      </c>
      <c r="AP88" s="126" t="s">
        <v>2699</v>
      </c>
      <c r="AQ88" s="299" t="s">
        <v>1869</v>
      </c>
      <c r="AR88" s="300"/>
    </row>
    <row r="89" spans="2:44" s="183" customFormat="1" ht="14.4" customHeight="1">
      <c r="B89" s="168"/>
      <c r="C89" s="169"/>
      <c r="D89" s="57" t="s">
        <v>974</v>
      </c>
      <c r="E89" s="59"/>
      <c r="F89" s="168" t="s">
        <v>13</v>
      </c>
      <c r="G89" s="38" t="str">
        <f t="shared" si="17"/>
        <v>その他の設備導入、運用改善</v>
      </c>
      <c r="H89" s="38" t="str">
        <f t="shared" si="26"/>
        <v>熱利用設備</v>
      </c>
      <c r="I89" s="185" t="s">
        <v>2825</v>
      </c>
      <c r="J89" s="170" t="str">
        <f t="shared" si="27"/>
        <v>306～309</v>
      </c>
      <c r="K89" s="26"/>
      <c r="L89" s="54">
        <f>INDEX('1.2(1)①'!$B:$B,MATCH(N89,'1.2(1)①'!$A:$A,0),1)</f>
        <v>306</v>
      </c>
      <c r="M89" s="190">
        <f t="shared" ref="M89:M115" si="29">L90-1</f>
        <v>309</v>
      </c>
      <c r="N89" s="190" t="str">
        <f t="shared" si="28"/>
        <v>Scope1, 2その他の設備導入、運用改善熱利用設備その他運用改善</v>
      </c>
      <c r="O89" s="53"/>
      <c r="P89" s="53" t="str">
        <f>INDEX('1.2(1)①'!$J:$J,MATCH(目次!$L89,'1.2(1)①'!$B:$B,0),1)</f>
        <v>ボイラー給水の水質の適切な管理</v>
      </c>
      <c r="Q89" s="53">
        <f t="shared" ref="Q89:Q115" si="30">M89-L89+1</f>
        <v>4</v>
      </c>
      <c r="R89" s="189">
        <f>COUNTIFS('1.2(2)'!J$967:J$1009,"〇",'1.2(2)'!$E$967:$E$1009,"&gt;="&amp;$L89,'1.2(2)'!$E$967:$E$1009,"&lt;="&amp;$M89)+COUNTIFS('1.2(2)'!J$967:J$1009,"△",'1.2(2)'!$E$967:$E$1009,"&gt;="&amp;$L89,'1.2(2)'!$E$967:$E$1009,"&lt;="&amp;$M89)</f>
        <v>0</v>
      </c>
      <c r="S89" s="189">
        <f>COUNTIFS('1.2(2)'!K$967:K$1009,"〇",'1.2(2)'!$E$967:$E$1009,"&gt;="&amp;$L89,'1.2(2)'!$E$967:$E$1009,"&lt;="&amp;$M89)+COUNTIFS('1.2(2)'!K$967:K$1009,"△",'1.2(2)'!$E$967:$E$1009,"&gt;="&amp;$L89,'1.2(2)'!$E$967:$E$1009,"&lt;="&amp;$M89)</f>
        <v>0</v>
      </c>
      <c r="U89"/>
      <c r="V89"/>
      <c r="W89"/>
      <c r="X89"/>
      <c r="AD89"/>
      <c r="AE89"/>
      <c r="AF89"/>
      <c r="AK89" s="99" t="s">
        <v>1929</v>
      </c>
      <c r="AL89" s="303"/>
      <c r="AM89" s="144"/>
      <c r="AN89" s="303" t="s">
        <v>975</v>
      </c>
      <c r="AO89" s="126">
        <f>INDEX('1.2(2)'!E:E,MATCH(AP89,'1.2(2)'!$F:$F,0),1)</f>
        <v>82</v>
      </c>
      <c r="AP89" s="126" t="s">
        <v>2699</v>
      </c>
      <c r="AQ89" s="299" t="s">
        <v>1873</v>
      </c>
      <c r="AR89" s="300"/>
    </row>
    <row r="90" spans="2:44" ht="14.4" customHeight="1">
      <c r="B90" s="282" t="s">
        <v>972</v>
      </c>
      <c r="C90" s="283"/>
      <c r="D90" s="57" t="s">
        <v>974</v>
      </c>
      <c r="E90" s="59"/>
      <c r="F90" s="168" t="s">
        <v>13</v>
      </c>
      <c r="G90" s="38" t="str">
        <f t="shared" si="17"/>
        <v>その他の設備導入、運用改善</v>
      </c>
      <c r="H90" s="13" t="s">
        <v>551</v>
      </c>
      <c r="I90" s="115" t="s">
        <v>552</v>
      </c>
      <c r="J90" s="170" t="str">
        <f t="shared" si="27"/>
        <v>310～311</v>
      </c>
      <c r="L90" s="54">
        <f>INDEX('1.2(1)①'!$B:$B,MATCH(N90,'1.2(1)①'!$A:$A,0),1)</f>
        <v>310</v>
      </c>
      <c r="M90" s="190">
        <f t="shared" si="29"/>
        <v>311</v>
      </c>
      <c r="N90" s="190" t="str">
        <f t="shared" si="28"/>
        <v>Scope1, 2その他の設備導入、運用改善廃熱回収設備断熱</v>
      </c>
      <c r="P90" s="53" t="str">
        <f>INDEX('1.2(1)①'!$J:$J,MATCH(目次!$L90,'1.2(1)①'!$B:$B,0),1)</f>
        <v>熱輸送管の断熱強化</v>
      </c>
      <c r="Q90" s="53">
        <f t="shared" si="30"/>
        <v>2</v>
      </c>
      <c r="R90" s="189">
        <f>COUNTIFS('1.2(2)'!J$967:J$1009,"〇",'1.2(2)'!$E$967:$E$1009,"&gt;="&amp;$L90,'1.2(2)'!$E$967:$E$1009,"&lt;="&amp;$M90)+COUNTIFS('1.2(2)'!J$967:J$1009,"△",'1.2(2)'!$E$967:$E$1009,"&gt;="&amp;$L90,'1.2(2)'!$E$967:$E$1009,"&lt;="&amp;$M90)</f>
        <v>0</v>
      </c>
      <c r="S90" s="189">
        <f>COUNTIFS('1.2(2)'!K$967:K$1009,"〇",'1.2(2)'!$E$967:$E$1009,"&gt;="&amp;$L90,'1.2(2)'!$E$967:$E$1009,"&lt;="&amp;$M90)+COUNTIFS('1.2(2)'!K$967:K$1009,"△",'1.2(2)'!$E$967:$E$1009,"&gt;="&amp;$L90,'1.2(2)'!$E$967:$E$1009,"&lt;="&amp;$M90)</f>
        <v>0</v>
      </c>
      <c r="AK90" s="99" t="s">
        <v>1929</v>
      </c>
      <c r="AL90" s="303"/>
      <c r="AM90" s="144"/>
      <c r="AN90" s="303" t="s">
        <v>975</v>
      </c>
      <c r="AO90" s="127">
        <f>INDEX('1.2(2)'!E:E,MATCH(AP90,'1.2(2)'!$F:$F,0),1)</f>
        <v>82</v>
      </c>
      <c r="AP90" s="127" t="s">
        <v>2699</v>
      </c>
      <c r="AQ90" s="299" t="s">
        <v>1881</v>
      </c>
      <c r="AR90" s="300"/>
    </row>
    <row r="91" spans="2:44" ht="14.4" customHeight="1">
      <c r="B91" s="282" t="s">
        <v>972</v>
      </c>
      <c r="C91" s="283"/>
      <c r="D91" s="57" t="s">
        <v>974</v>
      </c>
      <c r="E91" s="59"/>
      <c r="F91" s="168" t="s">
        <v>13</v>
      </c>
      <c r="G91" s="38" t="str">
        <f t="shared" si="17"/>
        <v>その他の設備導入、運用改善</v>
      </c>
      <c r="H91" s="38" t="str">
        <f t="shared" si="26"/>
        <v>廃熱回収設備</v>
      </c>
      <c r="I91" s="115" t="s">
        <v>522</v>
      </c>
      <c r="J91" s="170">
        <f t="shared" si="27"/>
        <v>312</v>
      </c>
      <c r="L91" s="54">
        <f>INDEX('1.2(1)①'!$B:$B,MATCH(N91,'1.2(1)①'!$A:$A,0),1)</f>
        <v>312</v>
      </c>
      <c r="M91" s="190">
        <f t="shared" si="29"/>
        <v>312</v>
      </c>
      <c r="N91" s="190" t="str">
        <f t="shared" si="28"/>
        <v>Scope1, 2その他の設備導入、運用改善廃熱回収設備蓄熱装置</v>
      </c>
      <c r="P91" s="53" t="str">
        <f>INDEX('1.2(1)①'!$J:$J,MATCH(目次!$L91,'1.2(1)①'!$B:$B,0),1)</f>
        <v>熱回収用蓄熱槽の導入</v>
      </c>
      <c r="Q91" s="53">
        <f t="shared" si="30"/>
        <v>1</v>
      </c>
      <c r="R91" s="189">
        <f>COUNTIFS('1.2(2)'!J$967:J$1009,"〇",'1.2(2)'!$E$967:$E$1009,"&gt;="&amp;$L91,'1.2(2)'!$E$967:$E$1009,"&lt;="&amp;$M91)+COUNTIFS('1.2(2)'!J$967:J$1009,"△",'1.2(2)'!$E$967:$E$1009,"&gt;="&amp;$L91,'1.2(2)'!$E$967:$E$1009,"&lt;="&amp;$M91)</f>
        <v>0</v>
      </c>
      <c r="S91" s="189">
        <f>COUNTIFS('1.2(2)'!K$967:K$1009,"〇",'1.2(2)'!$E$967:$E$1009,"&gt;="&amp;$L91,'1.2(2)'!$E$967:$E$1009,"&lt;="&amp;$M91)+COUNTIFS('1.2(2)'!K$967:K$1009,"△",'1.2(2)'!$E$967:$E$1009,"&gt;="&amp;$L91,'1.2(2)'!$E$967:$E$1009,"&lt;="&amp;$M91)</f>
        <v>0</v>
      </c>
      <c r="AK91" s="99" t="s">
        <v>1929</v>
      </c>
      <c r="AL91" s="303"/>
      <c r="AM91" s="144"/>
      <c r="AN91" s="303" t="s">
        <v>975</v>
      </c>
      <c r="AO91" s="122">
        <f>INDEX('1.2(2)'!E:E,MATCH(AP91,'1.2(2)'!$F:$F,0),1)</f>
        <v>83</v>
      </c>
      <c r="AP91" s="122" t="s">
        <v>2329</v>
      </c>
      <c r="AQ91" s="299" t="s">
        <v>1882</v>
      </c>
      <c r="AR91" s="300"/>
    </row>
    <row r="92" spans="2:44" ht="14.4" customHeight="1">
      <c r="B92" s="282" t="s">
        <v>972</v>
      </c>
      <c r="C92" s="283"/>
      <c r="D92" s="57" t="s">
        <v>974</v>
      </c>
      <c r="E92" s="59"/>
      <c r="F92" s="168" t="s">
        <v>13</v>
      </c>
      <c r="G92" s="38" t="str">
        <f t="shared" si="17"/>
        <v>その他の設備導入、運用改善</v>
      </c>
      <c r="H92" s="38" t="str">
        <f t="shared" si="26"/>
        <v>廃熱回収設備</v>
      </c>
      <c r="I92" s="115" t="s">
        <v>557</v>
      </c>
      <c r="J92" s="170" t="str">
        <f t="shared" si="27"/>
        <v>313～319</v>
      </c>
      <c r="L92" s="54">
        <f>INDEX('1.2(1)①'!$B:$B,MATCH(N92,'1.2(1)①'!$A:$A,0),1)</f>
        <v>313</v>
      </c>
      <c r="M92" s="190">
        <f t="shared" si="29"/>
        <v>319</v>
      </c>
      <c r="N92" s="190" t="str">
        <f t="shared" si="28"/>
        <v>Scope1, 2その他の設備導入、運用改善廃熱回収設備被加熱物の排熱有効利用</v>
      </c>
      <c r="P92" s="53" t="str">
        <f>INDEX('1.2(1)①'!$J:$J,MATCH(目次!$L92,'1.2(1)①'!$B:$B,0),1)</f>
        <v>被加熱材料顕熱回収装置の導入</v>
      </c>
      <c r="Q92" s="53">
        <f t="shared" si="30"/>
        <v>7</v>
      </c>
      <c r="R92" s="189">
        <f>COUNTIFS('1.2(2)'!J$967:J$1009,"〇",'1.2(2)'!$E$967:$E$1009,"&gt;="&amp;$L92,'1.2(2)'!$E$967:$E$1009,"&lt;="&amp;$M92)+COUNTIFS('1.2(2)'!J$967:J$1009,"△",'1.2(2)'!$E$967:$E$1009,"&gt;="&amp;$L92,'1.2(2)'!$E$967:$E$1009,"&lt;="&amp;$M92)</f>
        <v>0</v>
      </c>
      <c r="S92" s="189">
        <f>COUNTIFS('1.2(2)'!K$967:K$1009,"〇",'1.2(2)'!$E$967:$E$1009,"&gt;="&amp;$L92,'1.2(2)'!$E$967:$E$1009,"&lt;="&amp;$M92)+COUNTIFS('1.2(2)'!K$967:K$1009,"△",'1.2(2)'!$E$967:$E$1009,"&gt;="&amp;$L92,'1.2(2)'!$E$967:$E$1009,"&lt;="&amp;$M92)</f>
        <v>0</v>
      </c>
      <c r="AK92" s="99" t="s">
        <v>1929</v>
      </c>
      <c r="AL92" s="303"/>
      <c r="AM92" s="144"/>
      <c r="AN92" s="303" t="s">
        <v>975</v>
      </c>
      <c r="AO92" s="123">
        <f>INDEX('1.2(2)'!E:E,MATCH(AP92,'1.2(2)'!$F:$F,0),1)</f>
        <v>83</v>
      </c>
      <c r="AP92" s="123" t="s">
        <v>2329</v>
      </c>
      <c r="AQ92" s="299" t="s">
        <v>1889</v>
      </c>
      <c r="AR92" s="300"/>
    </row>
    <row r="93" spans="2:44" ht="14.4" customHeight="1">
      <c r="B93" s="282" t="s">
        <v>972</v>
      </c>
      <c r="C93" s="283"/>
      <c r="D93" s="57" t="s">
        <v>974</v>
      </c>
      <c r="E93" s="59"/>
      <c r="F93" s="168" t="s">
        <v>13</v>
      </c>
      <c r="G93" s="38" t="str">
        <f t="shared" si="17"/>
        <v>その他の設備導入、運用改善</v>
      </c>
      <c r="H93" s="13" t="s">
        <v>109</v>
      </c>
      <c r="I93" s="115" t="s">
        <v>109</v>
      </c>
      <c r="J93" s="170">
        <f t="shared" si="27"/>
        <v>320</v>
      </c>
      <c r="L93" s="54">
        <f>INDEX('1.2(1)①'!$B:$B,MATCH(N93,'1.2(1)①'!$A:$A,0),1)</f>
        <v>320</v>
      </c>
      <c r="M93" s="190">
        <f t="shared" si="29"/>
        <v>320</v>
      </c>
      <c r="N93" s="190" t="str">
        <f t="shared" si="28"/>
        <v>Scope1, 2その他の設備導入、運用改善コージェネレーション設備コージェネレーション設備</v>
      </c>
      <c r="P93" s="53" t="str">
        <f>INDEX('1.2(1)①'!$J:$J,MATCH(目次!$L93,'1.2(1)①'!$B:$B,0),1)</f>
        <v>工場内蒸気最適運用システムの導入</v>
      </c>
      <c r="Q93" s="53">
        <f t="shared" si="30"/>
        <v>1</v>
      </c>
      <c r="R93" s="189">
        <f>COUNTIFS('1.2(2)'!J$967:J$1009,"〇",'1.2(2)'!$E$967:$E$1009,"&gt;="&amp;$L93,'1.2(2)'!$E$967:$E$1009,"&lt;="&amp;$M93)+COUNTIFS('1.2(2)'!J$967:J$1009,"△",'1.2(2)'!$E$967:$E$1009,"&gt;="&amp;$L93,'1.2(2)'!$E$967:$E$1009,"&lt;="&amp;$M93)</f>
        <v>0</v>
      </c>
      <c r="S93" s="189">
        <f>COUNTIFS('1.2(2)'!K$967:K$1009,"〇",'1.2(2)'!$E$967:$E$1009,"&gt;="&amp;$L93,'1.2(2)'!$E$967:$E$1009,"&lt;="&amp;$M93)+COUNTIFS('1.2(2)'!K$967:K$1009,"△",'1.2(2)'!$E$967:$E$1009,"&gt;="&amp;$L93,'1.2(2)'!$E$967:$E$1009,"&lt;="&amp;$M93)</f>
        <v>0</v>
      </c>
      <c r="AD93" s="183"/>
      <c r="AE93" s="183"/>
      <c r="AF93" s="183"/>
      <c r="AK93" s="99" t="s">
        <v>1929</v>
      </c>
      <c r="AL93" s="303"/>
      <c r="AM93" s="144"/>
      <c r="AN93" s="303" t="s">
        <v>975</v>
      </c>
      <c r="AO93" s="122">
        <f>INDEX('1.2(2)'!E:E,MATCH(AP93,'1.2(2)'!$F:$F,0),1)</f>
        <v>84</v>
      </c>
      <c r="AP93" s="122" t="s">
        <v>2330</v>
      </c>
      <c r="AQ93" s="299" t="s">
        <v>1891</v>
      </c>
      <c r="AR93" s="300"/>
    </row>
    <row r="94" spans="2:44" ht="14.4" customHeight="1">
      <c r="B94" s="282" t="s">
        <v>972</v>
      </c>
      <c r="C94" s="283"/>
      <c r="D94" s="57" t="s">
        <v>974</v>
      </c>
      <c r="E94" s="59"/>
      <c r="F94" s="168" t="s">
        <v>13</v>
      </c>
      <c r="G94" s="38" t="str">
        <f t="shared" si="17"/>
        <v>その他の設備導入、運用改善</v>
      </c>
      <c r="H94" s="38" t="str">
        <f t="shared" si="26"/>
        <v>コージェネレーション設備</v>
      </c>
      <c r="I94" s="115" t="s">
        <v>562</v>
      </c>
      <c r="J94" s="170" t="str">
        <f t="shared" si="27"/>
        <v>321～322</v>
      </c>
      <c r="L94" s="54">
        <f>INDEX('1.2(1)①'!$B:$B,MATCH(N94,'1.2(1)①'!$A:$A,0),1)</f>
        <v>321</v>
      </c>
      <c r="M94" s="190">
        <f t="shared" si="29"/>
        <v>322</v>
      </c>
      <c r="N94" s="190" t="str">
        <f t="shared" si="28"/>
        <v>Scope1, 2その他の設備導入、運用改善コージェネレーション設備抽気タービン・背圧タービンの改造</v>
      </c>
      <c r="P94" s="53" t="str">
        <f>INDEX('1.2(1)①'!$J:$J,MATCH(目次!$L94,'1.2(1)①'!$B:$B,0),1)</f>
        <v>多段抽気型蒸気タービンの導入</v>
      </c>
      <c r="Q94" s="53">
        <f t="shared" si="30"/>
        <v>2</v>
      </c>
      <c r="R94" s="189">
        <f>COUNTIFS('1.2(2)'!J$967:J$1009,"〇",'1.2(2)'!$E$967:$E$1009,"&gt;="&amp;$L94,'1.2(2)'!$E$967:$E$1009,"&lt;="&amp;$M94)+COUNTIFS('1.2(2)'!J$967:J$1009,"△",'1.2(2)'!$E$967:$E$1009,"&gt;="&amp;$L94,'1.2(2)'!$E$967:$E$1009,"&lt;="&amp;$M94)</f>
        <v>0</v>
      </c>
      <c r="S94" s="189">
        <f>COUNTIFS('1.2(2)'!K$967:K$1009,"〇",'1.2(2)'!$E$967:$E$1009,"&gt;="&amp;$L94,'1.2(2)'!$E$967:$E$1009,"&lt;="&amp;$M94)+COUNTIFS('1.2(2)'!K$967:K$1009,"△",'1.2(2)'!$E$967:$E$1009,"&gt;="&amp;$L94,'1.2(2)'!$E$967:$E$1009,"&lt;="&amp;$M94)</f>
        <v>0</v>
      </c>
      <c r="AK94" s="99" t="s">
        <v>1929</v>
      </c>
      <c r="AL94" s="303"/>
      <c r="AM94" s="144"/>
      <c r="AN94" s="303" t="s">
        <v>975</v>
      </c>
      <c r="AO94" s="123">
        <f>INDEX('1.2(2)'!E:E,MATCH(AP94,'1.2(2)'!$F:$F,0),1)</f>
        <v>84</v>
      </c>
      <c r="AP94" s="123" t="s">
        <v>2330</v>
      </c>
      <c r="AQ94" s="299" t="s">
        <v>1908</v>
      </c>
      <c r="AR94" s="300"/>
    </row>
    <row r="95" spans="2:44" ht="14.4" customHeight="1">
      <c r="B95" s="282" t="s">
        <v>972</v>
      </c>
      <c r="C95" s="283"/>
      <c r="D95" s="57" t="s">
        <v>974</v>
      </c>
      <c r="E95" s="59"/>
      <c r="F95" s="168" t="s">
        <v>13</v>
      </c>
      <c r="G95" s="38" t="str">
        <f t="shared" si="17"/>
        <v>その他の設備導入、運用改善</v>
      </c>
      <c r="H95" s="38" t="str">
        <f t="shared" si="26"/>
        <v>コージェネレーション設備</v>
      </c>
      <c r="I95" s="115" t="s">
        <v>2821</v>
      </c>
      <c r="J95" s="170" t="str">
        <f t="shared" si="27"/>
        <v>323～327</v>
      </c>
      <c r="L95" s="54">
        <f>INDEX('1.2(1)①'!$B:$B,MATCH(N95,'1.2(1)①'!$A:$A,0),1)</f>
        <v>323</v>
      </c>
      <c r="M95" s="190">
        <f t="shared" si="29"/>
        <v>327</v>
      </c>
      <c r="N95" s="190" t="str">
        <f t="shared" si="28"/>
        <v>Scope1, 2その他の設備導入、運用改善コージェネレーション設備その他設備導入</v>
      </c>
      <c r="P95" s="53" t="str">
        <f>INDEX('1.2(1)①'!$J:$J,MATCH(目次!$L95,'1.2(1)①'!$B:$B,0),1)</f>
        <v>排気再燃バーナー、追い焚きバーナーの導入</v>
      </c>
      <c r="Q95" s="53">
        <f t="shared" si="30"/>
        <v>5</v>
      </c>
      <c r="R95" s="189">
        <f>COUNTIFS('1.2(2)'!J$967:J$1009,"〇",'1.2(2)'!$E$967:$E$1009,"&gt;="&amp;$L95,'1.2(2)'!$E$967:$E$1009,"&lt;="&amp;$M95)+COUNTIFS('1.2(2)'!J$967:J$1009,"△",'1.2(2)'!$E$967:$E$1009,"&gt;="&amp;$L95,'1.2(2)'!$E$967:$E$1009,"&lt;="&amp;$M95)</f>
        <v>0</v>
      </c>
      <c r="S95" s="189">
        <f>COUNTIFS('1.2(2)'!K$967:K$1009,"〇",'1.2(2)'!$E$967:$E$1009,"&gt;="&amp;$L95,'1.2(2)'!$E$967:$E$1009,"&lt;="&amp;$M95)+COUNTIFS('1.2(2)'!K$967:K$1009,"△",'1.2(2)'!$E$967:$E$1009,"&gt;="&amp;$L95,'1.2(2)'!$E$967:$E$1009,"&lt;="&amp;$M95)</f>
        <v>0</v>
      </c>
      <c r="AD95" s="183"/>
      <c r="AE95" s="183"/>
      <c r="AF95" s="183"/>
      <c r="AK95" s="99" t="s">
        <v>1929</v>
      </c>
      <c r="AL95" s="303"/>
      <c r="AM95" s="144"/>
      <c r="AN95" s="303" t="s">
        <v>975</v>
      </c>
      <c r="AO95" s="122">
        <f>INDEX('1.2(2)'!E:E,MATCH(AP95,'1.2(2)'!$F:$F,0),1)</f>
        <v>85</v>
      </c>
      <c r="AP95" s="122" t="s">
        <v>2331</v>
      </c>
      <c r="AQ95" s="299" t="s">
        <v>1912</v>
      </c>
      <c r="AR95" s="300"/>
    </row>
    <row r="96" spans="2:44" s="183" customFormat="1" ht="14.4" customHeight="1">
      <c r="B96" s="168"/>
      <c r="C96" s="169"/>
      <c r="D96" s="57" t="s">
        <v>974</v>
      </c>
      <c r="E96" s="59"/>
      <c r="F96" s="168" t="s">
        <v>13</v>
      </c>
      <c r="G96" s="38" t="str">
        <f t="shared" si="17"/>
        <v>その他の設備導入、運用改善</v>
      </c>
      <c r="H96" s="38" t="str">
        <f t="shared" si="26"/>
        <v>コージェネレーション設備</v>
      </c>
      <c r="I96" s="185" t="s">
        <v>2769</v>
      </c>
      <c r="J96" s="170" t="str">
        <f t="shared" si="27"/>
        <v>328～331</v>
      </c>
      <c r="K96" s="26"/>
      <c r="L96" s="54">
        <f>INDEX('1.2(1)①'!$B:$B,MATCH(N96,'1.2(1)①'!$A:$A,0),1)</f>
        <v>328</v>
      </c>
      <c r="M96" s="190">
        <f t="shared" si="29"/>
        <v>331</v>
      </c>
      <c r="N96" s="190" t="str">
        <f t="shared" si="28"/>
        <v>Scope1, 2その他の設備導入、運用改善コージェネレーション設備その他運用改善</v>
      </c>
      <c r="O96" s="53"/>
      <c r="P96" s="53" t="str">
        <f>INDEX('1.2(1)①'!$J:$J,MATCH(目次!$L96,'1.2(1)①'!$B:$B,0),1)</f>
        <v>コージェネレーション設備の総合的なエネルギー消費効率の向上</v>
      </c>
      <c r="Q96" s="53">
        <f t="shared" si="30"/>
        <v>4</v>
      </c>
      <c r="R96" s="189">
        <f>COUNTIFS('1.2(2)'!J$967:J$1009,"〇",'1.2(2)'!$E$967:$E$1009,"&gt;="&amp;$L96,'1.2(2)'!$E$967:$E$1009,"&lt;="&amp;$M96)+COUNTIFS('1.2(2)'!J$967:J$1009,"△",'1.2(2)'!$E$967:$E$1009,"&gt;="&amp;$L96,'1.2(2)'!$E$967:$E$1009,"&lt;="&amp;$M96)</f>
        <v>0</v>
      </c>
      <c r="S96" s="189">
        <f>COUNTIFS('1.2(2)'!K$967:K$1009,"〇",'1.2(2)'!$E$967:$E$1009,"&gt;="&amp;$L96,'1.2(2)'!$E$967:$E$1009,"&lt;="&amp;$M96)+COUNTIFS('1.2(2)'!K$967:K$1009,"△",'1.2(2)'!$E$967:$E$1009,"&gt;="&amp;$L96,'1.2(2)'!$E$967:$E$1009,"&lt;="&amp;$M96)</f>
        <v>0</v>
      </c>
      <c r="U96"/>
      <c r="V96"/>
      <c r="W96"/>
      <c r="X96"/>
      <c r="AD96"/>
      <c r="AE96"/>
      <c r="AF96"/>
      <c r="AK96" s="99" t="s">
        <v>1929</v>
      </c>
      <c r="AL96" s="303"/>
      <c r="AM96" s="144"/>
      <c r="AN96" s="303" t="s">
        <v>975</v>
      </c>
      <c r="AO96" s="127">
        <f>INDEX('1.2(2)'!E:E,MATCH(AP96,'1.2(2)'!$F:$F,0),1)</f>
        <v>85</v>
      </c>
      <c r="AP96" s="127" t="s">
        <v>2331</v>
      </c>
      <c r="AQ96" s="299" t="s">
        <v>1919</v>
      </c>
      <c r="AR96" s="300"/>
    </row>
    <row r="97" spans="2:44" ht="14.4" customHeight="1">
      <c r="B97" s="282" t="s">
        <v>972</v>
      </c>
      <c r="C97" s="283"/>
      <c r="D97" s="57" t="s">
        <v>974</v>
      </c>
      <c r="E97" s="194"/>
      <c r="F97" s="168" t="s">
        <v>13</v>
      </c>
      <c r="G97" s="38" t="str">
        <f t="shared" si="17"/>
        <v>その他の設備導入、運用改善</v>
      </c>
      <c r="H97" s="13" t="s">
        <v>116</v>
      </c>
      <c r="I97" s="115" t="s">
        <v>117</v>
      </c>
      <c r="J97" s="170" t="str">
        <f t="shared" si="27"/>
        <v>332～346</v>
      </c>
      <c r="L97" s="54">
        <f>INDEX('1.2(1)①'!$B:$B,MATCH(N97,'1.2(1)①'!$A:$A,0),1)</f>
        <v>332</v>
      </c>
      <c r="M97" s="190">
        <f t="shared" si="29"/>
        <v>346</v>
      </c>
      <c r="N97" s="190" t="str">
        <f t="shared" si="28"/>
        <v>Scope1, 2その他の設備導入、運用改善電気使用設備受変電、配電設備</v>
      </c>
      <c r="P97" s="53" t="str">
        <f>INDEX('1.2(1)①'!$J:$J,MATCH(目次!$L97,'1.2(1)①'!$B:$B,0),1)</f>
        <v>負荷電圧安定化供給装置の導入</v>
      </c>
      <c r="Q97" s="53">
        <f t="shared" si="30"/>
        <v>15</v>
      </c>
      <c r="R97" s="189">
        <f>COUNTIFS('1.2(2)'!J$967:J$1009,"〇",'1.2(2)'!$E$967:$E$1009,"&gt;="&amp;$L97,'1.2(2)'!$E$967:$E$1009,"&lt;="&amp;$M97)+COUNTIFS('1.2(2)'!J$967:J$1009,"△",'1.2(2)'!$E$967:$E$1009,"&gt;="&amp;$L97,'1.2(2)'!$E$967:$E$1009,"&lt;="&amp;$M97)</f>
        <v>0</v>
      </c>
      <c r="S97" s="189">
        <f>COUNTIFS('1.2(2)'!K$967:K$1009,"〇",'1.2(2)'!$E$967:$E$1009,"&gt;="&amp;$L97,'1.2(2)'!$E$967:$E$1009,"&lt;="&amp;$M97)+COUNTIFS('1.2(2)'!K$967:K$1009,"△",'1.2(2)'!$E$967:$E$1009,"&gt;="&amp;$L97,'1.2(2)'!$E$967:$E$1009,"&lt;="&amp;$M97)</f>
        <v>0</v>
      </c>
      <c r="AK97" s="99" t="s">
        <v>1929</v>
      </c>
      <c r="AL97" s="303"/>
      <c r="AM97" s="144"/>
      <c r="AN97" s="303" t="s">
        <v>975</v>
      </c>
      <c r="AO97" s="124">
        <f>INDEX('1.2(2)'!E:E,MATCH(AP97,'1.2(2)'!$F:$F,0),1)</f>
        <v>86</v>
      </c>
      <c r="AP97" s="124" t="s">
        <v>2691</v>
      </c>
      <c r="AQ97" s="299" t="s">
        <v>1765</v>
      </c>
      <c r="AR97" s="300"/>
    </row>
    <row r="98" spans="2:44" s="183" customFormat="1" ht="14.4" customHeight="1">
      <c r="B98" s="168"/>
      <c r="C98" s="169"/>
      <c r="D98" s="57" t="s">
        <v>974</v>
      </c>
      <c r="E98" s="194"/>
      <c r="F98" s="168" t="s">
        <v>13</v>
      </c>
      <c r="G98" s="38" t="str">
        <f t="shared" si="17"/>
        <v>その他の設備導入、運用改善</v>
      </c>
      <c r="H98" s="38" t="str">
        <f>H97</f>
        <v>電気使用設備</v>
      </c>
      <c r="I98" s="185" t="s">
        <v>120</v>
      </c>
      <c r="J98" s="170" t="str">
        <f t="shared" si="27"/>
        <v>347～349</v>
      </c>
      <c r="K98" s="26"/>
      <c r="L98" s="54">
        <f>INDEX('1.2(1)①'!$B:$B,MATCH(N98,'1.2(1)①'!$A:$A,0),1)</f>
        <v>347</v>
      </c>
      <c r="M98" s="190">
        <f t="shared" si="29"/>
        <v>349</v>
      </c>
      <c r="N98" s="190" t="str">
        <f t="shared" si="28"/>
        <v>Scope1, 2その他の設備導入、運用改善電気使用設備電動機・電動力応用設備</v>
      </c>
      <c r="O98" s="53"/>
      <c r="P98" s="53" t="str">
        <f>INDEX('1.2(1)①'!$J:$J,MATCH(目次!$L98,'1.2(1)①'!$B:$B,0),1)</f>
        <v>電動力応用設備の電動機の空転の防止及び不要時の停止</v>
      </c>
      <c r="Q98" s="53">
        <f t="shared" si="30"/>
        <v>3</v>
      </c>
      <c r="R98" s="189">
        <f>COUNTIFS('1.2(2)'!J$967:J$1009,"〇",'1.2(2)'!$E$967:$E$1009,"&gt;="&amp;$L98,'1.2(2)'!$E$967:$E$1009,"&lt;="&amp;$M98)+COUNTIFS('1.2(2)'!J$967:J$1009,"△",'1.2(2)'!$E$967:$E$1009,"&gt;="&amp;$L98,'1.2(2)'!$E$967:$E$1009,"&lt;="&amp;$M98)</f>
        <v>0</v>
      </c>
      <c r="S98" s="189">
        <f>COUNTIFS('1.2(2)'!K$967:K$1009,"〇",'1.2(2)'!$E$967:$E$1009,"&gt;="&amp;$L98,'1.2(2)'!$E$967:$E$1009,"&lt;="&amp;$M98)+COUNTIFS('1.2(2)'!K$967:K$1009,"△",'1.2(2)'!$E$967:$E$1009,"&gt;="&amp;$L98,'1.2(2)'!$E$967:$E$1009,"&lt;="&amp;$M98)</f>
        <v>0</v>
      </c>
      <c r="U98"/>
      <c r="V98"/>
      <c r="W98"/>
      <c r="X98"/>
      <c r="AD98"/>
      <c r="AE98"/>
      <c r="AF98"/>
      <c r="AK98" s="99" t="s">
        <v>1929</v>
      </c>
      <c r="AL98" s="303"/>
      <c r="AM98" s="144"/>
      <c r="AN98" s="303" t="s">
        <v>975</v>
      </c>
      <c r="AO98" s="124">
        <f>INDEX('1.2(2)'!E:E,MATCH(AP98,'1.2(2)'!$F:$F,0),1)</f>
        <v>167</v>
      </c>
      <c r="AP98" s="124" t="s">
        <v>304</v>
      </c>
      <c r="AQ98" s="299" t="s">
        <v>2333</v>
      </c>
      <c r="AR98" s="300"/>
    </row>
    <row r="99" spans="2:44" ht="14.4" customHeight="1">
      <c r="B99" s="282" t="s">
        <v>972</v>
      </c>
      <c r="C99" s="283"/>
      <c r="D99" s="57" t="s">
        <v>974</v>
      </c>
      <c r="E99" s="194"/>
      <c r="F99" s="168" t="s">
        <v>13</v>
      </c>
      <c r="G99" s="38" t="str">
        <f t="shared" si="17"/>
        <v>その他の設備導入、運用改善</v>
      </c>
      <c r="H99" s="38" t="str">
        <f t="shared" ref="H99:H105" si="31">H98</f>
        <v>電気使用設備</v>
      </c>
      <c r="I99" s="115" t="s">
        <v>588</v>
      </c>
      <c r="J99" s="170" t="str">
        <f t="shared" si="27"/>
        <v>350～354</v>
      </c>
      <c r="L99" s="54">
        <f>INDEX('1.2(1)①'!$B:$B,MATCH(N99,'1.2(1)①'!$A:$A,0),1)</f>
        <v>350</v>
      </c>
      <c r="M99" s="190">
        <f t="shared" si="29"/>
        <v>354</v>
      </c>
      <c r="N99" s="190" t="str">
        <f t="shared" si="28"/>
        <v>Scope1, 2その他の設備導入、運用改善電気使用設備回転数制御装置</v>
      </c>
      <c r="P99" s="53" t="str">
        <f>INDEX('1.2(1)①'!$J:$J,MATCH(目次!$L99,'1.2(1)①'!$B:$B,0),1)</f>
        <v>インバーター制御装置の導入</v>
      </c>
      <c r="Q99" s="53">
        <f t="shared" si="30"/>
        <v>5</v>
      </c>
      <c r="R99" s="189">
        <f>COUNTIFS('1.2(2)'!J$967:J$1009,"〇",'1.2(2)'!$E$967:$E$1009,"&gt;="&amp;$L99,'1.2(2)'!$E$967:$E$1009,"&lt;="&amp;$M99)+COUNTIFS('1.2(2)'!J$967:J$1009,"△",'1.2(2)'!$E$967:$E$1009,"&gt;="&amp;$L99,'1.2(2)'!$E$967:$E$1009,"&lt;="&amp;$M99)</f>
        <v>0</v>
      </c>
      <c r="S99" s="189">
        <f>COUNTIFS('1.2(2)'!K$967:K$1009,"〇",'1.2(2)'!$E$967:$E$1009,"&gt;="&amp;$L99,'1.2(2)'!$E$967:$E$1009,"&lt;="&amp;$M99)+COUNTIFS('1.2(2)'!K$967:K$1009,"△",'1.2(2)'!$E$967:$E$1009,"&gt;="&amp;$L99,'1.2(2)'!$E$967:$E$1009,"&lt;="&amp;$M99)</f>
        <v>0</v>
      </c>
      <c r="AD99" s="183"/>
      <c r="AE99" s="183"/>
      <c r="AF99" s="183"/>
      <c r="AK99" s="99" t="s">
        <v>1929</v>
      </c>
      <c r="AL99" s="305"/>
      <c r="AM99" s="146"/>
      <c r="AN99" s="305" t="s">
        <v>975</v>
      </c>
      <c r="AO99" s="124">
        <f>INDEX('1.2(2)'!E:E,MATCH(AP99,'1.2(2)'!$F:$F,0),1)</f>
        <v>270</v>
      </c>
      <c r="AP99" s="124" t="s">
        <v>2332</v>
      </c>
      <c r="AQ99" s="299" t="s">
        <v>1825</v>
      </c>
      <c r="AR99" s="300"/>
    </row>
    <row r="100" spans="2:44" ht="14.4" customHeight="1">
      <c r="B100" s="282" t="s">
        <v>972</v>
      </c>
      <c r="C100" s="283"/>
      <c r="D100" s="57" t="s">
        <v>974</v>
      </c>
      <c r="E100" s="194"/>
      <c r="F100" s="168" t="s">
        <v>13</v>
      </c>
      <c r="G100" s="38" t="str">
        <f t="shared" si="17"/>
        <v>その他の設備導入、運用改善</v>
      </c>
      <c r="H100" s="38" t="str">
        <f t="shared" si="31"/>
        <v>電気使用設備</v>
      </c>
      <c r="I100" s="115" t="s">
        <v>599</v>
      </c>
      <c r="J100" s="170" t="str">
        <f t="shared" si="27"/>
        <v>355～357</v>
      </c>
      <c r="L100" s="54">
        <f>INDEX('1.2(1)①'!$B:$B,MATCH(N100,'1.2(1)①'!$A:$A,0),1)</f>
        <v>355</v>
      </c>
      <c r="M100" s="190">
        <f t="shared" si="29"/>
        <v>357</v>
      </c>
      <c r="N100" s="190" t="str">
        <f t="shared" si="28"/>
        <v>Scope1, 2その他の設備導入、運用改善電気使用設備力率改善</v>
      </c>
      <c r="P100" s="53" t="str">
        <f>INDEX('1.2(1)①'!$J:$J,MATCH(目次!$L100,'1.2(1)①'!$B:$B,0),1)</f>
        <v>進相コンデンサの導入</v>
      </c>
      <c r="Q100" s="53">
        <f t="shared" si="30"/>
        <v>3</v>
      </c>
      <c r="R100" s="189">
        <f>COUNTIFS('1.2(2)'!J$967:J$1009,"〇",'1.2(2)'!$E$967:$E$1009,"&gt;="&amp;$L100,'1.2(2)'!$E$967:$E$1009,"&lt;="&amp;$M100)+COUNTIFS('1.2(2)'!J$967:J$1009,"△",'1.2(2)'!$E$967:$E$1009,"&gt;="&amp;$L100,'1.2(2)'!$E$967:$E$1009,"&lt;="&amp;$M100)</f>
        <v>0</v>
      </c>
      <c r="S100" s="189">
        <f>COUNTIFS('1.2(2)'!K$967:K$1009,"〇",'1.2(2)'!$E$967:$E$1009,"&gt;="&amp;$L100,'1.2(2)'!$E$967:$E$1009,"&lt;="&amp;$M100)+COUNTIFS('1.2(2)'!K$967:K$1009,"△",'1.2(2)'!$E$967:$E$1009,"&gt;="&amp;$L100,'1.2(2)'!$E$967:$E$1009,"&lt;="&amp;$M100)</f>
        <v>0</v>
      </c>
    </row>
    <row r="101" spans="2:44" ht="14.4" customHeight="1">
      <c r="B101" s="282" t="s">
        <v>972</v>
      </c>
      <c r="C101" s="283"/>
      <c r="D101" s="57" t="s">
        <v>974</v>
      </c>
      <c r="E101" s="194"/>
      <c r="F101" s="168" t="s">
        <v>13</v>
      </c>
      <c r="G101" s="38" t="str">
        <f t="shared" si="17"/>
        <v>その他の設備導入、運用改善</v>
      </c>
      <c r="H101" s="38" t="str">
        <f t="shared" si="31"/>
        <v>電気使用設備</v>
      </c>
      <c r="I101" s="115" t="s">
        <v>606</v>
      </c>
      <c r="J101" s="170" t="str">
        <f t="shared" si="27"/>
        <v>358～362</v>
      </c>
      <c r="L101" s="54">
        <f>INDEX('1.2(1)①'!$B:$B,MATCH(N101,'1.2(1)①'!$A:$A,0),1)</f>
        <v>358</v>
      </c>
      <c r="M101" s="190">
        <f t="shared" si="29"/>
        <v>362</v>
      </c>
      <c r="N101" s="190" t="str">
        <f t="shared" si="28"/>
        <v>Scope1, 2その他の設備導入、運用改善電気使用設備計測管理装置</v>
      </c>
      <c r="P101" s="53" t="str">
        <f>INDEX('1.2(1)①'!$J:$J,MATCH(目次!$L101,'1.2(1)①'!$B:$B,0),1)</f>
        <v>自動計測装置の導入</v>
      </c>
      <c r="Q101" s="53">
        <f t="shared" si="30"/>
        <v>5</v>
      </c>
      <c r="R101" s="189">
        <f>COUNTIFS('1.2(2)'!J$967:J$1009,"〇",'1.2(2)'!$E$967:$E$1009,"&gt;="&amp;$L101,'1.2(2)'!$E$967:$E$1009,"&lt;="&amp;$M101)+COUNTIFS('1.2(2)'!J$967:J$1009,"△",'1.2(2)'!$E$967:$E$1009,"&gt;="&amp;$L101,'1.2(2)'!$E$967:$E$1009,"&lt;="&amp;$M101)</f>
        <v>0</v>
      </c>
      <c r="S101" s="189">
        <f>COUNTIFS('1.2(2)'!K$967:K$1009,"〇",'1.2(2)'!$E$967:$E$1009,"&gt;="&amp;$L101,'1.2(2)'!$E$967:$E$1009,"&lt;="&amp;$M101)+COUNTIFS('1.2(2)'!K$967:K$1009,"△",'1.2(2)'!$E$967:$E$1009,"&gt;="&amp;$L101,'1.2(2)'!$E$967:$E$1009,"&lt;="&amp;$M101)</f>
        <v>0</v>
      </c>
    </row>
    <row r="102" spans="2:44" s="183" customFormat="1" ht="14.4" customHeight="1">
      <c r="B102" s="168"/>
      <c r="C102" s="169"/>
      <c r="D102" s="57" t="s">
        <v>974</v>
      </c>
      <c r="E102" s="194"/>
      <c r="F102" s="168" t="s">
        <v>13</v>
      </c>
      <c r="G102" s="38" t="str">
        <f t="shared" si="17"/>
        <v>その他の設備導入、運用改善</v>
      </c>
      <c r="H102" s="38" t="str">
        <f t="shared" si="31"/>
        <v>電気使用設備</v>
      </c>
      <c r="I102" s="185" t="s">
        <v>129</v>
      </c>
      <c r="J102" s="170">
        <f t="shared" si="27"/>
        <v>363</v>
      </c>
      <c r="K102" s="26"/>
      <c r="L102" s="54">
        <f>INDEX('1.2(1)①'!$B:$B,MATCH(N102,'1.2(1)①'!$A:$A,0),1)</f>
        <v>363</v>
      </c>
      <c r="M102" s="190">
        <f t="shared" si="29"/>
        <v>363</v>
      </c>
      <c r="N102" s="190" t="str">
        <f t="shared" si="28"/>
        <v>Scope1, 2その他の設備導入、運用改善電気使用設備電気加熱設備</v>
      </c>
      <c r="O102" s="53"/>
      <c r="P102" s="53" t="str">
        <f>INDEX('1.2(1)①'!$J:$J,MATCH(目次!$L102,'1.2(1)①'!$B:$B,0),1)</f>
        <v>電気加熱設備における被加熱物の装てん方法の改善・無負荷稼働による電気の損失の低減・断熱及び廃熱回収利用の適正化による熱効率の向上</v>
      </c>
      <c r="Q102" s="53">
        <f t="shared" si="30"/>
        <v>1</v>
      </c>
      <c r="R102" s="189">
        <f>COUNTIFS('1.2(2)'!J$967:J$1009,"〇",'1.2(2)'!$E$967:$E$1009,"&gt;="&amp;$L102,'1.2(2)'!$E$967:$E$1009,"&lt;="&amp;$M102)+COUNTIFS('1.2(2)'!J$967:J$1009,"△",'1.2(2)'!$E$967:$E$1009,"&gt;="&amp;$L102,'1.2(2)'!$E$967:$E$1009,"&lt;="&amp;$M102)</f>
        <v>0</v>
      </c>
      <c r="S102" s="189">
        <f>COUNTIFS('1.2(2)'!K$967:K$1009,"〇",'1.2(2)'!$E$967:$E$1009,"&gt;="&amp;$L102,'1.2(2)'!$E$967:$E$1009,"&lt;="&amp;$M102)+COUNTIFS('1.2(2)'!K$967:K$1009,"△",'1.2(2)'!$E$967:$E$1009,"&gt;="&amp;$L102,'1.2(2)'!$E$967:$E$1009,"&lt;="&amp;$M102)</f>
        <v>0</v>
      </c>
      <c r="U102"/>
      <c r="V102"/>
      <c r="W102"/>
      <c r="X102"/>
      <c r="AK102" s="189"/>
      <c r="AL102" s="189"/>
      <c r="AM102" s="189"/>
      <c r="AN102" s="189"/>
      <c r="AO102" s="189"/>
      <c r="AP102" s="189"/>
      <c r="AQ102" s="189"/>
      <c r="AR102" s="189"/>
    </row>
    <row r="103" spans="2:44" ht="14.4" customHeight="1">
      <c r="B103" s="282" t="s">
        <v>972</v>
      </c>
      <c r="C103" s="283"/>
      <c r="D103" s="57" t="s">
        <v>974</v>
      </c>
      <c r="E103" s="194"/>
      <c r="F103" s="168" t="s">
        <v>13</v>
      </c>
      <c r="G103" s="38" t="str">
        <f t="shared" si="17"/>
        <v>その他の設備導入、運用改善</v>
      </c>
      <c r="H103" s="38" t="str">
        <f t="shared" si="31"/>
        <v>電気使用設備</v>
      </c>
      <c r="I103" s="115" t="s">
        <v>617</v>
      </c>
      <c r="J103" s="170" t="str">
        <f t="shared" si="27"/>
        <v>364～371</v>
      </c>
      <c r="L103" s="54">
        <f>INDEX('1.2(1)①'!$B:$B,MATCH(N103,'1.2(1)①'!$A:$A,0),1)</f>
        <v>364</v>
      </c>
      <c r="M103" s="190">
        <f t="shared" si="29"/>
        <v>371</v>
      </c>
      <c r="N103" s="190" t="str">
        <f t="shared" si="28"/>
        <v>Scope1, 2その他の設備導入、運用改善電気使用設備業務用機器</v>
      </c>
      <c r="P103" s="53" t="str">
        <f>INDEX('1.2(1)①'!$J:$J,MATCH(目次!$L103,'1.2(1)①'!$B:$B,0),1)</f>
        <v>ショーケースの保温装置の導入</v>
      </c>
      <c r="Q103" s="53">
        <f t="shared" si="30"/>
        <v>8</v>
      </c>
      <c r="R103" s="189">
        <f>COUNTIFS('1.2(2)'!J$967:J$1009,"〇",'1.2(2)'!$E$967:$E$1009,"&gt;="&amp;$L103,'1.2(2)'!$E$967:$E$1009,"&lt;="&amp;$M103)+COUNTIFS('1.2(2)'!J$967:J$1009,"△",'1.2(2)'!$E$967:$E$1009,"&gt;="&amp;$L103,'1.2(2)'!$E$967:$E$1009,"&lt;="&amp;$M103)</f>
        <v>0</v>
      </c>
      <c r="S103" s="189">
        <f>COUNTIFS('1.2(2)'!K$967:K$1009,"〇",'1.2(2)'!$E$967:$E$1009,"&gt;="&amp;$L103,'1.2(2)'!$E$967:$E$1009,"&lt;="&amp;$M103)+COUNTIFS('1.2(2)'!K$967:K$1009,"△",'1.2(2)'!$E$967:$E$1009,"&gt;="&amp;$L103,'1.2(2)'!$E$967:$E$1009,"&lt;="&amp;$M103)</f>
        <v>0</v>
      </c>
    </row>
    <row r="104" spans="2:44" ht="14.4" customHeight="1">
      <c r="B104" s="282" t="s">
        <v>972</v>
      </c>
      <c r="C104" s="283"/>
      <c r="D104" s="57" t="s">
        <v>974</v>
      </c>
      <c r="E104" s="195"/>
      <c r="F104" s="168" t="s">
        <v>13</v>
      </c>
      <c r="G104" s="38" t="str">
        <f t="shared" si="17"/>
        <v>その他の設備導入、運用改善</v>
      </c>
      <c r="H104" s="38" t="str">
        <f t="shared" si="31"/>
        <v>電気使用設備</v>
      </c>
      <c r="I104" s="115" t="s">
        <v>531</v>
      </c>
      <c r="J104" s="170" t="str">
        <f t="shared" si="27"/>
        <v>372～378</v>
      </c>
      <c r="L104" s="54">
        <f>INDEX('1.2(1)①'!$B:$B,MATCH(N104,'1.2(1)①'!$A:$A,0),1)</f>
        <v>372</v>
      </c>
      <c r="M104" s="190">
        <f t="shared" si="29"/>
        <v>378</v>
      </c>
      <c r="N104" s="190" t="str">
        <f t="shared" si="28"/>
        <v>Scope1, 2その他の設備導入、運用改善電気使用設備その他</v>
      </c>
      <c r="P104" s="53" t="str">
        <f>INDEX('1.2(1)①'!$J:$J,MATCH(目次!$L104,'1.2(1)①'!$B:$B,0),1)</f>
        <v>高性能電気分解炉・メッキ炉の導入</v>
      </c>
      <c r="Q104" s="53">
        <f t="shared" si="30"/>
        <v>7</v>
      </c>
      <c r="R104" s="189">
        <f>COUNTIFS('1.2(2)'!J$967:J$1009,"〇",'1.2(2)'!$E$967:$E$1009,"&gt;="&amp;$L104,'1.2(2)'!$E$967:$E$1009,"&lt;="&amp;$M104)+COUNTIFS('1.2(2)'!J$967:J$1009,"△",'1.2(2)'!$E$967:$E$1009,"&gt;="&amp;$L104,'1.2(2)'!$E$967:$E$1009,"&lt;="&amp;$M104)</f>
        <v>0</v>
      </c>
      <c r="S104" s="189">
        <f>COUNTIFS('1.2(2)'!K$967:K$1009,"〇",'1.2(2)'!$E$967:$E$1009,"&gt;="&amp;$L104,'1.2(2)'!$E$967:$E$1009,"&lt;="&amp;$M104)+COUNTIFS('1.2(2)'!K$967:K$1009,"△",'1.2(2)'!$E$967:$E$1009,"&gt;="&amp;$L104,'1.2(2)'!$E$967:$E$1009,"&lt;="&amp;$M104)</f>
        <v>0</v>
      </c>
    </row>
    <row r="105" spans="2:44" s="183" customFormat="1" ht="14.4" customHeight="1">
      <c r="B105" s="168"/>
      <c r="C105" s="169"/>
      <c r="D105" s="57" t="s">
        <v>974</v>
      </c>
      <c r="E105" s="195"/>
      <c r="F105" s="168" t="s">
        <v>13</v>
      </c>
      <c r="G105" s="38" t="str">
        <f t="shared" si="17"/>
        <v>その他の設備導入、運用改善</v>
      </c>
      <c r="H105" s="38" t="str">
        <f t="shared" si="31"/>
        <v>電気使用設備</v>
      </c>
      <c r="I105" s="185" t="s">
        <v>2810</v>
      </c>
      <c r="J105" s="170" t="str">
        <f t="shared" si="27"/>
        <v>379～380</v>
      </c>
      <c r="K105" s="26"/>
      <c r="L105" s="54">
        <f>INDEX('1.2(1)①'!$B:$B,MATCH(N105,'1.2(1)①'!$A:$A,0),1)</f>
        <v>379</v>
      </c>
      <c r="M105" s="190">
        <f t="shared" si="29"/>
        <v>380</v>
      </c>
      <c r="N105" s="190" t="str">
        <f t="shared" si="28"/>
        <v>Scope1, 2その他の設備導入、運用改善電気使用設備全般</v>
      </c>
      <c r="O105" s="53"/>
      <c r="P105" s="53" t="str">
        <f>INDEX('1.2(1)①'!$J:$J,MATCH(目次!$L105,'1.2(1)①'!$B:$B,0),1)</f>
        <v>電気使用設備の電圧・電流等の適切な管理による電気の損失の低減</v>
      </c>
      <c r="Q105" s="53">
        <f t="shared" si="30"/>
        <v>2</v>
      </c>
      <c r="R105" s="189">
        <f>COUNTIFS('1.2(2)'!J$967:J$1009,"〇",'1.2(2)'!$E$967:$E$1009,"&gt;="&amp;$L105,'1.2(2)'!$E$967:$E$1009,"&lt;="&amp;$M105)+COUNTIFS('1.2(2)'!J$967:J$1009,"△",'1.2(2)'!$E$967:$E$1009,"&gt;="&amp;$L105,'1.2(2)'!$E$967:$E$1009,"&lt;="&amp;$M105)</f>
        <v>0</v>
      </c>
      <c r="S105" s="189">
        <f>COUNTIFS('1.2(2)'!K$967:K$1009,"〇",'1.2(2)'!$E$967:$E$1009,"&gt;="&amp;$L105,'1.2(2)'!$E$967:$E$1009,"&lt;="&amp;$M105)+COUNTIFS('1.2(2)'!K$967:K$1009,"△",'1.2(2)'!$E$967:$E$1009,"&gt;="&amp;$L105,'1.2(2)'!$E$967:$E$1009,"&lt;="&amp;$M105)</f>
        <v>0</v>
      </c>
      <c r="U105"/>
      <c r="V105"/>
      <c r="W105"/>
      <c r="X105"/>
      <c r="AK105" s="189"/>
      <c r="AL105" s="189"/>
      <c r="AM105" s="189"/>
      <c r="AN105" s="189"/>
      <c r="AO105" s="189"/>
      <c r="AP105" s="189"/>
      <c r="AQ105" s="189"/>
      <c r="AR105" s="189"/>
    </row>
    <row r="106" spans="2:44" ht="14.4" customHeight="1">
      <c r="B106" s="282" t="s">
        <v>972</v>
      </c>
      <c r="C106" s="283"/>
      <c r="D106" s="57" t="s">
        <v>974</v>
      </c>
      <c r="E106" s="59"/>
      <c r="F106" s="168" t="s">
        <v>13</v>
      </c>
      <c r="G106" s="38" t="str">
        <f t="shared" si="17"/>
        <v>その他の設備導入、運用改善</v>
      </c>
      <c r="H106" s="13" t="s">
        <v>164</v>
      </c>
      <c r="I106" s="115" t="s">
        <v>637</v>
      </c>
      <c r="J106" s="170" t="str">
        <f t="shared" si="27"/>
        <v>381～382</v>
      </c>
      <c r="L106" s="54">
        <f>INDEX('1.2(1)①'!$B:$B,MATCH(N106,'1.2(1)①'!$A:$A,0),1)</f>
        <v>381</v>
      </c>
      <c r="M106" s="190">
        <f t="shared" si="29"/>
        <v>382</v>
      </c>
      <c r="N106" s="190" t="str">
        <f t="shared" si="28"/>
        <v>Scope1, 2その他の設備導入、運用改善建物外壁・屋根・窓・床の断熱化・気密化</v>
      </c>
      <c r="P106" s="53" t="str">
        <f>INDEX('1.2(1)①'!$J:$J,MATCH(目次!$L106,'1.2(1)①'!$B:$B,0),1)</f>
        <v>空調ゾーニングの細分化</v>
      </c>
      <c r="Q106" s="53">
        <f t="shared" si="30"/>
        <v>2</v>
      </c>
      <c r="R106" s="189">
        <f>COUNTIFS('1.2(2)'!J$967:J$1009,"〇",'1.2(2)'!$E$967:$E$1009,"&gt;="&amp;$L106,'1.2(2)'!$E$967:$E$1009,"&lt;="&amp;$M106)+COUNTIFS('1.2(2)'!J$967:J$1009,"△",'1.2(2)'!$E$967:$E$1009,"&gt;="&amp;$L106,'1.2(2)'!$E$967:$E$1009,"&lt;="&amp;$M106)</f>
        <v>0</v>
      </c>
      <c r="S106" s="189">
        <f>COUNTIFS('1.2(2)'!K$967:K$1009,"〇",'1.2(2)'!$E$967:$E$1009,"&gt;="&amp;$L106,'1.2(2)'!$E$967:$E$1009,"&lt;="&amp;$M106)+COUNTIFS('1.2(2)'!K$967:K$1009,"△",'1.2(2)'!$E$967:$E$1009,"&gt;="&amp;$L106,'1.2(2)'!$E$967:$E$1009,"&lt;="&amp;$M106)</f>
        <v>0</v>
      </c>
      <c r="AD106" s="183"/>
      <c r="AE106" s="183"/>
      <c r="AF106" s="183"/>
    </row>
    <row r="107" spans="2:44" ht="14.4" customHeight="1">
      <c r="B107" s="282" t="s">
        <v>972</v>
      </c>
      <c r="C107" s="283"/>
      <c r="D107" s="57" t="s">
        <v>974</v>
      </c>
      <c r="E107" s="59"/>
      <c r="F107" s="168" t="s">
        <v>13</v>
      </c>
      <c r="G107" s="38" t="str">
        <f t="shared" si="17"/>
        <v>その他の設備導入、運用改善</v>
      </c>
      <c r="H107" s="186" t="str">
        <f>H106</f>
        <v>建物</v>
      </c>
      <c r="I107" s="115" t="s">
        <v>642</v>
      </c>
      <c r="J107" s="170">
        <f t="shared" si="27"/>
        <v>383</v>
      </c>
      <c r="L107" s="54">
        <f>INDEX('1.2(1)①'!$B:$B,MATCH(N107,'1.2(1)①'!$A:$A,0),1)</f>
        <v>383</v>
      </c>
      <c r="M107" s="190">
        <f t="shared" si="29"/>
        <v>383</v>
      </c>
      <c r="N107" s="190" t="str">
        <f t="shared" si="28"/>
        <v>Scope1, 2その他の設備導入、運用改善建物日射遮蔽</v>
      </c>
      <c r="P107" s="53" t="str">
        <f>INDEX('1.2(1)①'!$J:$J,MATCH(目次!$L107,'1.2(1)①'!$B:$B,0),1)</f>
        <v>日射遮蔽</v>
      </c>
      <c r="Q107" s="53">
        <f t="shared" si="30"/>
        <v>1</v>
      </c>
      <c r="R107" s="189">
        <f>COUNTIFS('1.2(2)'!J$967:J$1009,"〇",'1.2(2)'!$E$967:$E$1009,"&gt;="&amp;$L107,'1.2(2)'!$E$967:$E$1009,"&lt;="&amp;$M107)+COUNTIFS('1.2(2)'!J$967:J$1009,"△",'1.2(2)'!$E$967:$E$1009,"&gt;="&amp;$L107,'1.2(2)'!$E$967:$E$1009,"&lt;="&amp;$M107)</f>
        <v>0</v>
      </c>
      <c r="S107" s="189">
        <f>COUNTIFS('1.2(2)'!K$967:K$1009,"〇",'1.2(2)'!$E$967:$E$1009,"&gt;="&amp;$L107,'1.2(2)'!$E$967:$E$1009,"&lt;="&amp;$M107)+COUNTIFS('1.2(2)'!K$967:K$1009,"△",'1.2(2)'!$E$967:$E$1009,"&gt;="&amp;$L107,'1.2(2)'!$E$967:$E$1009,"&lt;="&amp;$M107)</f>
        <v>0</v>
      </c>
    </row>
    <row r="108" spans="2:44" s="183" customFormat="1" ht="14.4" customHeight="1">
      <c r="B108" s="168"/>
      <c r="C108" s="169"/>
      <c r="D108" s="57" t="s">
        <v>974</v>
      </c>
      <c r="E108" s="59"/>
      <c r="F108" s="168" t="s">
        <v>13</v>
      </c>
      <c r="G108" s="38" t="str">
        <f t="shared" si="17"/>
        <v>その他の設備導入、運用改善</v>
      </c>
      <c r="H108" s="185" t="s">
        <v>2822</v>
      </c>
      <c r="I108" s="185" t="s">
        <v>2824</v>
      </c>
      <c r="J108" s="170">
        <f t="shared" si="27"/>
        <v>384</v>
      </c>
      <c r="K108" s="26"/>
      <c r="L108" s="54">
        <f>INDEX('1.2(1)①'!$B:$B,MATCH(N108,'1.2(1)①'!$A:$A,0),1)</f>
        <v>384</v>
      </c>
      <c r="M108" s="190">
        <f t="shared" si="29"/>
        <v>384</v>
      </c>
      <c r="N108" s="190" t="str">
        <f t="shared" si="28"/>
        <v>Scope1, 2その他の設備導入、運用改善車両その他</v>
      </c>
      <c r="O108" s="53"/>
      <c r="P108" s="53" t="str">
        <f>INDEX('1.2(1)①'!$J:$J,MATCH(目次!$L108,'1.2(1)①'!$B:$B,0),1)</f>
        <v>EVの充電設備や充放電設備の導入</v>
      </c>
      <c r="Q108" s="53">
        <f t="shared" si="30"/>
        <v>1</v>
      </c>
      <c r="R108" s="189">
        <f>COUNTIFS('1.2(2)'!J$967:J$1009,"〇",'1.2(2)'!$E$967:$E$1009,"&gt;="&amp;$L108,'1.2(2)'!$E$967:$E$1009,"&lt;="&amp;$M108)+COUNTIFS('1.2(2)'!J$967:J$1009,"△",'1.2(2)'!$E$967:$E$1009,"&gt;="&amp;$L108,'1.2(2)'!$E$967:$E$1009,"&lt;="&amp;$M108)</f>
        <v>0</v>
      </c>
      <c r="S108" s="189">
        <f>COUNTIFS('1.2(2)'!K$967:K$1009,"〇",'1.2(2)'!$E$967:$E$1009,"&gt;="&amp;$L108,'1.2(2)'!$E$967:$E$1009,"&lt;="&amp;$M108)+COUNTIFS('1.2(2)'!K$967:K$1009,"△",'1.2(2)'!$E$967:$E$1009,"&gt;="&amp;$L108,'1.2(2)'!$E$967:$E$1009,"&lt;="&amp;$M108)</f>
        <v>0</v>
      </c>
      <c r="U108"/>
      <c r="V108"/>
      <c r="W108"/>
      <c r="X108"/>
      <c r="AD108"/>
      <c r="AE108"/>
      <c r="AF108"/>
      <c r="AK108" s="189"/>
      <c r="AL108" s="189"/>
      <c r="AM108" s="189"/>
      <c r="AN108" s="189"/>
      <c r="AO108" s="189"/>
      <c r="AP108" s="189"/>
      <c r="AQ108" s="189"/>
      <c r="AR108" s="189"/>
    </row>
    <row r="109" spans="2:44" s="183" customFormat="1" ht="14.4" customHeight="1">
      <c r="B109" s="168"/>
      <c r="C109" s="169"/>
      <c r="D109" s="57" t="s">
        <v>974</v>
      </c>
      <c r="E109" s="59"/>
      <c r="F109" s="168" t="s">
        <v>13</v>
      </c>
      <c r="G109" s="38" t="str">
        <f t="shared" si="17"/>
        <v>その他の設備導入、運用改善</v>
      </c>
      <c r="H109" s="187" t="s">
        <v>2823</v>
      </c>
      <c r="I109" s="185" t="s">
        <v>2810</v>
      </c>
      <c r="J109" s="170" t="str">
        <f t="shared" si="27"/>
        <v>385～386</v>
      </c>
      <c r="K109" s="26"/>
      <c r="L109" s="54">
        <f>INDEX('1.2(1)①'!$B:$B,MATCH(N109,'1.2(1)①'!$A:$A,0),1)</f>
        <v>385</v>
      </c>
      <c r="M109" s="190">
        <f t="shared" si="29"/>
        <v>386</v>
      </c>
      <c r="N109" s="190" t="str">
        <f t="shared" si="28"/>
        <v>Scope1, 2その他の設備導入、運用改善エネルギー管理システム全般</v>
      </c>
      <c r="O109" s="53"/>
      <c r="P109" s="53" t="str">
        <f>INDEX('1.2(1)①'!$J:$J,MATCH(目次!$L109,'1.2(1)①'!$B:$B,0),1)</f>
        <v>主要設備ごと、設備群ごと、ラインごと等の統合的な省エネルギー制御の実施</v>
      </c>
      <c r="Q109" s="53">
        <f t="shared" si="30"/>
        <v>2</v>
      </c>
      <c r="R109" s="189">
        <f>COUNTIFS('1.2(2)'!J$967:J$1009,"〇",'1.2(2)'!$E$967:$E$1009,"&gt;="&amp;$L109,'1.2(2)'!$E$967:$E$1009,"&lt;="&amp;$M109)+COUNTIFS('1.2(2)'!J$967:J$1009,"△",'1.2(2)'!$E$967:$E$1009,"&gt;="&amp;$L109,'1.2(2)'!$E$967:$E$1009,"&lt;="&amp;$M109)</f>
        <v>0</v>
      </c>
      <c r="S109" s="189">
        <f>COUNTIFS('1.2(2)'!K$967:K$1009,"〇",'1.2(2)'!$E$967:$E$1009,"&gt;="&amp;$L109,'1.2(2)'!$E$967:$E$1009,"&lt;="&amp;$M109)+COUNTIFS('1.2(2)'!K$967:K$1009,"△",'1.2(2)'!$E$967:$E$1009,"&gt;="&amp;$L109,'1.2(2)'!$E$967:$E$1009,"&lt;="&amp;$M109)</f>
        <v>0</v>
      </c>
      <c r="U109"/>
      <c r="V109"/>
      <c r="W109"/>
      <c r="X109"/>
      <c r="AD109"/>
      <c r="AE109"/>
      <c r="AF109"/>
      <c r="AK109" s="189"/>
      <c r="AL109" s="189"/>
      <c r="AM109" s="189"/>
      <c r="AN109" s="189"/>
      <c r="AO109" s="189"/>
      <c r="AP109" s="189"/>
      <c r="AQ109" s="189"/>
      <c r="AR109" s="189"/>
    </row>
    <row r="110" spans="2:44" ht="14.4" customHeight="1">
      <c r="B110" s="282" t="s">
        <v>972</v>
      </c>
      <c r="C110" s="283"/>
      <c r="D110" s="57" t="s">
        <v>974</v>
      </c>
      <c r="E110" s="59"/>
      <c r="F110" s="168" t="s">
        <v>13</v>
      </c>
      <c r="G110" s="38" t="str">
        <f t="shared" ref="G110:G111" si="32">G109</f>
        <v>その他の設備導入、運用改善</v>
      </c>
      <c r="H110" s="288" t="s">
        <v>2692</v>
      </c>
      <c r="I110" s="289"/>
      <c r="J110" s="170" t="str">
        <f t="shared" si="27"/>
        <v>387～397</v>
      </c>
      <c r="L110" s="54">
        <f>INDEX('1.2(1)①'!$B:$B,MATCH(N110,'1.2(1)①'!$A:$A,0),1)</f>
        <v>387</v>
      </c>
      <c r="M110" s="190">
        <f t="shared" si="29"/>
        <v>397</v>
      </c>
      <c r="N110" s="190" t="str">
        <f t="shared" si="28"/>
        <v>Scope1, 2その他の設備導入、運用改善未利用エネルギー・再生可能エネルギー設備等</v>
      </c>
      <c r="P110" s="53" t="str">
        <f>INDEX('1.2(1)①'!$J:$J,MATCH(目次!$L110,'1.2(1)①'!$B:$B,0),1)</f>
        <v>廃棄物、廃液のガス化・液（油）化・固形燃料化装置の導入</v>
      </c>
      <c r="Q110" s="53">
        <f t="shared" si="30"/>
        <v>11</v>
      </c>
      <c r="R110" s="189">
        <f>COUNTIFS('1.2(2)'!J$967:J$1009,"〇",'1.2(2)'!$E$967:$E$1009,"&gt;="&amp;$L110,'1.2(2)'!$E$967:$E$1009,"&lt;="&amp;$M110)+COUNTIFS('1.2(2)'!J$967:J$1009,"△",'1.2(2)'!$E$967:$E$1009,"&gt;="&amp;$L110,'1.2(2)'!$E$967:$E$1009,"&lt;="&amp;$M110)</f>
        <v>0</v>
      </c>
      <c r="S110" s="189">
        <f>COUNTIFS('1.2(2)'!K$967:K$1009,"〇",'1.2(2)'!$E$967:$E$1009,"&gt;="&amp;$L110,'1.2(2)'!$E$967:$E$1009,"&lt;="&amp;$M110)+COUNTIFS('1.2(2)'!K$967:K$1009,"△",'1.2(2)'!$E$967:$E$1009,"&gt;="&amp;$L110,'1.2(2)'!$E$967:$E$1009,"&lt;="&amp;$M110)</f>
        <v>0</v>
      </c>
    </row>
    <row r="111" spans="2:44" ht="14.4" customHeight="1">
      <c r="B111" s="282" t="s">
        <v>972</v>
      </c>
      <c r="C111" s="283"/>
      <c r="D111" s="57" t="s">
        <v>974</v>
      </c>
      <c r="E111" s="59"/>
      <c r="F111" s="168" t="s">
        <v>13</v>
      </c>
      <c r="G111" s="38" t="str">
        <f t="shared" si="32"/>
        <v>その他の設備導入、運用改善</v>
      </c>
      <c r="H111" s="288" t="s">
        <v>663</v>
      </c>
      <c r="I111" s="289"/>
      <c r="J111" s="170" t="str">
        <f t="shared" si="27"/>
        <v>398～400</v>
      </c>
      <c r="L111" s="54">
        <f>INDEX('1.2(1)①'!$B:$B,MATCH(N111,'1.2(1)①'!$A:$A,0),1)</f>
        <v>398</v>
      </c>
      <c r="M111" s="190">
        <f t="shared" si="29"/>
        <v>400</v>
      </c>
      <c r="N111" s="190" t="str">
        <f t="shared" si="28"/>
        <v>Scope1, 2その他の設備導入、運用改善情報技術</v>
      </c>
      <c r="P111" s="53" t="str">
        <f>INDEX('1.2(1)①'!$J:$J,MATCH(目次!$L111,'1.2(1)①'!$B:$B,0),1)</f>
        <v>ネットワーク対応型製造設備の導入</v>
      </c>
      <c r="Q111" s="53">
        <f t="shared" si="30"/>
        <v>3</v>
      </c>
      <c r="R111" s="189">
        <f>COUNTIFS('1.2(2)'!J$967:J$1009,"〇",'1.2(2)'!$E$967:$E$1009,"&gt;="&amp;$L111,'1.2(2)'!$E$967:$E$1009,"&lt;="&amp;$M111)+COUNTIFS('1.2(2)'!J$967:J$1009,"△",'1.2(2)'!$E$967:$E$1009,"&gt;="&amp;$L111,'1.2(2)'!$E$967:$E$1009,"&lt;="&amp;$M111)</f>
        <v>0</v>
      </c>
      <c r="S111" s="189">
        <f>COUNTIFS('1.2(2)'!K$967:K$1009,"〇",'1.2(2)'!$E$967:$E$1009,"&gt;="&amp;$L111,'1.2(2)'!$E$967:$E$1009,"&lt;="&amp;$M111)+COUNTIFS('1.2(2)'!K$967:K$1009,"△",'1.2(2)'!$E$967:$E$1009,"&gt;="&amp;$L111,'1.2(2)'!$E$967:$E$1009,"&lt;="&amp;$M111)</f>
        <v>0</v>
      </c>
    </row>
    <row r="112" spans="2:44" ht="14.4" customHeight="1">
      <c r="B112" s="282" t="s">
        <v>972</v>
      </c>
      <c r="C112" s="283"/>
      <c r="D112" s="57" t="s">
        <v>974</v>
      </c>
      <c r="E112" s="59"/>
      <c r="F112" s="12" t="s">
        <v>668</v>
      </c>
      <c r="G112" s="115" t="s">
        <v>669</v>
      </c>
      <c r="H112" s="288" t="s">
        <v>670</v>
      </c>
      <c r="I112" s="289"/>
      <c r="J112" s="170" t="str">
        <f t="shared" si="27"/>
        <v>401～402</v>
      </c>
      <c r="L112" s="54">
        <f>INDEX('1.2(1)①'!$B:$B,MATCH(N112,'1.2(1)①'!$A:$A,0),1)</f>
        <v>401</v>
      </c>
      <c r="M112" s="190">
        <f t="shared" si="29"/>
        <v>402</v>
      </c>
      <c r="N112" s="190" t="str">
        <f t="shared" si="28"/>
        <v>Scope2敷地外からの再生可能エネルギーの調達ー</v>
      </c>
      <c r="P112" s="53" t="str">
        <f>INDEX('1.2(1)①'!$J:$J,MATCH(目次!$L112,'1.2(1)①'!$B:$B,0),1)</f>
        <v>オフサイトからの再生可能エネルギー電力の調達</v>
      </c>
      <c r="Q112" s="53">
        <f t="shared" si="30"/>
        <v>2</v>
      </c>
      <c r="R112" s="189">
        <f>COUNTIFS('1.2(2)'!J$967:J$1009,"〇",'1.2(2)'!$E$967:$E$1009,"&gt;="&amp;$L112,'1.2(2)'!$E$967:$E$1009,"&lt;="&amp;$M112)+COUNTIFS('1.2(2)'!J$967:J$1009,"△",'1.2(2)'!$E$967:$E$1009,"&gt;="&amp;$L112,'1.2(2)'!$E$967:$E$1009,"&lt;="&amp;$M112)</f>
        <v>0</v>
      </c>
      <c r="S112" s="189">
        <f>COUNTIFS('1.2(2)'!K$967:K$1009,"〇",'1.2(2)'!$E$967:$E$1009,"&gt;="&amp;$L112,'1.2(2)'!$E$967:$E$1009,"&lt;="&amp;$M112)+COUNTIFS('1.2(2)'!K$967:K$1009,"△",'1.2(2)'!$E$967:$E$1009,"&gt;="&amp;$L112,'1.2(2)'!$E$967:$E$1009,"&lt;="&amp;$M112)</f>
        <v>0</v>
      </c>
    </row>
    <row r="113" spans="2:19" ht="14.4" customHeight="1">
      <c r="B113" s="282" t="s">
        <v>972</v>
      </c>
      <c r="C113" s="283"/>
      <c r="D113" s="57" t="s">
        <v>974</v>
      </c>
      <c r="E113" s="59"/>
      <c r="F113" s="12" t="s">
        <v>673</v>
      </c>
      <c r="G113" s="115" t="s">
        <v>695</v>
      </c>
      <c r="H113" s="288" t="s">
        <v>670</v>
      </c>
      <c r="I113" s="289"/>
      <c r="J113" s="170" t="str">
        <f t="shared" si="27"/>
        <v>403～407</v>
      </c>
      <c r="L113" s="54">
        <f>INDEX('1.2(1)①'!$B:$B,MATCH(N113,'1.2(1)①'!$A:$A,0),1)</f>
        <v>403</v>
      </c>
      <c r="M113" s="190">
        <f t="shared" si="29"/>
        <v>407</v>
      </c>
      <c r="N113" s="190" t="str">
        <f t="shared" si="28"/>
        <v>Scope3バリューチェーンの上流側の排出削減ー</v>
      </c>
      <c r="P113" s="53" t="str">
        <f>INDEX('1.2(1)①'!$J:$J,MATCH(目次!$L113,'1.2(1)①'!$B:$B,0),1)</f>
        <v>上流工程も含めて排出の少ない原材料・部品等（持続可能な調達がなされた木材、混合セメント、バイオマスプラスチック等）の選択、原材料・部品等の必要量の低減（消耗品の削減等）</v>
      </c>
      <c r="Q113" s="53">
        <f t="shared" si="30"/>
        <v>5</v>
      </c>
      <c r="R113" s="189">
        <f>COUNTIFS('1.2(2)'!J$967:J$1009,"〇",'1.2(2)'!$E$967:$E$1009,"&gt;="&amp;$L113,'1.2(2)'!$E$967:$E$1009,"&lt;="&amp;$M113)+COUNTIFS('1.2(2)'!J$967:J$1009,"△",'1.2(2)'!$E$967:$E$1009,"&gt;="&amp;$L113,'1.2(2)'!$E$967:$E$1009,"&lt;="&amp;$M113)</f>
        <v>0</v>
      </c>
      <c r="S113" s="189">
        <f>COUNTIFS('1.2(2)'!K$967:K$1009,"〇",'1.2(2)'!$E$967:$E$1009,"&gt;="&amp;$L113,'1.2(2)'!$E$967:$E$1009,"&lt;="&amp;$M113)+COUNTIFS('1.2(2)'!K$967:K$1009,"△",'1.2(2)'!$E$967:$E$1009,"&gt;="&amp;$L113,'1.2(2)'!$E$967:$E$1009,"&lt;="&amp;$M113)</f>
        <v>0</v>
      </c>
    </row>
    <row r="114" spans="2:19" ht="14.4" customHeight="1">
      <c r="B114" s="282" t="s">
        <v>972</v>
      </c>
      <c r="C114" s="283"/>
      <c r="D114" s="57" t="s">
        <v>974</v>
      </c>
      <c r="E114" s="59"/>
      <c r="F114" s="111" t="str">
        <f t="shared" ref="F114" si="33">F113</f>
        <v>Scope3</v>
      </c>
      <c r="G114" s="115" t="s">
        <v>702</v>
      </c>
      <c r="H114" s="288" t="s">
        <v>670</v>
      </c>
      <c r="I114" s="289"/>
      <c r="J114" s="170" t="str">
        <f t="shared" si="27"/>
        <v>408～409</v>
      </c>
      <c r="L114" s="54">
        <f>INDEX('1.2(1)①'!$B:$B,MATCH(N114,'1.2(1)①'!$A:$A,0),1)</f>
        <v>408</v>
      </c>
      <c r="M114" s="190">
        <f t="shared" si="29"/>
        <v>409</v>
      </c>
      <c r="N114" s="190" t="str">
        <f t="shared" si="28"/>
        <v>Scope3バリューチェーンの下流側の排出削減ー</v>
      </c>
      <c r="P114" s="53" t="str">
        <f>INDEX('1.2(1)①'!$J:$J,MATCH(目次!$L114,'1.2(1)①'!$B:$B,0),1)</f>
        <v>関係者・取引先（例：製造業の場合は協力企業等、金融機関であれば投融資先等）における上記Scope1, 2排出量の削減に資する対策の実施の推奨</v>
      </c>
      <c r="Q114" s="53">
        <f t="shared" si="30"/>
        <v>2</v>
      </c>
      <c r="R114" s="189">
        <f>COUNTIFS('1.2(2)'!J$967:J$1009,"〇",'1.2(2)'!$E$967:$E$1009,"&gt;="&amp;$L114,'1.2(2)'!$E$967:$E$1009,"&lt;="&amp;$M114)+COUNTIFS('1.2(2)'!J$967:J$1009,"△",'1.2(2)'!$E$967:$E$1009,"&gt;="&amp;$L114,'1.2(2)'!$E$967:$E$1009,"&lt;="&amp;$M114)</f>
        <v>0</v>
      </c>
      <c r="S114" s="189">
        <f>COUNTIFS('1.2(2)'!K$967:K$1009,"〇",'1.2(2)'!$E$967:$E$1009,"&gt;="&amp;$L114,'1.2(2)'!$E$967:$E$1009,"&lt;="&amp;$M114)+COUNTIFS('1.2(2)'!K$967:K$1009,"△",'1.2(2)'!$E$967:$E$1009,"&gt;="&amp;$L114,'1.2(2)'!$E$967:$E$1009,"&lt;="&amp;$M114)</f>
        <v>0</v>
      </c>
    </row>
    <row r="115" spans="2:19" ht="14.4" customHeight="1">
      <c r="B115" s="284" t="s">
        <v>972</v>
      </c>
      <c r="C115" s="285"/>
      <c r="D115" s="58" t="s">
        <v>974</v>
      </c>
      <c r="E115" s="60"/>
      <c r="F115" s="112" t="s">
        <v>682</v>
      </c>
      <c r="G115" s="115" t="s">
        <v>683</v>
      </c>
      <c r="H115" s="288" t="s">
        <v>670</v>
      </c>
      <c r="I115" s="289"/>
      <c r="J115" s="170">
        <f t="shared" si="27"/>
        <v>410</v>
      </c>
      <c r="L115" s="54">
        <f>INDEX('1.2(1)①'!$B:$B,MATCH(N115,'1.2(1)①'!$A:$A,0),1)</f>
        <v>410</v>
      </c>
      <c r="M115" s="190">
        <f t="shared" si="29"/>
        <v>410</v>
      </c>
      <c r="N115" s="190" t="str">
        <f t="shared" si="28"/>
        <v>Scope1～3バリューチェーンの関係者間での協働による排出削減ー</v>
      </c>
      <c r="P115" s="53" t="str">
        <f>INDEX('1.2(1)①'!$J:$J,MATCH(目次!$L115,'1.2(1)①'!$B:$B,0),1)</f>
        <v>エネルギーの面的利用、地産地消（自立・分散型エネルギーシステムの構築等）</v>
      </c>
      <c r="Q115" s="53">
        <f t="shared" si="30"/>
        <v>1</v>
      </c>
      <c r="R115" s="189">
        <f>COUNTIFS('1.2(2)'!J$967:J$1009,"〇",'1.2(2)'!$E$967:$E$1009,"&gt;="&amp;$L115,'1.2(2)'!$E$967:$E$1009,"&lt;="&amp;$M115)+COUNTIFS('1.2(2)'!J$967:J$1009,"△",'1.2(2)'!$E$967:$E$1009,"&gt;="&amp;$L115,'1.2(2)'!$E$967:$E$1009,"&lt;="&amp;$M115)</f>
        <v>0</v>
      </c>
      <c r="S115" s="189">
        <f>COUNTIFS('1.2(2)'!K$967:K$1009,"〇",'1.2(2)'!$E$967:$E$1009,"&gt;="&amp;$L115,'1.2(2)'!$E$967:$E$1009,"&lt;="&amp;$M115)+COUNTIFS('1.2(2)'!K$967:K$1009,"△",'1.2(2)'!$E$967:$E$1009,"&gt;="&amp;$L115,'1.2(2)'!$E$967:$E$1009,"&lt;="&amp;$M115)</f>
        <v>0</v>
      </c>
    </row>
    <row r="116" spans="2:19">
      <c r="L116" s="16">
        <f>'1.2(1)①'!B416+1</f>
        <v>411</v>
      </c>
      <c r="M116" s="16"/>
      <c r="N116" s="16" t="str">
        <f t="shared" si="28"/>
        <v/>
      </c>
    </row>
    <row r="117" spans="2:19">
      <c r="L117" s="16"/>
      <c r="M117" s="16"/>
      <c r="N117" s="16"/>
    </row>
    <row r="118" spans="2:19" ht="18.600000000000001">
      <c r="B118" s="32" t="s">
        <v>698</v>
      </c>
      <c r="C118" s="18" t="s">
        <v>692</v>
      </c>
      <c r="E118" s="18"/>
      <c r="L118" s="16"/>
      <c r="M118" s="16"/>
      <c r="N118" s="16"/>
    </row>
    <row r="119" spans="2:19">
      <c r="Q119" s="53"/>
    </row>
    <row r="120" spans="2:19">
      <c r="B120" s="270" t="s">
        <v>0</v>
      </c>
      <c r="C120" s="271"/>
      <c r="D120" s="272" t="s">
        <v>711</v>
      </c>
      <c r="E120" s="273"/>
      <c r="F120" s="172" t="s">
        <v>8</v>
      </c>
      <c r="G120" s="173" t="s">
        <v>712</v>
      </c>
      <c r="H120" s="270" t="s">
        <v>4</v>
      </c>
      <c r="I120" s="274"/>
      <c r="J120" s="176" t="s">
        <v>1934</v>
      </c>
      <c r="P120" s="53" t="s">
        <v>2419</v>
      </c>
      <c r="Q120" s="53" t="s">
        <v>2416</v>
      </c>
      <c r="R120" t="s">
        <v>2417</v>
      </c>
      <c r="S120" t="s">
        <v>2418</v>
      </c>
    </row>
    <row r="121" spans="2:19">
      <c r="B121" s="20" t="s">
        <v>713</v>
      </c>
      <c r="C121" s="20"/>
      <c r="D121" s="20" t="s">
        <v>714</v>
      </c>
      <c r="E121" s="20" t="s">
        <v>716</v>
      </c>
      <c r="F121" s="20" t="s">
        <v>13</v>
      </c>
      <c r="G121" s="20" t="s">
        <v>789</v>
      </c>
      <c r="H121" s="65" t="s">
        <v>88</v>
      </c>
      <c r="I121" s="66"/>
      <c r="J121" s="113">
        <f t="shared" ref="J121:J152" si="34">HYPERLINK("#'"&amp;$B$17&amp;$B$18&amp;$B$118&amp;"'!B"&amp;L121+6,IF(M121=L121,L121,L121&amp;"～"&amp;M121))</f>
        <v>1</v>
      </c>
      <c r="L121" s="54">
        <f>INDEX('1.2(1)②'!$B:$B,MATCH(N121,'1.2(1)②'!$A:$A,0),1)</f>
        <v>1</v>
      </c>
      <c r="M121" s="16">
        <f>L122-1</f>
        <v>1</v>
      </c>
      <c r="N121" s="16" t="str">
        <f t="shared" ref="N121:N152" si="35">B121&amp;D121&amp;E121&amp;G121&amp;H121</f>
        <v>エネルギー転換電気供給業汽力発電（コンバインドサイクルを含む）燃焼工程熱利用設備</v>
      </c>
      <c r="P121" s="53" t="str">
        <f>INDEX('1.2(1)②'!$J:$J,MATCH($L121,'1.2(1)②'!$B:$B,0),1)</f>
        <v>超臨界ボイラー（※系統容量等の制約により大規模な発電プラントを導入できない地域の場合）、超々臨界圧ボイラーの導入</v>
      </c>
      <c r="Q121">
        <f t="shared" ref="Q121:Q182" si="36">M121-L121+1</f>
        <v>1</v>
      </c>
      <c r="R121">
        <f>COUNTIFS('1.2(2)'!J$1010:J$1010,"〇",'1.2(2)'!$E$1010:$E$1010,"&gt;="&amp;$L121,'1.2(2)'!$E$1010:$E$1010,"&lt;="&amp;$M121)+COUNTIFS('1.2(2)'!J$1010:J$1010,"△",'1.2(2)'!$E$1010:$E$1010,"&gt;="&amp;$L121,'1.2(2)'!$E$1010:$E$1010,"&lt;="&amp;$M121)</f>
        <v>0</v>
      </c>
      <c r="S121">
        <f>COUNTIFS('1.2(2)'!K$1010:K$1010,"〇",'1.2(2)'!$E$1010:$E$1010,"&gt;="&amp;$L121,'1.2(2)'!$E$1010:$E$1010,"&lt;="&amp;$M121)+COUNTIFS('1.2(2)'!K$1010:K$1010,"△",'1.2(2)'!$E$1010:$E$1010,"&gt;="&amp;$L121,'1.2(2)'!$E$1010:$E$1010,"&lt;="&amp;$M121)</f>
        <v>0</v>
      </c>
    </row>
    <row r="122" spans="2:19">
      <c r="B122" s="61" t="s">
        <v>713</v>
      </c>
      <c r="C122" s="21"/>
      <c r="D122" s="61" t="s">
        <v>714</v>
      </c>
      <c r="E122" s="61" t="s">
        <v>716</v>
      </c>
      <c r="F122" s="61" t="s">
        <v>13</v>
      </c>
      <c r="G122" s="20" t="s">
        <v>791</v>
      </c>
      <c r="H122" s="65" t="s">
        <v>88</v>
      </c>
      <c r="I122" s="66"/>
      <c r="J122" s="113">
        <f t="shared" si="34"/>
        <v>2</v>
      </c>
      <c r="L122" s="54">
        <f>INDEX('1.2(1)②'!$B:$B,MATCH(N122,'1.2(1)②'!$A:$A,0),1)</f>
        <v>2</v>
      </c>
      <c r="M122" s="16">
        <f t="shared" ref="M122:M228" si="37">L123-1</f>
        <v>2</v>
      </c>
      <c r="N122" s="16" t="str">
        <f t="shared" si="35"/>
        <v>エネルギー転換電気供給業汽力発電（コンバインドサイクルを含む）発電工程熱利用設備</v>
      </c>
      <c r="P122" s="53" t="str">
        <f>INDEX('1.2(1)②'!$J:$J,MATCH($L122,'1.2(1)②'!$B:$B,0),1)</f>
        <v>超高温高圧（ＵＳＣ）蒸気タービン、再熱式蒸気タービン、多段抽気タービンなどの導入</v>
      </c>
      <c r="Q122">
        <f t="shared" si="36"/>
        <v>1</v>
      </c>
      <c r="R122">
        <f>COUNTIFS('1.2(2)'!J$1010:J$1010,"〇",'1.2(2)'!$E$1010:$E$1010,"&gt;="&amp;$L122,'1.2(2)'!$E$1010:$E$1010,"&lt;="&amp;$M122)+COUNTIFS('1.2(2)'!J$1010:J$1010,"△",'1.2(2)'!$E$1010:$E$1010,"&gt;="&amp;$L122,'1.2(2)'!$E$1010:$E$1010,"&lt;="&amp;$M122)</f>
        <v>0</v>
      </c>
      <c r="S122">
        <f>COUNTIFS('1.2(2)'!K$1010:K$1010,"〇",'1.2(2)'!$E$1010:$E$1010,"&gt;="&amp;$L122,'1.2(2)'!$E$1010:$E$1010,"&lt;="&amp;$M122)+COUNTIFS('1.2(2)'!K$1010:K$1010,"△",'1.2(2)'!$E$1010:$E$1010,"&gt;="&amp;$L122,'1.2(2)'!$E$1010:$E$1010,"&lt;="&amp;$M122)</f>
        <v>0</v>
      </c>
    </row>
    <row r="123" spans="2:19">
      <c r="B123" s="62" t="s">
        <v>713</v>
      </c>
      <c r="C123" s="21"/>
      <c r="D123" s="62" t="s">
        <v>714</v>
      </c>
      <c r="E123" s="63" t="s">
        <v>716</v>
      </c>
      <c r="F123" s="61" t="s">
        <v>2547</v>
      </c>
      <c r="G123" s="64" t="s">
        <v>791</v>
      </c>
      <c r="H123" s="65" t="s">
        <v>116</v>
      </c>
      <c r="I123" s="66"/>
      <c r="J123" s="113">
        <f t="shared" si="34"/>
        <v>3</v>
      </c>
      <c r="L123" s="54">
        <f>INDEX('1.2(1)②'!$B:$B,MATCH(N123,'1.2(1)②'!$A:$A,0),1)</f>
        <v>3</v>
      </c>
      <c r="M123" s="16">
        <f t="shared" si="37"/>
        <v>3</v>
      </c>
      <c r="N123" s="16" t="str">
        <f t="shared" si="35"/>
        <v>エネルギー転換電気供給業汽力発電（コンバインドサイクルを含む）発電工程電気使用設備</v>
      </c>
      <c r="P123" s="53" t="str">
        <f>INDEX('1.2(1)②'!$J:$J,MATCH($L123,'1.2(1)②'!$B:$B,0),1)</f>
        <v>発電機直結サイリスタ励磁装置、静止型サイリスタ励磁装置等の導入</v>
      </c>
      <c r="Q123">
        <f t="shared" si="36"/>
        <v>1</v>
      </c>
      <c r="R123">
        <f>COUNTIFS('1.2(2)'!J$1010:J$1010,"〇",'1.2(2)'!$E$1010:$E$1010,"&gt;="&amp;$L123,'1.2(2)'!$E$1010:$E$1010,"&lt;="&amp;$M123)+COUNTIFS('1.2(2)'!J$1010:J$1010,"△",'1.2(2)'!$E$1010:$E$1010,"&gt;="&amp;$L123,'1.2(2)'!$E$1010:$E$1010,"&lt;="&amp;$M123)</f>
        <v>0</v>
      </c>
      <c r="S123">
        <f>COUNTIFS('1.2(2)'!K$1010:K$1010,"〇",'1.2(2)'!$E$1010:$E$1010,"&gt;="&amp;$L123,'1.2(2)'!$E$1010:$E$1010,"&lt;="&amp;$M123)+COUNTIFS('1.2(2)'!K$1010:K$1010,"△",'1.2(2)'!$E$1010:$E$1010,"&gt;="&amp;$L123,'1.2(2)'!$E$1010:$E$1010,"&lt;="&amp;$M123)</f>
        <v>0</v>
      </c>
    </row>
    <row r="124" spans="2:19">
      <c r="B124" s="62" t="s">
        <v>713</v>
      </c>
      <c r="C124" s="21"/>
      <c r="D124" s="63" t="s">
        <v>714</v>
      </c>
      <c r="E124" s="22" t="s">
        <v>719</v>
      </c>
      <c r="F124" s="61" t="s">
        <v>2548</v>
      </c>
      <c r="G124" s="97" t="s">
        <v>789</v>
      </c>
      <c r="H124" s="65" t="s">
        <v>88</v>
      </c>
      <c r="I124" s="66"/>
      <c r="J124" s="113">
        <f t="shared" si="34"/>
        <v>4</v>
      </c>
      <c r="L124" s="54">
        <f>INDEX('1.2(1)②'!$B:$B,MATCH(N124,'1.2(1)②'!$A:$A,0),1)</f>
        <v>4</v>
      </c>
      <c r="M124" s="16">
        <f t="shared" si="37"/>
        <v>4</v>
      </c>
      <c r="N124" s="16" t="str">
        <f t="shared" si="35"/>
        <v>エネルギー転換電気供給業ガスタービン発電燃焼工程熱利用設備</v>
      </c>
      <c r="P124" s="53" t="str">
        <f>INDEX('1.2(1)②'!$J:$J,MATCH($L124,'1.2(1)②'!$B:$B,0),1)</f>
        <v>蒸気噴霧型ガスタービンの導入</v>
      </c>
      <c r="Q124">
        <f t="shared" si="36"/>
        <v>1</v>
      </c>
      <c r="R124">
        <f>COUNTIFS('1.2(2)'!J$1010:J$1010,"〇",'1.2(2)'!$E$1010:$E$1010,"&gt;="&amp;$L124,'1.2(2)'!$E$1010:$E$1010,"&lt;="&amp;$M124)+COUNTIFS('1.2(2)'!J$1010:J$1010,"△",'1.2(2)'!$E$1010:$E$1010,"&gt;="&amp;$L124,'1.2(2)'!$E$1010:$E$1010,"&lt;="&amp;$M124)</f>
        <v>0</v>
      </c>
      <c r="S124">
        <f>COUNTIFS('1.2(2)'!K$1010:K$1010,"〇",'1.2(2)'!$E$1010:$E$1010,"&gt;="&amp;$L124,'1.2(2)'!$E$1010:$E$1010,"&lt;="&amp;$M124)+COUNTIFS('1.2(2)'!K$1010:K$1010,"△",'1.2(2)'!$E$1010:$E$1010,"&gt;="&amp;$L124,'1.2(2)'!$E$1010:$E$1010,"&lt;="&amp;$M124)</f>
        <v>0</v>
      </c>
    </row>
    <row r="125" spans="2:19">
      <c r="B125" s="62" t="s">
        <v>713</v>
      </c>
      <c r="C125" s="21"/>
      <c r="D125" s="242" t="s">
        <v>720</v>
      </c>
      <c r="E125" s="265"/>
      <c r="F125" s="61" t="s">
        <v>2549</v>
      </c>
      <c r="G125" s="21" t="s">
        <v>793</v>
      </c>
      <c r="H125" s="65" t="s">
        <v>88</v>
      </c>
      <c r="I125" s="66"/>
      <c r="J125" s="113">
        <f t="shared" si="34"/>
        <v>5</v>
      </c>
      <c r="L125" s="54">
        <f>INDEX('1.2(1)②'!$B:$B,MATCH(N125,'1.2(1)②'!$A:$A,0),1)</f>
        <v>5</v>
      </c>
      <c r="M125" s="16">
        <f t="shared" si="37"/>
        <v>5</v>
      </c>
      <c r="N125" s="16" t="str">
        <f t="shared" si="35"/>
        <v>エネルギー転換ガス供給業原料受入、貯蔵工程熱利用設備</v>
      </c>
      <c r="P125" s="53" t="str">
        <f>INDEX('1.2(1)②'!$J:$J,MATCH($L125,'1.2(1)②'!$B:$B,0),1)</f>
        <v>ＬＮＧ地下・地上式タンクヒータ用加熱装置（スチーム、温水、電気ヒータ等）、ＬＮＧ受入サンプリング用気化器加熱装置（スチーム、温水、工水、電気ヒータ等）等の導入</v>
      </c>
      <c r="Q125">
        <f t="shared" si="36"/>
        <v>1</v>
      </c>
      <c r="R125">
        <f>COUNTIFS('1.2(2)'!J$1010:J$1010,"〇",'1.2(2)'!$E$1010:$E$1010,"&gt;="&amp;$L125,'1.2(2)'!$E$1010:$E$1010,"&lt;="&amp;$M125)+COUNTIFS('1.2(2)'!J$1010:J$1010,"△",'1.2(2)'!$E$1010:$E$1010,"&gt;="&amp;$L125,'1.2(2)'!$E$1010:$E$1010,"&lt;="&amp;$M125)</f>
        <v>0</v>
      </c>
      <c r="S125">
        <f>COUNTIFS('1.2(2)'!K$1010:K$1010,"〇",'1.2(2)'!$E$1010:$E$1010,"&gt;="&amp;$L125,'1.2(2)'!$E$1010:$E$1010,"&lt;="&amp;$M125)+COUNTIFS('1.2(2)'!K$1010:K$1010,"△",'1.2(2)'!$E$1010:$E$1010,"&gt;="&amp;$L125,'1.2(2)'!$E$1010:$E$1010,"&lt;="&amp;$M125)</f>
        <v>0</v>
      </c>
    </row>
    <row r="126" spans="2:19">
      <c r="B126" s="62" t="s">
        <v>713</v>
      </c>
      <c r="C126" s="21"/>
      <c r="D126" s="275" t="s">
        <v>720</v>
      </c>
      <c r="E126" s="276"/>
      <c r="F126" s="61" t="s">
        <v>2550</v>
      </c>
      <c r="G126" s="61" t="s">
        <v>793</v>
      </c>
      <c r="H126" s="65" t="s">
        <v>116</v>
      </c>
      <c r="I126" s="66"/>
      <c r="J126" s="113" t="str">
        <f t="shared" si="34"/>
        <v>6～7</v>
      </c>
      <c r="L126" s="54">
        <f>INDEX('1.2(1)②'!$B:$B,MATCH(N126,'1.2(1)②'!$A:$A,0),1)</f>
        <v>6</v>
      </c>
      <c r="M126" s="16">
        <f t="shared" si="37"/>
        <v>7</v>
      </c>
      <c r="N126" s="16" t="str">
        <f t="shared" si="35"/>
        <v>エネルギー転換ガス供給業原料受入、貯蔵工程電気使用設備</v>
      </c>
      <c r="P126" s="53" t="str">
        <f>INDEX('1.2(1)②'!$J:$J,MATCH($L126,'1.2(1)②'!$B:$B,0),1)</f>
        <v>電動力応用設備の操業条件に応じた運転制御システム（リタ－ンガスブロワー等の回転数制御、ＬＮＧタンク圧力に応じたＢＯＧ（ボイルオフガス）圧縮機の稼動台数制御、BOG圧縮機の吐出圧力低減化など）の導入</v>
      </c>
      <c r="Q126">
        <f t="shared" si="36"/>
        <v>2</v>
      </c>
      <c r="R126">
        <f>COUNTIFS('1.2(2)'!J$1010:J$1010,"〇",'1.2(2)'!$E$1010:$E$1010,"&gt;="&amp;$L126,'1.2(2)'!$E$1010:$E$1010,"&lt;="&amp;$M126)+COUNTIFS('1.2(2)'!J$1010:J$1010,"△",'1.2(2)'!$E$1010:$E$1010,"&gt;="&amp;$L126,'1.2(2)'!$E$1010:$E$1010,"&lt;="&amp;$M126)</f>
        <v>0</v>
      </c>
      <c r="S126">
        <f>COUNTIFS('1.2(2)'!K$1010:K$1010,"〇",'1.2(2)'!$E$1010:$E$1010,"&gt;="&amp;$L126,'1.2(2)'!$E$1010:$E$1010,"&lt;="&amp;$M126)+COUNTIFS('1.2(2)'!K$1010:K$1010,"△",'1.2(2)'!$E$1010:$E$1010,"&gt;="&amp;$L126,'1.2(2)'!$E$1010:$E$1010,"&lt;="&amp;$M126)</f>
        <v>0</v>
      </c>
    </row>
    <row r="127" spans="2:19">
      <c r="B127" s="62" t="s">
        <v>713</v>
      </c>
      <c r="C127" s="21"/>
      <c r="D127" s="275" t="s">
        <v>720</v>
      </c>
      <c r="E127" s="276"/>
      <c r="F127" s="61" t="s">
        <v>2551</v>
      </c>
      <c r="G127" s="97" t="s">
        <v>795</v>
      </c>
      <c r="H127" s="65" t="s">
        <v>88</v>
      </c>
      <c r="I127" s="66"/>
      <c r="J127" s="113" t="str">
        <f t="shared" si="34"/>
        <v>8～10</v>
      </c>
      <c r="L127" s="54">
        <f>INDEX('1.2(1)②'!$B:$B,MATCH(N127,'1.2(1)②'!$A:$A,0),1)</f>
        <v>8</v>
      </c>
      <c r="M127" s="16">
        <f t="shared" si="37"/>
        <v>10</v>
      </c>
      <c r="N127" s="16" t="str">
        <f t="shared" si="35"/>
        <v>エネルギー転換ガス供給業気化・熱量調整・送出工程熱利用設備</v>
      </c>
      <c r="P127" s="53" t="str">
        <f>INDEX('1.2(1)②'!$J:$J,MATCH($L127,'1.2(1)②'!$B:$B,0),1)</f>
        <v>ＬＮＧ気化器等のフィン式、二重管式伝熱管の採用</v>
      </c>
      <c r="Q127">
        <f t="shared" si="36"/>
        <v>3</v>
      </c>
      <c r="R127">
        <f>COUNTIFS('1.2(2)'!J$1010:J$1010,"〇",'1.2(2)'!$E$1010:$E$1010,"&gt;="&amp;$L127,'1.2(2)'!$E$1010:$E$1010,"&lt;="&amp;$M127)+COUNTIFS('1.2(2)'!J$1010:J$1010,"△",'1.2(2)'!$E$1010:$E$1010,"&gt;="&amp;$L127,'1.2(2)'!$E$1010:$E$1010,"&lt;="&amp;$M127)</f>
        <v>0</v>
      </c>
      <c r="S127">
        <f>COUNTIFS('1.2(2)'!K$1010:K$1010,"〇",'1.2(2)'!$E$1010:$E$1010,"&gt;="&amp;$L127,'1.2(2)'!$E$1010:$E$1010,"&lt;="&amp;$M127)+COUNTIFS('1.2(2)'!K$1010:K$1010,"△",'1.2(2)'!$E$1010:$E$1010,"&gt;="&amp;$L127,'1.2(2)'!$E$1010:$E$1010,"&lt;="&amp;$M127)</f>
        <v>0</v>
      </c>
    </row>
    <row r="128" spans="2:19">
      <c r="B128" s="62" t="s">
        <v>713</v>
      </c>
      <c r="C128" s="21"/>
      <c r="D128" s="275" t="s">
        <v>720</v>
      </c>
      <c r="E128" s="276"/>
      <c r="F128" s="61" t="s">
        <v>2552</v>
      </c>
      <c r="G128" s="21" t="s">
        <v>721</v>
      </c>
      <c r="H128" s="65" t="s">
        <v>193</v>
      </c>
      <c r="I128" s="66"/>
      <c r="J128" s="113" t="str">
        <f t="shared" si="34"/>
        <v>11～12</v>
      </c>
      <c r="L128" s="54">
        <f>INDEX('1.2(1)②'!$B:$B,MATCH(N128,'1.2(1)②'!$A:$A,0),1)</f>
        <v>11</v>
      </c>
      <c r="M128" s="16">
        <f t="shared" si="37"/>
        <v>12</v>
      </c>
      <c r="N128" s="16" t="str">
        <f t="shared" si="35"/>
        <v>エネルギー転換ガス供給業その他の主要エネルギー消費設備等未利用エネルギー・再生可能エネルギー設備</v>
      </c>
      <c r="P128" s="53" t="str">
        <f>INDEX('1.2(1)②'!$J:$J,MATCH($L128,'1.2(1)②'!$B:$B,0),1)</f>
        <v>ＬＮＧ冷熱利用設備（冷熱発電設備、ＢＯＧ（ボイルオフガス）再液化設備等）の導入</v>
      </c>
      <c r="Q128">
        <f t="shared" si="36"/>
        <v>2</v>
      </c>
      <c r="R128">
        <f>COUNTIFS('1.2(2)'!J$1010:J$1010,"〇",'1.2(2)'!$E$1010:$E$1010,"&gt;="&amp;$L128,'1.2(2)'!$E$1010:$E$1010,"&lt;="&amp;$M128)+COUNTIFS('1.2(2)'!J$1010:J$1010,"△",'1.2(2)'!$E$1010:$E$1010,"&gt;="&amp;$L128,'1.2(2)'!$E$1010:$E$1010,"&lt;="&amp;$M128)</f>
        <v>0</v>
      </c>
      <c r="S128">
        <f>COUNTIFS('1.2(2)'!K$1010:K$1010,"〇",'1.2(2)'!$E$1010:$E$1010,"&gt;="&amp;$L128,'1.2(2)'!$E$1010:$E$1010,"&lt;="&amp;$M128)+COUNTIFS('1.2(2)'!K$1010:K$1010,"△",'1.2(2)'!$E$1010:$E$1010,"&gt;="&amp;$L128,'1.2(2)'!$E$1010:$E$1010,"&lt;="&amp;$M128)</f>
        <v>0</v>
      </c>
    </row>
    <row r="129" spans="2:19">
      <c r="B129" s="20" t="s">
        <v>722</v>
      </c>
      <c r="C129" s="20"/>
      <c r="D129" s="20" t="s">
        <v>723</v>
      </c>
      <c r="E129" s="20" t="s">
        <v>976</v>
      </c>
      <c r="F129" s="61" t="s">
        <v>2553</v>
      </c>
      <c r="G129" s="67" t="s">
        <v>670</v>
      </c>
      <c r="H129" s="65" t="s">
        <v>725</v>
      </c>
      <c r="I129" s="66"/>
      <c r="J129" s="113" t="str">
        <f t="shared" si="34"/>
        <v>13～14</v>
      </c>
      <c r="L129" s="54">
        <f>INDEX('1.2(1)②'!$B:$B,MATCH(N129,'1.2(1)②'!$A:$A,0),1)</f>
        <v>13</v>
      </c>
      <c r="M129" s="16">
        <f t="shared" si="37"/>
        <v>14</v>
      </c>
      <c r="N129" s="16" t="str">
        <f t="shared" si="35"/>
        <v>産業（非製造業）農林水産業米作、野菜作、果樹作、畜産等ー農業機械</v>
      </c>
      <c r="P129" s="53" t="str">
        <f>INDEX('1.2(1)②'!$J:$J,MATCH($L129,'1.2(1)②'!$B:$B,0),1)</f>
        <v>トラクター等の農業機械への自動操舵システムの導入</v>
      </c>
      <c r="Q129">
        <f t="shared" si="36"/>
        <v>2</v>
      </c>
      <c r="R129">
        <f>COUNTIFS('1.2(2)'!J$1010:J$1010,"〇",'1.2(2)'!$E$1010:$E$1010,"&gt;="&amp;$L129,'1.2(2)'!$E$1010:$E$1010,"&lt;="&amp;$M129)+COUNTIFS('1.2(2)'!J$1010:J$1010,"△",'1.2(2)'!$E$1010:$E$1010,"&gt;="&amp;$L129,'1.2(2)'!$E$1010:$E$1010,"&lt;="&amp;$M129)</f>
        <v>0</v>
      </c>
      <c r="S129">
        <f>COUNTIFS('1.2(2)'!K$1010:K$1010,"〇",'1.2(2)'!$E$1010:$E$1010,"&gt;="&amp;$L129,'1.2(2)'!$E$1010:$E$1010,"&lt;="&amp;$M129)+COUNTIFS('1.2(2)'!K$1010:K$1010,"△",'1.2(2)'!$E$1010:$E$1010,"&gt;="&amp;$L129,'1.2(2)'!$E$1010:$E$1010,"&lt;="&amp;$M129)</f>
        <v>0</v>
      </c>
    </row>
    <row r="130" spans="2:19">
      <c r="B130" s="61" t="s">
        <v>722</v>
      </c>
      <c r="C130" s="21"/>
      <c r="D130" s="62" t="s">
        <v>723</v>
      </c>
      <c r="E130" s="63" t="s">
        <v>976</v>
      </c>
      <c r="F130" s="61" t="s">
        <v>2554</v>
      </c>
      <c r="G130" s="68" t="s">
        <v>670</v>
      </c>
      <c r="H130" s="65" t="s">
        <v>193</v>
      </c>
      <c r="I130" s="66"/>
      <c r="J130" s="113" t="str">
        <f t="shared" si="34"/>
        <v>15～18</v>
      </c>
      <c r="L130" s="54">
        <f>INDEX('1.2(1)②'!$B:$B,MATCH(N130,'1.2(1)②'!$A:$A,0),1)</f>
        <v>15</v>
      </c>
      <c r="M130" s="16">
        <f t="shared" si="37"/>
        <v>18</v>
      </c>
      <c r="N130" s="16" t="str">
        <f t="shared" si="35"/>
        <v>産業（非製造業）農林水産業米作、野菜作、果樹作、畜産等ー未利用エネルギー・再生可能エネルギー設備</v>
      </c>
      <c r="P130" s="53" t="str">
        <f>INDEX('1.2(1)②'!$J:$J,MATCH($L130,'1.2(1)②'!$B:$B,0),1)</f>
        <v>営農型太陽光発電の導入</v>
      </c>
      <c r="Q130">
        <f t="shared" si="36"/>
        <v>4</v>
      </c>
      <c r="R130">
        <f>COUNTIFS('1.2(2)'!J$1010:J$1010,"〇",'1.2(2)'!$E$1010:$E$1010,"&gt;="&amp;$L130,'1.2(2)'!$E$1010:$E$1010,"&lt;="&amp;$M130)+COUNTIFS('1.2(2)'!J$1010:J$1010,"△",'1.2(2)'!$E$1010:$E$1010,"&gt;="&amp;$L130,'1.2(2)'!$E$1010:$E$1010,"&lt;="&amp;$M130)</f>
        <v>0</v>
      </c>
      <c r="S130">
        <f>COUNTIFS('1.2(2)'!K$1010:K$1010,"〇",'1.2(2)'!$E$1010:$E$1010,"&gt;="&amp;$L130,'1.2(2)'!$E$1010:$E$1010,"&lt;="&amp;$M130)+COUNTIFS('1.2(2)'!K$1010:K$1010,"△",'1.2(2)'!$E$1010:$E$1010,"&gt;="&amp;$L130,'1.2(2)'!$E$1010:$E$1010,"&lt;="&amp;$M130)</f>
        <v>0</v>
      </c>
    </row>
    <row r="131" spans="2:19">
      <c r="B131" s="62" t="s">
        <v>722</v>
      </c>
      <c r="C131" s="21"/>
      <c r="D131" s="62" t="s">
        <v>723</v>
      </c>
      <c r="E131" s="21" t="s">
        <v>729</v>
      </c>
      <c r="F131" s="61" t="s">
        <v>2555</v>
      </c>
      <c r="G131" s="21" t="s">
        <v>670</v>
      </c>
      <c r="H131" s="65" t="s">
        <v>730</v>
      </c>
      <c r="I131" s="66"/>
      <c r="J131" s="113" t="str">
        <f t="shared" si="34"/>
        <v>19～21</v>
      </c>
      <c r="L131" s="54">
        <f>INDEX('1.2(1)②'!$B:$B,MATCH(N131,'1.2(1)②'!$A:$A,0),1)</f>
        <v>19</v>
      </c>
      <c r="M131" s="16">
        <f t="shared" si="37"/>
        <v>21</v>
      </c>
      <c r="N131" s="16" t="str">
        <f t="shared" si="35"/>
        <v>産業（非製造業）農林水産業施設園芸ー加温設備</v>
      </c>
      <c r="P131" s="53" t="str">
        <f>INDEX('1.2(1)②'!$J:$J,MATCH($L131,'1.2(1)②'!$B:$B,0),1)</f>
        <v>施設園芸用ヒートポンプの導入</v>
      </c>
      <c r="Q131">
        <f t="shared" si="36"/>
        <v>3</v>
      </c>
      <c r="R131">
        <f>COUNTIFS('1.2(2)'!J$1010:J$1010,"〇",'1.2(2)'!$E$1010:$E$1010,"&gt;="&amp;$L131,'1.2(2)'!$E$1010:$E$1010,"&lt;="&amp;$M131)+COUNTIFS('1.2(2)'!J$1010:J$1010,"△",'1.2(2)'!$E$1010:$E$1010,"&gt;="&amp;$L131,'1.2(2)'!$E$1010:$E$1010,"&lt;="&amp;$M131)</f>
        <v>0</v>
      </c>
      <c r="S131">
        <f>COUNTIFS('1.2(2)'!K$1010:K$1010,"〇",'1.2(2)'!$E$1010:$E$1010,"&gt;="&amp;$L131,'1.2(2)'!$E$1010:$E$1010,"&lt;="&amp;$M131)+COUNTIFS('1.2(2)'!K$1010:K$1010,"△",'1.2(2)'!$E$1010:$E$1010,"&gt;="&amp;$L131,'1.2(2)'!$E$1010:$E$1010,"&lt;="&amp;$M131)</f>
        <v>0</v>
      </c>
    </row>
    <row r="132" spans="2:19">
      <c r="B132" s="62" t="s">
        <v>722</v>
      </c>
      <c r="C132" s="21"/>
      <c r="D132" s="62" t="s">
        <v>723</v>
      </c>
      <c r="E132" s="61" t="s">
        <v>729</v>
      </c>
      <c r="F132" s="61" t="s">
        <v>2556</v>
      </c>
      <c r="G132" s="61" t="s">
        <v>670</v>
      </c>
      <c r="H132" s="65" t="s">
        <v>734</v>
      </c>
      <c r="I132" s="66"/>
      <c r="J132" s="113">
        <f t="shared" si="34"/>
        <v>22</v>
      </c>
      <c r="L132" s="54">
        <f>INDEX('1.2(1)②'!$B:$B,MATCH(N132,'1.2(1)②'!$A:$A,0),1)</f>
        <v>22</v>
      </c>
      <c r="M132" s="16">
        <f>L133-1</f>
        <v>22</v>
      </c>
      <c r="N132" s="16" t="str">
        <f t="shared" si="35"/>
        <v>産業（非製造業）農林水産業施設園芸ーその他</v>
      </c>
      <c r="P132" s="53" t="str">
        <f>INDEX('1.2(1)②'!$J:$J,MATCH($L132,'1.2(1)②'!$B:$B,0),1)</f>
        <v>循環扇、ハウス用カーテン等の省エネ設備の導入</v>
      </c>
      <c r="Q132">
        <f t="shared" si="36"/>
        <v>1</v>
      </c>
      <c r="R132">
        <f>COUNTIFS('1.2(2)'!J$1010:J$1010,"〇",'1.2(2)'!$E$1010:$E$1010,"&gt;="&amp;$L132,'1.2(2)'!$E$1010:$E$1010,"&lt;="&amp;$M132)+COUNTIFS('1.2(2)'!J$1010:J$1010,"△",'1.2(2)'!$E$1010:$E$1010,"&gt;="&amp;$L132,'1.2(2)'!$E$1010:$E$1010,"&lt;="&amp;$M132)</f>
        <v>0</v>
      </c>
      <c r="S132">
        <f>COUNTIFS('1.2(2)'!K$1010:K$1010,"〇",'1.2(2)'!$E$1010:$E$1010,"&gt;="&amp;$L132,'1.2(2)'!$E$1010:$E$1010,"&lt;="&amp;$M132)+COUNTIFS('1.2(2)'!K$1010:K$1010,"△",'1.2(2)'!$E$1010:$E$1010,"&gt;="&amp;$L132,'1.2(2)'!$E$1010:$E$1010,"&lt;="&amp;$M132)</f>
        <v>0</v>
      </c>
    </row>
    <row r="133" spans="2:19">
      <c r="B133" s="62" t="s">
        <v>722</v>
      </c>
      <c r="C133" s="21"/>
      <c r="D133" s="241" t="s">
        <v>736</v>
      </c>
      <c r="E133" s="264"/>
      <c r="F133" s="61" t="s">
        <v>2557</v>
      </c>
      <c r="G133" s="67" t="s">
        <v>670</v>
      </c>
      <c r="H133" s="65" t="s">
        <v>737</v>
      </c>
      <c r="I133" s="66"/>
      <c r="J133" s="113">
        <f t="shared" si="34"/>
        <v>23</v>
      </c>
      <c r="L133" s="54">
        <f>INDEX('1.2(1)②'!$B:$B,MATCH(N133,'1.2(1)②'!$A:$A,0),1)</f>
        <v>23</v>
      </c>
      <c r="M133" s="16">
        <f>L134-1</f>
        <v>23</v>
      </c>
      <c r="N133" s="16" t="str">
        <f t="shared" si="35"/>
        <v>産業（非製造業）漁業ー漁船</v>
      </c>
      <c r="P133" s="53" t="str">
        <f>INDEX('1.2(1)②'!$J:$J,MATCH($L133,'1.2(1)②'!$B:$B,0),1)</f>
        <v>省エネ型漁船の導入</v>
      </c>
      <c r="Q133">
        <f t="shared" si="36"/>
        <v>1</v>
      </c>
      <c r="R133">
        <f>COUNTIFS('1.2(2)'!J$1010:J$1010,"〇",'1.2(2)'!$E$1010:$E$1010,"&gt;="&amp;$L133,'1.2(2)'!$E$1010:$E$1010,"&lt;="&amp;$M133)+COUNTIFS('1.2(2)'!J$1010:J$1010,"△",'1.2(2)'!$E$1010:$E$1010,"&gt;="&amp;$L133,'1.2(2)'!$E$1010:$E$1010,"&lt;="&amp;$M133)</f>
        <v>0</v>
      </c>
      <c r="S133">
        <f>COUNTIFS('1.2(2)'!K$1010:K$1010,"〇",'1.2(2)'!$E$1010:$E$1010,"&gt;="&amp;$L133,'1.2(2)'!$E$1010:$E$1010,"&lt;="&amp;$M133)+COUNTIFS('1.2(2)'!K$1010:K$1010,"△",'1.2(2)'!$E$1010:$E$1010,"&gt;="&amp;$L133,'1.2(2)'!$E$1010:$E$1010,"&lt;="&amp;$M133)</f>
        <v>0</v>
      </c>
    </row>
    <row r="134" spans="2:19">
      <c r="B134" s="62" t="s">
        <v>722</v>
      </c>
      <c r="C134" s="21"/>
      <c r="D134" s="20" t="s">
        <v>739</v>
      </c>
      <c r="E134" s="20" t="s">
        <v>977</v>
      </c>
      <c r="F134" s="61" t="s">
        <v>2558</v>
      </c>
      <c r="G134" s="21" t="s">
        <v>978</v>
      </c>
      <c r="H134" s="65" t="s">
        <v>742</v>
      </c>
      <c r="I134" s="66"/>
      <c r="J134" s="113">
        <f t="shared" si="34"/>
        <v>24</v>
      </c>
      <c r="L134" s="54">
        <f>INDEX('1.2(1)②'!$B:$B,MATCH(N134,'1.2(1)②'!$A:$A,0),1)</f>
        <v>24</v>
      </c>
      <c r="M134" s="16">
        <f t="shared" si="37"/>
        <v>24</v>
      </c>
      <c r="N134" s="16" t="str">
        <f t="shared" si="35"/>
        <v>産業（非製造業）鉱業非鉄金属鉱業採鉱工程電気使用設備</v>
      </c>
      <c r="P134" s="53" t="str">
        <f>INDEX('1.2(1)②'!$J:$J,MATCH($L134,'1.2(1)②'!$B:$B,0),1)</f>
        <v>油圧式削孔機の導入</v>
      </c>
      <c r="Q134">
        <f t="shared" si="36"/>
        <v>1</v>
      </c>
      <c r="R134">
        <f>COUNTIFS('1.2(2)'!J$1010:J$1010,"〇",'1.2(2)'!$E$1010:$E$1010,"&gt;="&amp;$L134,'1.2(2)'!$E$1010:$E$1010,"&lt;="&amp;$M134)+COUNTIFS('1.2(2)'!J$1010:J$1010,"△",'1.2(2)'!$E$1010:$E$1010,"&gt;="&amp;$L134,'1.2(2)'!$E$1010:$E$1010,"&lt;="&amp;$M134)</f>
        <v>0</v>
      </c>
      <c r="S134">
        <f>COUNTIFS('1.2(2)'!K$1010:K$1010,"〇",'1.2(2)'!$E$1010:$E$1010,"&gt;="&amp;$L134,'1.2(2)'!$E$1010:$E$1010,"&lt;="&amp;$M134)+COUNTIFS('1.2(2)'!K$1010:K$1010,"△",'1.2(2)'!$E$1010:$E$1010,"&gt;="&amp;$L134,'1.2(2)'!$E$1010:$E$1010,"&lt;="&amp;$M134)</f>
        <v>0</v>
      </c>
    </row>
    <row r="135" spans="2:19">
      <c r="B135" s="62" t="s">
        <v>722</v>
      </c>
      <c r="C135" s="21"/>
      <c r="D135" s="61" t="s">
        <v>739</v>
      </c>
      <c r="E135" s="61" t="s">
        <v>977</v>
      </c>
      <c r="F135" s="61" t="s">
        <v>2559</v>
      </c>
      <c r="G135" s="20" t="s">
        <v>743</v>
      </c>
      <c r="H135" s="65" t="s">
        <v>116</v>
      </c>
      <c r="I135" s="66"/>
      <c r="J135" s="113">
        <f t="shared" si="34"/>
        <v>25</v>
      </c>
      <c r="L135" s="54">
        <f>INDEX('1.2(1)②'!$B:$B,MATCH(N135,'1.2(1)②'!$A:$A,0),1)</f>
        <v>25</v>
      </c>
      <c r="M135" s="16">
        <f t="shared" si="37"/>
        <v>25</v>
      </c>
      <c r="N135" s="16" t="str">
        <f t="shared" si="35"/>
        <v>産業（非製造業）鉱業非鉄金属鉱業坑廃水処理工程電気使用設備</v>
      </c>
      <c r="P135" s="53" t="str">
        <f>INDEX('1.2(1)②'!$J:$J,MATCH($L135,'1.2(1)②'!$B:$B,0),1)</f>
        <v>坑内排水量の低減（新しい坑内充填方法の導入、湧水箇所の止水工事）</v>
      </c>
      <c r="Q135">
        <f t="shared" si="36"/>
        <v>1</v>
      </c>
      <c r="R135">
        <f>COUNTIFS('1.2(2)'!J$1010:J$1010,"〇",'1.2(2)'!$E$1010:$E$1010,"&gt;="&amp;$L135,'1.2(2)'!$E$1010:$E$1010,"&lt;="&amp;$M135)+COUNTIFS('1.2(2)'!J$1010:J$1010,"△",'1.2(2)'!$E$1010:$E$1010,"&gt;="&amp;$L135,'1.2(2)'!$E$1010:$E$1010,"&lt;="&amp;$M135)</f>
        <v>0</v>
      </c>
      <c r="S135">
        <f>COUNTIFS('1.2(2)'!K$1010:K$1010,"〇",'1.2(2)'!$E$1010:$E$1010,"&gt;="&amp;$L135,'1.2(2)'!$E$1010:$E$1010,"&lt;="&amp;$M135)+COUNTIFS('1.2(2)'!K$1010:K$1010,"△",'1.2(2)'!$E$1010:$E$1010,"&gt;="&amp;$L135,'1.2(2)'!$E$1010:$E$1010,"&lt;="&amp;$M135)</f>
        <v>0</v>
      </c>
    </row>
    <row r="136" spans="2:19">
      <c r="B136" s="62" t="s">
        <v>722</v>
      </c>
      <c r="C136" s="21"/>
      <c r="D136" s="62" t="s">
        <v>739</v>
      </c>
      <c r="E136" s="20" t="s">
        <v>979</v>
      </c>
      <c r="F136" s="61" t="s">
        <v>2560</v>
      </c>
      <c r="G136" s="20" t="s">
        <v>978</v>
      </c>
      <c r="H136" s="65" t="s">
        <v>116</v>
      </c>
      <c r="I136" s="66"/>
      <c r="J136" s="113">
        <f t="shared" si="34"/>
        <v>26</v>
      </c>
      <c r="L136" s="54">
        <f>INDEX('1.2(1)②'!$B:$B,MATCH(N136,'1.2(1)②'!$A:$A,0),1)</f>
        <v>26</v>
      </c>
      <c r="M136" s="16">
        <f t="shared" si="37"/>
        <v>26</v>
      </c>
      <c r="N136" s="16" t="str">
        <f t="shared" si="35"/>
        <v>産業（非製造業）鉱業石炭鉱業採鉱工程電気使用設備</v>
      </c>
      <c r="P136" s="53" t="str">
        <f>INDEX('1.2(1)②'!$J:$J,MATCH($L136,'1.2(1)②'!$B:$B,0),1)</f>
        <v>高効率切削機械の導入</v>
      </c>
      <c r="Q136">
        <f t="shared" si="36"/>
        <v>1</v>
      </c>
      <c r="R136">
        <f>COUNTIFS('1.2(2)'!J$1010:J$1010,"〇",'1.2(2)'!$E$1010:$E$1010,"&gt;="&amp;$L136,'1.2(2)'!$E$1010:$E$1010,"&lt;="&amp;$M136)+COUNTIFS('1.2(2)'!J$1010:J$1010,"△",'1.2(2)'!$E$1010:$E$1010,"&gt;="&amp;$L136,'1.2(2)'!$E$1010:$E$1010,"&lt;="&amp;$M136)</f>
        <v>0</v>
      </c>
      <c r="S136">
        <f>COUNTIFS('1.2(2)'!K$1010:K$1010,"〇",'1.2(2)'!$E$1010:$E$1010,"&gt;="&amp;$L136,'1.2(2)'!$E$1010:$E$1010,"&lt;="&amp;$M136)+COUNTIFS('1.2(2)'!K$1010:K$1010,"△",'1.2(2)'!$E$1010:$E$1010,"&gt;="&amp;$L136,'1.2(2)'!$E$1010:$E$1010,"&lt;="&amp;$M136)</f>
        <v>0</v>
      </c>
    </row>
    <row r="137" spans="2:19">
      <c r="B137" s="62" t="s">
        <v>722</v>
      </c>
      <c r="C137" s="21"/>
      <c r="D137" s="62" t="s">
        <v>739</v>
      </c>
      <c r="E137" s="61" t="s">
        <v>979</v>
      </c>
      <c r="F137" s="61" t="s">
        <v>2561</v>
      </c>
      <c r="G137" s="64" t="s">
        <v>978</v>
      </c>
      <c r="H137" s="65" t="s">
        <v>106</v>
      </c>
      <c r="I137" s="66"/>
      <c r="J137" s="113">
        <f t="shared" si="34"/>
        <v>27</v>
      </c>
      <c r="L137" s="54">
        <f>INDEX('1.2(1)②'!$B:$B,MATCH(N137,'1.2(1)②'!$A:$A,0),1)</f>
        <v>27</v>
      </c>
      <c r="M137" s="16">
        <f t="shared" si="37"/>
        <v>27</v>
      </c>
      <c r="N137" s="16" t="str">
        <f t="shared" si="35"/>
        <v>産業（非製造業）鉱業石炭鉱業採鉱工程その他</v>
      </c>
      <c r="P137" s="53" t="str">
        <f>INDEX('1.2(1)②'!$J:$J,MATCH($L137,'1.2(1)②'!$B:$B,0),1)</f>
        <v>掘削、積込、運搬用車両系機械の大型化等による高効率化</v>
      </c>
      <c r="Q137">
        <f t="shared" si="36"/>
        <v>1</v>
      </c>
      <c r="R137">
        <f>COUNTIFS('1.2(2)'!J$1010:J$1010,"〇",'1.2(2)'!$E$1010:$E$1010,"&gt;="&amp;$L137,'1.2(2)'!$E$1010:$E$1010,"&lt;="&amp;$M137)+COUNTIFS('1.2(2)'!J$1010:J$1010,"△",'1.2(2)'!$E$1010:$E$1010,"&gt;="&amp;$L137,'1.2(2)'!$E$1010:$E$1010,"&lt;="&amp;$M137)</f>
        <v>0</v>
      </c>
      <c r="S137">
        <f>COUNTIFS('1.2(2)'!K$1010:K$1010,"〇",'1.2(2)'!$E$1010:$E$1010,"&gt;="&amp;$L137,'1.2(2)'!$E$1010:$E$1010,"&lt;="&amp;$M137)+COUNTIFS('1.2(2)'!K$1010:K$1010,"△",'1.2(2)'!$E$1010:$E$1010,"&gt;="&amp;$L137,'1.2(2)'!$E$1010:$E$1010,"&lt;="&amp;$M137)</f>
        <v>0</v>
      </c>
    </row>
    <row r="138" spans="2:19">
      <c r="B138" s="62" t="s">
        <v>722</v>
      </c>
      <c r="C138" s="21"/>
      <c r="D138" s="62" t="s">
        <v>739</v>
      </c>
      <c r="E138" s="63" t="s">
        <v>979</v>
      </c>
      <c r="F138" s="61" t="s">
        <v>2562</v>
      </c>
      <c r="G138" s="22" t="s">
        <v>746</v>
      </c>
      <c r="H138" s="65" t="s">
        <v>116</v>
      </c>
      <c r="I138" s="66"/>
      <c r="J138" s="113">
        <f t="shared" si="34"/>
        <v>28</v>
      </c>
      <c r="L138" s="54">
        <f>INDEX('1.2(1)②'!$B:$B,MATCH(N138,'1.2(1)②'!$A:$A,0),1)</f>
        <v>28</v>
      </c>
      <c r="M138" s="16">
        <f t="shared" si="37"/>
        <v>28</v>
      </c>
      <c r="N138" s="16" t="str">
        <f t="shared" si="35"/>
        <v>産業（非製造業）鉱業石炭鉱業排水工程電気使用設備</v>
      </c>
      <c r="P138" s="53" t="str">
        <f>INDEX('1.2(1)②'!$J:$J,MATCH($L138,'1.2(1)②'!$B:$B,0),1)</f>
        <v>坑内揚水用ポンプのフロートスイッチによる自動運転化</v>
      </c>
      <c r="Q138">
        <f t="shared" si="36"/>
        <v>1</v>
      </c>
      <c r="R138">
        <f>COUNTIFS('1.2(2)'!J$1010:J$1010,"〇",'1.2(2)'!$E$1010:$E$1010,"&gt;="&amp;$L138,'1.2(2)'!$E$1010:$E$1010,"&lt;="&amp;$M138)+COUNTIFS('1.2(2)'!J$1010:J$1010,"△",'1.2(2)'!$E$1010:$E$1010,"&gt;="&amp;$L138,'1.2(2)'!$E$1010:$E$1010,"&lt;="&amp;$M138)</f>
        <v>0</v>
      </c>
      <c r="S138">
        <f>COUNTIFS('1.2(2)'!K$1010:K$1010,"〇",'1.2(2)'!$E$1010:$E$1010,"&gt;="&amp;$L138,'1.2(2)'!$E$1010:$E$1010,"&lt;="&amp;$M138)+COUNTIFS('1.2(2)'!K$1010:K$1010,"△",'1.2(2)'!$E$1010:$E$1010,"&gt;="&amp;$L138,'1.2(2)'!$E$1010:$E$1010,"&lt;="&amp;$M138)</f>
        <v>0</v>
      </c>
    </row>
    <row r="139" spans="2:19">
      <c r="B139" s="62" t="s">
        <v>722</v>
      </c>
      <c r="C139" s="21"/>
      <c r="D139" s="62" t="s">
        <v>739</v>
      </c>
      <c r="E139" s="21" t="s">
        <v>980</v>
      </c>
      <c r="F139" s="61" t="s">
        <v>2563</v>
      </c>
      <c r="G139" s="21" t="s">
        <v>748</v>
      </c>
      <c r="H139" s="65" t="s">
        <v>106</v>
      </c>
      <c r="I139" s="66"/>
      <c r="J139" s="113">
        <f t="shared" si="34"/>
        <v>29</v>
      </c>
      <c r="L139" s="54">
        <f>INDEX('1.2(1)②'!$B:$B,MATCH(N139,'1.2(1)②'!$A:$A,0),1)</f>
        <v>29</v>
      </c>
      <c r="M139" s="16">
        <f t="shared" si="37"/>
        <v>29</v>
      </c>
      <c r="N139" s="16" t="str">
        <f t="shared" si="35"/>
        <v>産業（非製造業）鉱業石灰石鉱業採掘工程その他</v>
      </c>
      <c r="P139" s="53" t="str">
        <f>INDEX('1.2(1)②'!$J:$J,MATCH($L139,'1.2(1)②'!$B:$B,0),1)</f>
        <v>掘削、積込、運搬用車両系機械の大型化、ハイブリッド化等による高効率化</v>
      </c>
      <c r="Q139">
        <f t="shared" si="36"/>
        <v>1</v>
      </c>
      <c r="R139">
        <f>COUNTIFS('1.2(2)'!J$1010:J$1010,"〇",'1.2(2)'!$E$1010:$E$1010,"&gt;="&amp;$L139,'1.2(2)'!$E$1010:$E$1010,"&lt;="&amp;$M139)+COUNTIFS('1.2(2)'!J$1010:J$1010,"△",'1.2(2)'!$E$1010:$E$1010,"&gt;="&amp;$L139,'1.2(2)'!$E$1010:$E$1010,"&lt;="&amp;$M139)</f>
        <v>0</v>
      </c>
      <c r="S139">
        <f>COUNTIFS('1.2(2)'!K$1010:K$1010,"〇",'1.2(2)'!$E$1010:$E$1010,"&gt;="&amp;$L139,'1.2(2)'!$E$1010:$E$1010,"&lt;="&amp;$M139)+COUNTIFS('1.2(2)'!K$1010:K$1010,"△",'1.2(2)'!$E$1010:$E$1010,"&gt;="&amp;$L139,'1.2(2)'!$E$1010:$E$1010,"&lt;="&amp;$M139)</f>
        <v>0</v>
      </c>
    </row>
    <row r="140" spans="2:19">
      <c r="B140" s="62" t="s">
        <v>722</v>
      </c>
      <c r="C140" s="21"/>
      <c r="D140" s="63" t="s">
        <v>739</v>
      </c>
      <c r="E140" s="64" t="s">
        <v>980</v>
      </c>
      <c r="F140" s="61" t="s">
        <v>2564</v>
      </c>
      <c r="G140" s="97" t="s">
        <v>750</v>
      </c>
      <c r="H140" s="65" t="s">
        <v>116</v>
      </c>
      <c r="I140" s="66"/>
      <c r="J140" s="113" t="str">
        <f t="shared" si="34"/>
        <v>30～31</v>
      </c>
      <c r="L140" s="54">
        <f>INDEX('1.2(1)②'!$B:$B,MATCH(N140,'1.2(1)②'!$A:$A,0),1)</f>
        <v>30</v>
      </c>
      <c r="M140" s="16">
        <f t="shared" si="37"/>
        <v>31</v>
      </c>
      <c r="N140" s="16" t="str">
        <f t="shared" si="35"/>
        <v>産業（非製造業）鉱業石灰石鉱業破砕・選別工程電気使用設備</v>
      </c>
      <c r="P140" s="53" t="str">
        <f>INDEX('1.2(1)②'!$J:$J,MATCH($L140,'1.2(1)②'!$B:$B,0),1)</f>
        <v>高破砕率の破砕機による破砕・選別設備の集約化</v>
      </c>
      <c r="Q140">
        <f t="shared" si="36"/>
        <v>2</v>
      </c>
      <c r="R140">
        <f>COUNTIFS('1.2(2)'!J$1010:J$1010,"〇",'1.2(2)'!$E$1010:$E$1010,"&gt;="&amp;$L140,'1.2(2)'!$E$1010:$E$1010,"&lt;="&amp;$M140)+COUNTIFS('1.2(2)'!J$1010:J$1010,"△",'1.2(2)'!$E$1010:$E$1010,"&gt;="&amp;$L140,'1.2(2)'!$E$1010:$E$1010,"&lt;="&amp;$M140)</f>
        <v>0</v>
      </c>
      <c r="S140">
        <f>COUNTIFS('1.2(2)'!K$1010:K$1010,"〇",'1.2(2)'!$E$1010:$E$1010,"&gt;="&amp;$L140,'1.2(2)'!$E$1010:$E$1010,"&lt;="&amp;$M140)+COUNTIFS('1.2(2)'!K$1010:K$1010,"△",'1.2(2)'!$E$1010:$E$1010,"&gt;="&amp;$L140,'1.2(2)'!$E$1010:$E$1010,"&lt;="&amp;$M140)</f>
        <v>0</v>
      </c>
    </row>
    <row r="141" spans="2:19">
      <c r="B141" s="63" t="s">
        <v>722</v>
      </c>
      <c r="C141" s="22"/>
      <c r="D141" s="242" t="s">
        <v>752</v>
      </c>
      <c r="E141" s="265"/>
      <c r="F141" s="61" t="s">
        <v>2565</v>
      </c>
      <c r="G141" s="47" t="s">
        <v>670</v>
      </c>
      <c r="H141" s="65" t="s">
        <v>753</v>
      </c>
      <c r="I141" s="66"/>
      <c r="J141" s="113">
        <f t="shared" si="34"/>
        <v>32</v>
      </c>
      <c r="L141" s="54">
        <f>INDEX('1.2(1)②'!$B:$B,MATCH(N141,'1.2(1)②'!$A:$A,0),1)</f>
        <v>32</v>
      </c>
      <c r="M141" s="16">
        <f>L142-1</f>
        <v>32</v>
      </c>
      <c r="N141" s="16" t="str">
        <f t="shared" si="35"/>
        <v>産業（非製造業）建設業ー建設機械</v>
      </c>
      <c r="P141" s="53" t="str">
        <f>INDEX('1.2(1)②'!$J:$J,MATCH($L141,'1.2(1)②'!$B:$B,0),1)</f>
        <v>省エネ型建設機械の導入</v>
      </c>
      <c r="Q141">
        <f t="shared" si="36"/>
        <v>1</v>
      </c>
      <c r="R141">
        <f>COUNTIFS('1.2(2)'!J$1010:J$1010,"〇",'1.2(2)'!$E$1010:$E$1010,"&gt;="&amp;$L141,'1.2(2)'!$E$1010:$E$1010,"&lt;="&amp;$M141)+COUNTIFS('1.2(2)'!J$1010:J$1010,"△",'1.2(2)'!$E$1010:$E$1010,"&gt;="&amp;$L141,'1.2(2)'!$E$1010:$E$1010,"&lt;="&amp;$M141)</f>
        <v>0</v>
      </c>
      <c r="S141">
        <f>COUNTIFS('1.2(2)'!K$1010:K$1010,"〇",'1.2(2)'!$E$1010:$E$1010,"&gt;="&amp;$L141,'1.2(2)'!$E$1010:$E$1010,"&lt;="&amp;$M141)+COUNTIFS('1.2(2)'!K$1010:K$1010,"△",'1.2(2)'!$E$1010:$E$1010,"&gt;="&amp;$L141,'1.2(2)'!$E$1010:$E$1010,"&lt;="&amp;$M141)</f>
        <v>0</v>
      </c>
    </row>
    <row r="142" spans="2:19">
      <c r="B142" s="21" t="s">
        <v>755</v>
      </c>
      <c r="C142" s="21"/>
      <c r="D142" s="20" t="s">
        <v>756</v>
      </c>
      <c r="E142" s="20" t="s">
        <v>788</v>
      </c>
      <c r="F142" s="61" t="s">
        <v>2566</v>
      </c>
      <c r="G142" s="134" t="s">
        <v>981</v>
      </c>
      <c r="H142" s="65" t="s">
        <v>73</v>
      </c>
      <c r="I142" s="66"/>
      <c r="J142" s="113" t="str">
        <f t="shared" si="34"/>
        <v>33～36</v>
      </c>
      <c r="L142" s="54">
        <f>INDEX('1.2(1)②'!$B:$B,MATCH(N142,'1.2(1)②'!$A:$A,0),1)</f>
        <v>33</v>
      </c>
      <c r="M142" s="16">
        <f t="shared" ref="M142:M205" si="38">L143-1</f>
        <v>36</v>
      </c>
      <c r="N142" s="16" t="str">
        <f t="shared" si="35"/>
        <v>産業（製造業）鉄鋼業製鉄業、製鋼・製鋼圧延業等※1製銑工程（コークス工程、焼結工程、高炉工程）燃焼設備</v>
      </c>
      <c r="P142" s="53" t="str">
        <f>INDEX('1.2(1)②'!$J:$J,MATCH($L142,'1.2(1)②'!$B:$B,0),1)</f>
        <v>コークス自動燃焼設備</v>
      </c>
      <c r="Q142">
        <f t="shared" si="36"/>
        <v>4</v>
      </c>
      <c r="R142">
        <f>COUNTIFS('1.2(2)'!J$1010:J$1010,"〇",'1.2(2)'!$E$1010:$E$1010,"&gt;="&amp;$L142,'1.2(2)'!$E$1010:$E$1010,"&lt;="&amp;$M142)+COUNTIFS('1.2(2)'!J$1010:J$1010,"△",'1.2(2)'!$E$1010:$E$1010,"&gt;="&amp;$L142,'1.2(2)'!$E$1010:$E$1010,"&lt;="&amp;$M142)</f>
        <v>0</v>
      </c>
      <c r="S142">
        <f>COUNTIFS('1.2(2)'!K$1010:K$1010,"〇",'1.2(2)'!$E$1010:$E$1010,"&gt;="&amp;$L142,'1.2(2)'!$E$1010:$E$1010,"&lt;="&amp;$M142)+COUNTIFS('1.2(2)'!K$1010:K$1010,"△",'1.2(2)'!$E$1010:$E$1010,"&gt;="&amp;$L142,'1.2(2)'!$E$1010:$E$1010,"&lt;="&amp;$M142)</f>
        <v>0</v>
      </c>
    </row>
    <row r="143" spans="2:19">
      <c r="B143" s="61" t="s">
        <v>755</v>
      </c>
      <c r="C143" s="21"/>
      <c r="D143" s="61" t="s">
        <v>756</v>
      </c>
      <c r="E143" s="61" t="s">
        <v>788</v>
      </c>
      <c r="F143" s="61" t="s">
        <v>2567</v>
      </c>
      <c r="G143" s="62" t="s">
        <v>981</v>
      </c>
      <c r="H143" s="65" t="s">
        <v>88</v>
      </c>
      <c r="I143" s="66"/>
      <c r="J143" s="113" t="str">
        <f t="shared" si="34"/>
        <v>37～39</v>
      </c>
      <c r="L143" s="54">
        <f>INDEX('1.2(1)②'!$B:$B,MATCH(N143,'1.2(1)②'!$A:$A,0),1)</f>
        <v>37</v>
      </c>
      <c r="M143" s="16">
        <f t="shared" si="38"/>
        <v>39</v>
      </c>
      <c r="N143" s="16" t="str">
        <f t="shared" si="35"/>
        <v>産業（製造業）鉄鋼業製鉄業、製鋼・製鋼圧延業等※1製銑工程（コークス工程、焼結工程、高炉工程）熱利用設備</v>
      </c>
      <c r="P143" s="53" t="str">
        <f>INDEX('1.2(1)②'!$J:$J,MATCH($L143,'1.2(1)②'!$B:$B,0),1)</f>
        <v>溶銑鍋放熱防止</v>
      </c>
      <c r="Q143">
        <f t="shared" si="36"/>
        <v>3</v>
      </c>
      <c r="R143">
        <f>COUNTIFS('1.2(2)'!J$1010:J$1010,"〇",'1.2(2)'!$E$1010:$E$1010,"&gt;="&amp;$L143,'1.2(2)'!$E$1010:$E$1010,"&lt;="&amp;$M143)+COUNTIFS('1.2(2)'!J$1010:J$1010,"△",'1.2(2)'!$E$1010:$E$1010,"&gt;="&amp;$L143,'1.2(2)'!$E$1010:$E$1010,"&lt;="&amp;$M143)</f>
        <v>0</v>
      </c>
      <c r="S143">
        <f>COUNTIFS('1.2(2)'!K$1010:K$1010,"〇",'1.2(2)'!$E$1010:$E$1010,"&gt;="&amp;$L143,'1.2(2)'!$E$1010:$E$1010,"&lt;="&amp;$M143)+COUNTIFS('1.2(2)'!K$1010:K$1010,"△",'1.2(2)'!$E$1010:$E$1010,"&gt;="&amp;$L143,'1.2(2)'!$E$1010:$E$1010,"&lt;="&amp;$M143)</f>
        <v>0</v>
      </c>
    </row>
    <row r="144" spans="2:19">
      <c r="B144" s="61" t="s">
        <v>755</v>
      </c>
      <c r="C144" s="21"/>
      <c r="D144" s="62" t="s">
        <v>756</v>
      </c>
      <c r="E144" s="62" t="s">
        <v>788</v>
      </c>
      <c r="F144" s="61" t="s">
        <v>2568</v>
      </c>
      <c r="G144" s="62" t="s">
        <v>981</v>
      </c>
      <c r="H144" s="65" t="s">
        <v>551</v>
      </c>
      <c r="I144" s="66"/>
      <c r="J144" s="113" t="str">
        <f t="shared" si="34"/>
        <v>40～51</v>
      </c>
      <c r="L144" s="54">
        <f>INDEX('1.2(1)②'!$B:$B,MATCH(N144,'1.2(1)②'!$A:$A,0),1)</f>
        <v>40</v>
      </c>
      <c r="M144" s="16">
        <f t="shared" si="38"/>
        <v>51</v>
      </c>
      <c r="N144" s="16" t="str">
        <f t="shared" si="35"/>
        <v>産業（製造業）鉄鋼業製鉄業、製鋼・製鋼圧延業等※1製銑工程（コークス工程、焼結工程、高炉工程）廃熱回収設備</v>
      </c>
      <c r="P144" s="53" t="str">
        <f>INDEX('1.2(1)②'!$J:$J,MATCH($L144,'1.2(1)②'!$B:$B,0),1)</f>
        <v>コークス乾式消火設備（ＣＤＱ）</v>
      </c>
      <c r="Q144">
        <f t="shared" si="36"/>
        <v>12</v>
      </c>
      <c r="R144">
        <f>COUNTIFS('1.2(2)'!J$1010:J$1010,"〇",'1.2(2)'!$E$1010:$E$1010,"&gt;="&amp;$L144,'1.2(2)'!$E$1010:$E$1010,"&lt;="&amp;$M144)+COUNTIFS('1.2(2)'!J$1010:J$1010,"△",'1.2(2)'!$E$1010:$E$1010,"&gt;="&amp;$L144,'1.2(2)'!$E$1010:$E$1010,"&lt;="&amp;$M144)</f>
        <v>0</v>
      </c>
      <c r="S144">
        <f>COUNTIFS('1.2(2)'!K$1010:K$1010,"〇",'1.2(2)'!$E$1010:$E$1010,"&gt;="&amp;$L144,'1.2(2)'!$E$1010:$E$1010,"&lt;="&amp;$M144)+COUNTIFS('1.2(2)'!K$1010:K$1010,"△",'1.2(2)'!$E$1010:$E$1010,"&gt;="&amp;$L144,'1.2(2)'!$E$1010:$E$1010,"&lt;="&amp;$M144)</f>
        <v>0</v>
      </c>
    </row>
    <row r="145" spans="2:19">
      <c r="B145" s="61" t="s">
        <v>755</v>
      </c>
      <c r="C145" s="21"/>
      <c r="D145" s="62" t="s">
        <v>756</v>
      </c>
      <c r="E145" s="62" t="s">
        <v>788</v>
      </c>
      <c r="F145" s="61" t="s">
        <v>2569</v>
      </c>
      <c r="G145" s="62" t="s">
        <v>981</v>
      </c>
      <c r="H145" s="65" t="s">
        <v>982</v>
      </c>
      <c r="I145" s="66"/>
      <c r="J145" s="113" t="str">
        <f t="shared" si="34"/>
        <v>52～54</v>
      </c>
      <c r="L145" s="54">
        <f>INDEX('1.2(1)②'!$B:$B,MATCH(N145,'1.2(1)②'!$A:$A,0),1)</f>
        <v>52</v>
      </c>
      <c r="M145" s="16">
        <f t="shared" si="38"/>
        <v>54</v>
      </c>
      <c r="N145" s="16" t="str">
        <f t="shared" si="35"/>
        <v>産業（製造業）鉄鋼業製鉄業、製鋼・製鋼圧延業等※1製銑工程（コークス工程、焼結工程、高炉工程）省エネルギー型製造プロセス</v>
      </c>
      <c r="P145" s="53" t="str">
        <f>INDEX('1.2(1)②'!$J:$J,MATCH($L145,'1.2(1)②'!$B:$B,0),1)</f>
        <v>微粉炭吹き込み（ＰＣＩ）</v>
      </c>
      <c r="Q145">
        <f t="shared" si="36"/>
        <v>3</v>
      </c>
      <c r="R145">
        <f>COUNTIFS('1.2(2)'!J$1010:J$1010,"〇",'1.2(2)'!$E$1010:$E$1010,"&gt;="&amp;$L145,'1.2(2)'!$E$1010:$E$1010,"&lt;="&amp;$M145)+COUNTIFS('1.2(2)'!J$1010:J$1010,"△",'1.2(2)'!$E$1010:$E$1010,"&gt;="&amp;$L145,'1.2(2)'!$E$1010:$E$1010,"&lt;="&amp;$M145)</f>
        <v>0</v>
      </c>
      <c r="S145">
        <f>COUNTIFS('1.2(2)'!K$1010:K$1010,"〇",'1.2(2)'!$E$1010:$E$1010,"&gt;="&amp;$L145,'1.2(2)'!$E$1010:$E$1010,"&lt;="&amp;$M145)+COUNTIFS('1.2(2)'!K$1010:K$1010,"△",'1.2(2)'!$E$1010:$E$1010,"&gt;="&amp;$L145,'1.2(2)'!$E$1010:$E$1010,"&lt;="&amp;$M145)</f>
        <v>0</v>
      </c>
    </row>
    <row r="146" spans="2:19">
      <c r="B146" s="61" t="s">
        <v>755</v>
      </c>
      <c r="C146" s="21"/>
      <c r="D146" s="62" t="s">
        <v>756</v>
      </c>
      <c r="E146" s="62" t="s">
        <v>788</v>
      </c>
      <c r="F146" s="61" t="s">
        <v>2570</v>
      </c>
      <c r="G146" s="62" t="s">
        <v>981</v>
      </c>
      <c r="H146" s="65" t="s">
        <v>106</v>
      </c>
      <c r="I146" s="66"/>
      <c r="J146" s="113" t="str">
        <f t="shared" si="34"/>
        <v>55～59</v>
      </c>
      <c r="L146" s="54">
        <f>INDEX('1.2(1)②'!$B:$B,MATCH(N146,'1.2(1)②'!$A:$A,0),1)</f>
        <v>55</v>
      </c>
      <c r="M146" s="16">
        <f t="shared" si="38"/>
        <v>59</v>
      </c>
      <c r="N146" s="16" t="str">
        <f t="shared" si="35"/>
        <v>産業（製造業）鉄鋼業製鉄業、製鋼・製鋼圧延業等※1製銑工程（コークス工程、焼結工程、高炉工程）その他</v>
      </c>
      <c r="P146" s="53" t="str">
        <f>INDEX('1.2(1)②'!$J:$J,MATCH($L146,'1.2(1)②'!$B:$B,0),1)</f>
        <v>高炉装入物分布制御装置</v>
      </c>
      <c r="Q146">
        <f t="shared" si="36"/>
        <v>5</v>
      </c>
      <c r="R146">
        <f>COUNTIFS('1.2(2)'!J$1010:J$1010,"〇",'1.2(2)'!$E$1010:$E$1010,"&gt;="&amp;$L146,'1.2(2)'!$E$1010:$E$1010,"&lt;="&amp;$M146)+COUNTIFS('1.2(2)'!J$1010:J$1010,"△",'1.2(2)'!$E$1010:$E$1010,"&gt;="&amp;$L146,'1.2(2)'!$E$1010:$E$1010,"&lt;="&amp;$M146)</f>
        <v>0</v>
      </c>
      <c r="S146">
        <f>COUNTIFS('1.2(2)'!K$1010:K$1010,"〇",'1.2(2)'!$E$1010:$E$1010,"&gt;="&amp;$L146,'1.2(2)'!$E$1010:$E$1010,"&lt;="&amp;$M146)+COUNTIFS('1.2(2)'!K$1010:K$1010,"△",'1.2(2)'!$E$1010:$E$1010,"&gt;="&amp;$L146,'1.2(2)'!$E$1010:$E$1010,"&lt;="&amp;$M146)</f>
        <v>0</v>
      </c>
    </row>
    <row r="147" spans="2:19">
      <c r="B147" s="61" t="s">
        <v>755</v>
      </c>
      <c r="C147" s="21"/>
      <c r="D147" s="62" t="s">
        <v>756</v>
      </c>
      <c r="E147" s="62" t="s">
        <v>788</v>
      </c>
      <c r="F147" s="61" t="s">
        <v>2571</v>
      </c>
      <c r="G147" s="135" t="s">
        <v>758</v>
      </c>
      <c r="H147" s="65" t="s">
        <v>73</v>
      </c>
      <c r="I147" s="66"/>
      <c r="J147" s="113" t="str">
        <f t="shared" si="34"/>
        <v>60～61</v>
      </c>
      <c r="L147" s="54">
        <f>INDEX('1.2(1)②'!$B:$B,MATCH(N147,'1.2(1)②'!$A:$A,0),1)</f>
        <v>60</v>
      </c>
      <c r="M147" s="16">
        <f t="shared" si="38"/>
        <v>61</v>
      </c>
      <c r="N147" s="16" t="str">
        <f t="shared" si="35"/>
        <v>産業（製造業）鉄鋼業製鉄業、製鋼・製鋼圧延業等※1製鋼工程燃焼設備</v>
      </c>
      <c r="P147" s="53" t="str">
        <f>INDEX('1.2(1)②'!$J:$J,MATCH($L147,'1.2(1)②'!$B:$B,0),1)</f>
        <v>高速型酸素吹き込み装置</v>
      </c>
      <c r="Q147">
        <f t="shared" si="36"/>
        <v>2</v>
      </c>
      <c r="R147">
        <f>COUNTIFS('1.2(2)'!J$1010:J$1010,"〇",'1.2(2)'!$E$1010:$E$1010,"&gt;="&amp;$L147,'1.2(2)'!$E$1010:$E$1010,"&lt;="&amp;$M147)+COUNTIFS('1.2(2)'!J$1010:J$1010,"△",'1.2(2)'!$E$1010:$E$1010,"&gt;="&amp;$L147,'1.2(2)'!$E$1010:$E$1010,"&lt;="&amp;$M147)</f>
        <v>0</v>
      </c>
      <c r="S147">
        <f>COUNTIFS('1.2(2)'!K$1010:K$1010,"〇",'1.2(2)'!$E$1010:$E$1010,"&gt;="&amp;$L147,'1.2(2)'!$E$1010:$E$1010,"&lt;="&amp;$M147)+COUNTIFS('1.2(2)'!K$1010:K$1010,"△",'1.2(2)'!$E$1010:$E$1010,"&gt;="&amp;$L147,'1.2(2)'!$E$1010:$E$1010,"&lt;="&amp;$M147)</f>
        <v>0</v>
      </c>
    </row>
    <row r="148" spans="2:19">
      <c r="B148" s="61" t="s">
        <v>755</v>
      </c>
      <c r="C148" s="21"/>
      <c r="D148" s="62" t="s">
        <v>756</v>
      </c>
      <c r="E148" s="62" t="s">
        <v>788</v>
      </c>
      <c r="F148" s="61" t="s">
        <v>2572</v>
      </c>
      <c r="G148" s="62" t="s">
        <v>758</v>
      </c>
      <c r="H148" s="65" t="s">
        <v>88</v>
      </c>
      <c r="I148" s="66"/>
      <c r="J148" s="113" t="str">
        <f t="shared" si="34"/>
        <v>62～63</v>
      </c>
      <c r="L148" s="54">
        <f>INDEX('1.2(1)②'!$B:$B,MATCH(N148,'1.2(1)②'!$A:$A,0),1)</f>
        <v>62</v>
      </c>
      <c r="M148" s="16">
        <f t="shared" si="38"/>
        <v>63</v>
      </c>
      <c r="N148" s="16" t="str">
        <f t="shared" si="35"/>
        <v>産業（製造業）鉄鋼業製鉄業、製鋼・製鋼圧延業等※1製鋼工程熱利用設備</v>
      </c>
      <c r="P148" s="53" t="str">
        <f>INDEX('1.2(1)②'!$J:$J,MATCH($L148,'1.2(1)②'!$B:$B,0),1)</f>
        <v>高導電性導体電極支援腕</v>
      </c>
      <c r="Q148">
        <f t="shared" si="36"/>
        <v>2</v>
      </c>
      <c r="R148">
        <f>COUNTIFS('1.2(2)'!J$1010:J$1010,"〇",'1.2(2)'!$E$1010:$E$1010,"&gt;="&amp;$L148,'1.2(2)'!$E$1010:$E$1010,"&lt;="&amp;$M148)+COUNTIFS('1.2(2)'!J$1010:J$1010,"△",'1.2(2)'!$E$1010:$E$1010,"&gt;="&amp;$L148,'1.2(2)'!$E$1010:$E$1010,"&lt;="&amp;$M148)</f>
        <v>0</v>
      </c>
      <c r="S148">
        <f>COUNTIFS('1.2(2)'!K$1010:K$1010,"〇",'1.2(2)'!$E$1010:$E$1010,"&gt;="&amp;$L148,'1.2(2)'!$E$1010:$E$1010,"&lt;="&amp;$M148)+COUNTIFS('1.2(2)'!K$1010:K$1010,"△",'1.2(2)'!$E$1010:$E$1010,"&gt;="&amp;$L148,'1.2(2)'!$E$1010:$E$1010,"&lt;="&amp;$M148)</f>
        <v>0</v>
      </c>
    </row>
    <row r="149" spans="2:19">
      <c r="B149" s="61" t="s">
        <v>755</v>
      </c>
      <c r="C149" s="21"/>
      <c r="D149" s="62" t="s">
        <v>756</v>
      </c>
      <c r="E149" s="62" t="s">
        <v>788</v>
      </c>
      <c r="F149" s="61" t="s">
        <v>2573</v>
      </c>
      <c r="G149" s="62" t="s">
        <v>758</v>
      </c>
      <c r="H149" s="65" t="s">
        <v>551</v>
      </c>
      <c r="I149" s="66"/>
      <c r="J149" s="113" t="str">
        <f t="shared" si="34"/>
        <v>64～66</v>
      </c>
      <c r="L149" s="54">
        <f>INDEX('1.2(1)②'!$B:$B,MATCH(N149,'1.2(1)②'!$A:$A,0),1)</f>
        <v>64</v>
      </c>
      <c r="M149" s="16">
        <f t="shared" si="38"/>
        <v>66</v>
      </c>
      <c r="N149" s="16" t="str">
        <f t="shared" si="35"/>
        <v>産業（製造業）鉄鋼業製鉄業、製鋼・製鋼圧延業等※1製鋼工程廃熱回収設備</v>
      </c>
      <c r="P149" s="53" t="str">
        <f>INDEX('1.2(1)②'!$J:$J,MATCH($L149,'1.2(1)②'!$B:$B,0),1)</f>
        <v>転炉ガス顕熱回収設備</v>
      </c>
      <c r="Q149">
        <f t="shared" si="36"/>
        <v>3</v>
      </c>
      <c r="R149">
        <f>COUNTIFS('1.2(2)'!J$1010:J$1010,"〇",'1.2(2)'!$E$1010:$E$1010,"&gt;="&amp;$L149,'1.2(2)'!$E$1010:$E$1010,"&lt;="&amp;$M149)+COUNTIFS('1.2(2)'!J$1010:J$1010,"△",'1.2(2)'!$E$1010:$E$1010,"&gt;="&amp;$L149,'1.2(2)'!$E$1010:$E$1010,"&lt;="&amp;$M149)</f>
        <v>0</v>
      </c>
      <c r="S149">
        <f>COUNTIFS('1.2(2)'!K$1010:K$1010,"〇",'1.2(2)'!$E$1010:$E$1010,"&gt;="&amp;$L149,'1.2(2)'!$E$1010:$E$1010,"&lt;="&amp;$M149)+COUNTIFS('1.2(2)'!K$1010:K$1010,"△",'1.2(2)'!$E$1010:$E$1010,"&gt;="&amp;$L149,'1.2(2)'!$E$1010:$E$1010,"&lt;="&amp;$M149)</f>
        <v>0</v>
      </c>
    </row>
    <row r="150" spans="2:19">
      <c r="B150" s="61" t="s">
        <v>755</v>
      </c>
      <c r="C150" s="21"/>
      <c r="D150" s="62" t="s">
        <v>756</v>
      </c>
      <c r="E150" s="62" t="s">
        <v>788</v>
      </c>
      <c r="F150" s="61" t="s">
        <v>2574</v>
      </c>
      <c r="G150" s="62" t="s">
        <v>758</v>
      </c>
      <c r="H150" s="65" t="s">
        <v>982</v>
      </c>
      <c r="I150" s="66"/>
      <c r="J150" s="113" t="str">
        <f t="shared" si="34"/>
        <v>67～73</v>
      </c>
      <c r="L150" s="54">
        <f>INDEX('1.2(1)②'!$B:$B,MATCH(N150,'1.2(1)②'!$A:$A,0),1)</f>
        <v>67</v>
      </c>
      <c r="M150" s="16">
        <f t="shared" si="38"/>
        <v>73</v>
      </c>
      <c r="N150" s="16" t="str">
        <f t="shared" si="35"/>
        <v>産業（製造業）鉄鋼業製鉄業、製鋼・製鋼圧延業等※1製鋼工程省エネルギー型製造プロセス</v>
      </c>
      <c r="P150" s="53" t="str">
        <f>INDEX('1.2(1)②'!$J:$J,MATCH($L150,'1.2(1)②'!$B:$B,0),1)</f>
        <v>高温鋼片連続式鋳造設備</v>
      </c>
      <c r="Q150">
        <f t="shared" si="36"/>
        <v>7</v>
      </c>
      <c r="R150">
        <f>COUNTIFS('1.2(2)'!J$1010:J$1010,"〇",'1.2(2)'!$E$1010:$E$1010,"&gt;="&amp;$L150,'1.2(2)'!$E$1010:$E$1010,"&lt;="&amp;$M150)+COUNTIFS('1.2(2)'!J$1010:J$1010,"△",'1.2(2)'!$E$1010:$E$1010,"&gt;="&amp;$L150,'1.2(2)'!$E$1010:$E$1010,"&lt;="&amp;$M150)</f>
        <v>0</v>
      </c>
      <c r="S150">
        <f>COUNTIFS('1.2(2)'!K$1010:K$1010,"〇",'1.2(2)'!$E$1010:$E$1010,"&gt;="&amp;$L150,'1.2(2)'!$E$1010:$E$1010,"&lt;="&amp;$M150)+COUNTIFS('1.2(2)'!K$1010:K$1010,"△",'1.2(2)'!$E$1010:$E$1010,"&gt;="&amp;$L150,'1.2(2)'!$E$1010:$E$1010,"&lt;="&amp;$M150)</f>
        <v>0</v>
      </c>
    </row>
    <row r="151" spans="2:19">
      <c r="B151" s="61" t="s">
        <v>755</v>
      </c>
      <c r="C151" s="21"/>
      <c r="D151" s="62" t="s">
        <v>756</v>
      </c>
      <c r="E151" s="62" t="s">
        <v>788</v>
      </c>
      <c r="F151" s="61" t="s">
        <v>2575</v>
      </c>
      <c r="G151" s="62" t="s">
        <v>758</v>
      </c>
      <c r="H151" s="65" t="s">
        <v>106</v>
      </c>
      <c r="I151" s="66"/>
      <c r="J151" s="113" t="str">
        <f t="shared" si="34"/>
        <v>74～79</v>
      </c>
      <c r="L151" s="54">
        <f>INDEX('1.2(1)②'!$B:$B,MATCH(N151,'1.2(1)②'!$A:$A,0),1)</f>
        <v>74</v>
      </c>
      <c r="M151" s="16">
        <f t="shared" si="38"/>
        <v>79</v>
      </c>
      <c r="N151" s="16" t="str">
        <f t="shared" si="35"/>
        <v>産業（製造業）鉄鋼業製鉄業、製鋼・製鋼圧延業等※1製鋼工程その他</v>
      </c>
      <c r="P151" s="53" t="str">
        <f>INDEX('1.2(1)②'!$J:$J,MATCH($L151,'1.2(1)②'!$B:$B,0),1)</f>
        <v>転炉ガス潜熱回収設備（密閉型回収設備を含む）</v>
      </c>
      <c r="Q151">
        <f t="shared" si="36"/>
        <v>6</v>
      </c>
      <c r="R151">
        <f>COUNTIFS('1.2(2)'!J$1010:J$1010,"〇",'1.2(2)'!$E$1010:$E$1010,"&gt;="&amp;$L151,'1.2(2)'!$E$1010:$E$1010,"&lt;="&amp;$M151)+COUNTIFS('1.2(2)'!J$1010:J$1010,"△",'1.2(2)'!$E$1010:$E$1010,"&gt;="&amp;$L151,'1.2(2)'!$E$1010:$E$1010,"&lt;="&amp;$M151)</f>
        <v>0</v>
      </c>
      <c r="S151">
        <f>COUNTIFS('1.2(2)'!K$1010:K$1010,"〇",'1.2(2)'!$E$1010:$E$1010,"&gt;="&amp;$L151,'1.2(2)'!$E$1010:$E$1010,"&lt;="&amp;$M151)+COUNTIFS('1.2(2)'!K$1010:K$1010,"△",'1.2(2)'!$E$1010:$E$1010,"&gt;="&amp;$L151,'1.2(2)'!$E$1010:$E$1010,"&lt;="&amp;$M151)</f>
        <v>0</v>
      </c>
    </row>
    <row r="152" spans="2:19">
      <c r="B152" s="61" t="s">
        <v>755</v>
      </c>
      <c r="C152" s="21"/>
      <c r="D152" s="62" t="s">
        <v>756</v>
      </c>
      <c r="E152" s="62" t="s">
        <v>788</v>
      </c>
      <c r="F152" s="61" t="s">
        <v>2576</v>
      </c>
      <c r="G152" s="135" t="s">
        <v>983</v>
      </c>
      <c r="H152" s="65" t="s">
        <v>73</v>
      </c>
      <c r="I152" s="66"/>
      <c r="J152" s="113" t="str">
        <f t="shared" si="34"/>
        <v>80～81</v>
      </c>
      <c r="L152" s="54">
        <f>INDEX('1.2(1)②'!$B:$B,MATCH(N152,'1.2(1)②'!$A:$A,0),1)</f>
        <v>80</v>
      </c>
      <c r="M152" s="16">
        <f t="shared" si="38"/>
        <v>81</v>
      </c>
      <c r="N152" s="16" t="str">
        <f t="shared" si="35"/>
        <v>産業（製造業）鉄鋼業製鉄業、製鋼・製鋼圧延業等※1圧延・金属加工・表面処理工程燃焼設備</v>
      </c>
      <c r="P152" s="53" t="str">
        <f>INDEX('1.2(1)②'!$J:$J,MATCH($L152,'1.2(1)②'!$B:$B,0),1)</f>
        <v>熱間鋼片表面手入れ技術</v>
      </c>
      <c r="Q152">
        <f t="shared" si="36"/>
        <v>2</v>
      </c>
      <c r="R152">
        <f>COUNTIFS('1.2(2)'!J$1010:J$1010,"〇",'1.2(2)'!$E$1010:$E$1010,"&gt;="&amp;$L152,'1.2(2)'!$E$1010:$E$1010,"&lt;="&amp;$M152)+COUNTIFS('1.2(2)'!J$1010:J$1010,"△",'1.2(2)'!$E$1010:$E$1010,"&gt;="&amp;$L152,'1.2(2)'!$E$1010:$E$1010,"&lt;="&amp;$M152)</f>
        <v>0</v>
      </c>
      <c r="S152">
        <f>COUNTIFS('1.2(2)'!K$1010:K$1010,"〇",'1.2(2)'!$E$1010:$E$1010,"&gt;="&amp;$L152,'1.2(2)'!$E$1010:$E$1010,"&lt;="&amp;$M152)+COUNTIFS('1.2(2)'!K$1010:K$1010,"△",'1.2(2)'!$E$1010:$E$1010,"&gt;="&amp;$L152,'1.2(2)'!$E$1010:$E$1010,"&lt;="&amp;$M152)</f>
        <v>0</v>
      </c>
    </row>
    <row r="153" spans="2:19">
      <c r="B153" s="61" t="s">
        <v>755</v>
      </c>
      <c r="C153" s="21"/>
      <c r="D153" s="62" t="s">
        <v>756</v>
      </c>
      <c r="E153" s="62" t="s">
        <v>788</v>
      </c>
      <c r="F153" s="61" t="s">
        <v>2577</v>
      </c>
      <c r="G153" s="62" t="s">
        <v>983</v>
      </c>
      <c r="H153" s="65" t="s">
        <v>88</v>
      </c>
      <c r="I153" s="66"/>
      <c r="J153" s="113" t="str">
        <f t="shared" ref="J153:J184" si="39">HYPERLINK("#'"&amp;$B$17&amp;$B$18&amp;$B$118&amp;"'!B"&amp;L153+6,IF(M153=L153,L153,L153&amp;"～"&amp;M153))</f>
        <v>82～92</v>
      </c>
      <c r="L153" s="54">
        <f>INDEX('1.2(1)②'!$B:$B,MATCH(N153,'1.2(1)②'!$A:$A,0),1)</f>
        <v>82</v>
      </c>
      <c r="M153" s="16">
        <f t="shared" si="38"/>
        <v>92</v>
      </c>
      <c r="N153" s="16" t="str">
        <f t="shared" ref="N153:N184" si="40">B153&amp;D153&amp;E153&amp;G153&amp;H153</f>
        <v>産業（製造業）鉄鋼業製鉄業、製鋼・製鋼圧延業等※1圧延・金属加工・表面処理工程熱利用設備</v>
      </c>
      <c r="P153" s="53" t="str">
        <f>INDEX('1.2(1)②'!$J:$J,MATCH($L153,'1.2(1)②'!$B:$B,0),1)</f>
        <v>鋼片保温カバー</v>
      </c>
      <c r="Q153">
        <f t="shared" si="36"/>
        <v>11</v>
      </c>
      <c r="R153">
        <f>COUNTIFS('1.2(2)'!J$1010:J$1010,"〇",'1.2(2)'!$E$1010:$E$1010,"&gt;="&amp;$L153,'1.2(2)'!$E$1010:$E$1010,"&lt;="&amp;$M153)+COUNTIFS('1.2(2)'!J$1010:J$1010,"△",'1.2(2)'!$E$1010:$E$1010,"&gt;="&amp;$L153,'1.2(2)'!$E$1010:$E$1010,"&lt;="&amp;$M153)</f>
        <v>0</v>
      </c>
      <c r="S153">
        <f>COUNTIFS('1.2(2)'!K$1010:K$1010,"〇",'1.2(2)'!$E$1010:$E$1010,"&gt;="&amp;$L153,'1.2(2)'!$E$1010:$E$1010,"&lt;="&amp;$M153)+COUNTIFS('1.2(2)'!K$1010:K$1010,"△",'1.2(2)'!$E$1010:$E$1010,"&gt;="&amp;$L153,'1.2(2)'!$E$1010:$E$1010,"&lt;="&amp;$M153)</f>
        <v>0</v>
      </c>
    </row>
    <row r="154" spans="2:19">
      <c r="B154" s="61" t="s">
        <v>755</v>
      </c>
      <c r="C154" s="21"/>
      <c r="D154" s="62" t="s">
        <v>756</v>
      </c>
      <c r="E154" s="62" t="s">
        <v>788</v>
      </c>
      <c r="F154" s="61" t="s">
        <v>2578</v>
      </c>
      <c r="G154" s="62" t="s">
        <v>983</v>
      </c>
      <c r="H154" s="65" t="s">
        <v>982</v>
      </c>
      <c r="I154" s="66"/>
      <c r="J154" s="113" t="str">
        <f t="shared" si="39"/>
        <v>93～102</v>
      </c>
      <c r="L154" s="54">
        <f>INDEX('1.2(1)②'!$B:$B,MATCH(N154,'1.2(1)②'!$A:$A,0),1)</f>
        <v>93</v>
      </c>
      <c r="M154" s="16">
        <f t="shared" si="38"/>
        <v>102</v>
      </c>
      <c r="N154" s="16" t="str">
        <f t="shared" si="40"/>
        <v>産業（製造業）鉄鋼業製鉄業、製鋼・製鋼圧延業等※1圧延・金属加工・表面処理工程省エネルギー型製造プロセス</v>
      </c>
      <c r="P154" s="53" t="str">
        <f>INDEX('1.2(1)②'!$J:$J,MATCH($L154,'1.2(1)②'!$B:$B,0),1)</f>
        <v>高性能線材圧延設備</v>
      </c>
      <c r="Q154">
        <f t="shared" si="36"/>
        <v>10</v>
      </c>
      <c r="R154">
        <f>COUNTIFS('1.2(2)'!J$1010:J$1010,"〇",'1.2(2)'!$E$1010:$E$1010,"&gt;="&amp;$L154,'1.2(2)'!$E$1010:$E$1010,"&lt;="&amp;$M154)+COUNTIFS('1.2(2)'!J$1010:J$1010,"△",'1.2(2)'!$E$1010:$E$1010,"&gt;="&amp;$L154,'1.2(2)'!$E$1010:$E$1010,"&lt;="&amp;$M154)</f>
        <v>0</v>
      </c>
      <c r="S154">
        <f>COUNTIFS('1.2(2)'!K$1010:K$1010,"〇",'1.2(2)'!$E$1010:$E$1010,"&gt;="&amp;$L154,'1.2(2)'!$E$1010:$E$1010,"&lt;="&amp;$M154)+COUNTIFS('1.2(2)'!K$1010:K$1010,"△",'1.2(2)'!$E$1010:$E$1010,"&gt;="&amp;$L154,'1.2(2)'!$E$1010:$E$1010,"&lt;="&amp;$M154)</f>
        <v>0</v>
      </c>
    </row>
    <row r="155" spans="2:19">
      <c r="B155" s="61" t="s">
        <v>755</v>
      </c>
      <c r="C155" s="21"/>
      <c r="D155" s="62" t="s">
        <v>756</v>
      </c>
      <c r="E155" s="62" t="s">
        <v>788</v>
      </c>
      <c r="F155" s="61" t="s">
        <v>2579</v>
      </c>
      <c r="G155" s="63" t="s">
        <v>983</v>
      </c>
      <c r="H155" s="65" t="s">
        <v>106</v>
      </c>
      <c r="I155" s="66"/>
      <c r="J155" s="113" t="str">
        <f t="shared" si="39"/>
        <v>103～104</v>
      </c>
      <c r="L155" s="54">
        <f>INDEX('1.2(1)②'!$B:$B,MATCH(N155,'1.2(1)②'!$A:$A,0),1)</f>
        <v>103</v>
      </c>
      <c r="M155" s="16">
        <f t="shared" si="38"/>
        <v>104</v>
      </c>
      <c r="N155" s="16" t="str">
        <f t="shared" si="40"/>
        <v>産業（製造業）鉄鋼業製鉄業、製鋼・製鋼圧延業等※1圧延・金属加工・表面処理工程その他</v>
      </c>
      <c r="P155" s="53" t="str">
        <f>INDEX('1.2(1)②'!$J:$J,MATCH($L155,'1.2(1)②'!$B:$B,0),1)</f>
        <v>デスケーリングポンププランジャー化</v>
      </c>
      <c r="Q155">
        <f t="shared" si="36"/>
        <v>2</v>
      </c>
      <c r="R155">
        <f>COUNTIFS('1.2(2)'!J$1010:J$1010,"〇",'1.2(2)'!$E$1010:$E$1010,"&gt;="&amp;$L155,'1.2(2)'!$E$1010:$E$1010,"&lt;="&amp;$M155)+COUNTIFS('1.2(2)'!J$1010:J$1010,"△",'1.2(2)'!$E$1010:$E$1010,"&gt;="&amp;$L155,'1.2(2)'!$E$1010:$E$1010,"&lt;="&amp;$M155)</f>
        <v>0</v>
      </c>
      <c r="S155">
        <f>COUNTIFS('1.2(2)'!K$1010:K$1010,"〇",'1.2(2)'!$E$1010:$E$1010,"&gt;="&amp;$L155,'1.2(2)'!$E$1010:$E$1010,"&lt;="&amp;$M155)+COUNTIFS('1.2(2)'!K$1010:K$1010,"△",'1.2(2)'!$E$1010:$E$1010,"&gt;="&amp;$L155,'1.2(2)'!$E$1010:$E$1010,"&lt;="&amp;$M155)</f>
        <v>0</v>
      </c>
    </row>
    <row r="156" spans="2:19">
      <c r="B156" s="61" t="s">
        <v>755</v>
      </c>
      <c r="C156" s="21"/>
      <c r="D156" s="62" t="s">
        <v>756</v>
      </c>
      <c r="E156" s="62" t="s">
        <v>788</v>
      </c>
      <c r="F156" s="61" t="s">
        <v>2580</v>
      </c>
      <c r="G156" s="135" t="s">
        <v>759</v>
      </c>
      <c r="H156" s="65" t="s">
        <v>73</v>
      </c>
      <c r="I156" s="66"/>
      <c r="J156" s="113">
        <f t="shared" si="39"/>
        <v>105</v>
      </c>
      <c r="L156" s="54">
        <f>INDEX('1.2(1)②'!$B:$B,MATCH(N156,'1.2(1)②'!$A:$A,0),1)</f>
        <v>105</v>
      </c>
      <c r="M156" s="16">
        <f t="shared" si="38"/>
        <v>105</v>
      </c>
      <c r="N156" s="16" t="str">
        <f t="shared" si="40"/>
        <v>産業（製造業）鉄鋼業製鉄業、製鋼・製鋼圧延業等※1フェロアロイ製造工程燃焼設備</v>
      </c>
      <c r="P156" s="53" t="str">
        <f>INDEX('1.2(1)②'!$J:$J,MATCH($L156,'1.2(1)②'!$B:$B,0),1)</f>
        <v>焼結高効率点火炉バーナー</v>
      </c>
      <c r="Q156">
        <f t="shared" si="36"/>
        <v>1</v>
      </c>
      <c r="R156">
        <f>COUNTIFS('1.2(2)'!J$1010:J$1010,"〇",'1.2(2)'!$E$1010:$E$1010,"&gt;="&amp;$L156,'1.2(2)'!$E$1010:$E$1010,"&lt;="&amp;$M156)+COUNTIFS('1.2(2)'!J$1010:J$1010,"△",'1.2(2)'!$E$1010:$E$1010,"&gt;="&amp;$L156,'1.2(2)'!$E$1010:$E$1010,"&lt;="&amp;$M156)</f>
        <v>0</v>
      </c>
      <c r="S156">
        <f>COUNTIFS('1.2(2)'!K$1010:K$1010,"〇",'1.2(2)'!$E$1010:$E$1010,"&gt;="&amp;$L156,'1.2(2)'!$E$1010:$E$1010,"&lt;="&amp;$M156)+COUNTIFS('1.2(2)'!K$1010:K$1010,"△",'1.2(2)'!$E$1010:$E$1010,"&gt;="&amp;$L156,'1.2(2)'!$E$1010:$E$1010,"&lt;="&amp;$M156)</f>
        <v>0</v>
      </c>
    </row>
    <row r="157" spans="2:19">
      <c r="B157" s="61" t="s">
        <v>755</v>
      </c>
      <c r="C157" s="21"/>
      <c r="D157" s="62" t="s">
        <v>756</v>
      </c>
      <c r="E157" s="62" t="s">
        <v>788</v>
      </c>
      <c r="F157" s="61" t="s">
        <v>2581</v>
      </c>
      <c r="G157" s="62" t="s">
        <v>759</v>
      </c>
      <c r="H157" s="65" t="s">
        <v>88</v>
      </c>
      <c r="I157" s="66"/>
      <c r="J157" s="113">
        <f t="shared" si="39"/>
        <v>106</v>
      </c>
      <c r="L157" s="54">
        <f>INDEX('1.2(1)②'!$B:$B,MATCH(N157,'1.2(1)②'!$A:$A,0),1)</f>
        <v>106</v>
      </c>
      <c r="M157" s="16">
        <f t="shared" si="38"/>
        <v>106</v>
      </c>
      <c r="N157" s="16" t="str">
        <f t="shared" si="40"/>
        <v>産業（製造業）鉄鋼業製鉄業、製鋼・製鋼圧延業等※1フェロアロイ製造工程熱利用設備</v>
      </c>
      <c r="P157" s="53" t="str">
        <f>INDEX('1.2(1)②'!$J:$J,MATCH($L157,'1.2(1)②'!$B:$B,0),1)</f>
        <v>原料乾燥キルン</v>
      </c>
      <c r="Q157">
        <f t="shared" si="36"/>
        <v>1</v>
      </c>
      <c r="R157">
        <f>COUNTIFS('1.2(2)'!J$1010:J$1010,"〇",'1.2(2)'!$E$1010:$E$1010,"&gt;="&amp;$L157,'1.2(2)'!$E$1010:$E$1010,"&lt;="&amp;$M157)+COUNTIFS('1.2(2)'!J$1010:J$1010,"△",'1.2(2)'!$E$1010:$E$1010,"&gt;="&amp;$L157,'1.2(2)'!$E$1010:$E$1010,"&lt;="&amp;$M157)</f>
        <v>0</v>
      </c>
      <c r="S157">
        <f>COUNTIFS('1.2(2)'!K$1010:K$1010,"〇",'1.2(2)'!$E$1010:$E$1010,"&gt;="&amp;$L157,'1.2(2)'!$E$1010:$E$1010,"&lt;="&amp;$M157)+COUNTIFS('1.2(2)'!K$1010:K$1010,"△",'1.2(2)'!$E$1010:$E$1010,"&gt;="&amp;$L157,'1.2(2)'!$E$1010:$E$1010,"&lt;="&amp;$M157)</f>
        <v>0</v>
      </c>
    </row>
    <row r="158" spans="2:19">
      <c r="B158" s="61" t="s">
        <v>755</v>
      </c>
      <c r="C158" s="21"/>
      <c r="D158" s="62" t="s">
        <v>756</v>
      </c>
      <c r="E158" s="62" t="s">
        <v>788</v>
      </c>
      <c r="F158" s="61" t="s">
        <v>2582</v>
      </c>
      <c r="G158" s="62" t="s">
        <v>759</v>
      </c>
      <c r="H158" s="65" t="s">
        <v>551</v>
      </c>
      <c r="I158" s="66"/>
      <c r="J158" s="113" t="str">
        <f t="shared" si="39"/>
        <v>107～113</v>
      </c>
      <c r="L158" s="54">
        <f>INDEX('1.2(1)②'!$B:$B,MATCH(N158,'1.2(1)②'!$A:$A,0),1)</f>
        <v>107</v>
      </c>
      <c r="M158" s="16">
        <f t="shared" si="38"/>
        <v>113</v>
      </c>
      <c r="N158" s="16" t="str">
        <f t="shared" si="40"/>
        <v>産業（製造業）鉄鋼業製鉄業、製鋼・製鋼圧延業等※1フェロアロイ製造工程廃熱回収設備</v>
      </c>
      <c r="P158" s="53" t="str">
        <f>INDEX('1.2(1)②'!$J:$J,MATCH($L158,'1.2(1)②'!$B:$B,0),1)</f>
        <v>焼結機排ガス顕熱回収装置</v>
      </c>
      <c r="Q158">
        <f t="shared" si="36"/>
        <v>7</v>
      </c>
      <c r="R158">
        <f>COUNTIFS('1.2(2)'!J$1010:J$1010,"〇",'1.2(2)'!$E$1010:$E$1010,"&gt;="&amp;$L158,'1.2(2)'!$E$1010:$E$1010,"&lt;="&amp;$M158)+COUNTIFS('1.2(2)'!J$1010:J$1010,"△",'1.2(2)'!$E$1010:$E$1010,"&gt;="&amp;$L158,'1.2(2)'!$E$1010:$E$1010,"&lt;="&amp;$M158)</f>
        <v>0</v>
      </c>
      <c r="S158">
        <f>COUNTIFS('1.2(2)'!K$1010:K$1010,"〇",'1.2(2)'!$E$1010:$E$1010,"&gt;="&amp;$L158,'1.2(2)'!$E$1010:$E$1010,"&lt;="&amp;$M158)+COUNTIFS('1.2(2)'!K$1010:K$1010,"△",'1.2(2)'!$E$1010:$E$1010,"&gt;="&amp;$L158,'1.2(2)'!$E$1010:$E$1010,"&lt;="&amp;$M158)</f>
        <v>0</v>
      </c>
    </row>
    <row r="159" spans="2:19">
      <c r="B159" s="61" t="s">
        <v>755</v>
      </c>
      <c r="C159" s="21"/>
      <c r="D159" s="62" t="s">
        <v>756</v>
      </c>
      <c r="E159" s="62" t="s">
        <v>788</v>
      </c>
      <c r="F159" s="61" t="s">
        <v>2583</v>
      </c>
      <c r="G159" s="62" t="s">
        <v>759</v>
      </c>
      <c r="H159" s="65" t="s">
        <v>982</v>
      </c>
      <c r="I159" s="66"/>
      <c r="J159" s="113" t="str">
        <f t="shared" si="39"/>
        <v>114～116</v>
      </c>
      <c r="L159" s="54">
        <f>INDEX('1.2(1)②'!$B:$B,MATCH(N159,'1.2(1)②'!$A:$A,0),1)</f>
        <v>114</v>
      </c>
      <c r="M159" s="16">
        <f t="shared" si="38"/>
        <v>116</v>
      </c>
      <c r="N159" s="16" t="str">
        <f t="shared" si="40"/>
        <v>産業（製造業）鉄鋼業製鉄業、製鋼・製鋼圧延業等※1フェロアロイ製造工程省エネルギー型製造プロセス</v>
      </c>
      <c r="P159" s="53" t="str">
        <f>INDEX('1.2(1)②'!$J:$J,MATCH($L159,'1.2(1)②'!$B:$B,0),1)</f>
        <v>高効率予備還元プロセス</v>
      </c>
      <c r="Q159">
        <f t="shared" si="36"/>
        <v>3</v>
      </c>
      <c r="R159">
        <f>COUNTIFS('1.2(2)'!J$1010:J$1010,"〇",'1.2(2)'!$E$1010:$E$1010,"&gt;="&amp;$L159,'1.2(2)'!$E$1010:$E$1010,"&lt;="&amp;$M159)+COUNTIFS('1.2(2)'!J$1010:J$1010,"△",'1.2(2)'!$E$1010:$E$1010,"&gt;="&amp;$L159,'1.2(2)'!$E$1010:$E$1010,"&lt;="&amp;$M159)</f>
        <v>0</v>
      </c>
      <c r="S159">
        <f>COUNTIFS('1.2(2)'!K$1010:K$1010,"〇",'1.2(2)'!$E$1010:$E$1010,"&gt;="&amp;$L159,'1.2(2)'!$E$1010:$E$1010,"&lt;="&amp;$M159)+COUNTIFS('1.2(2)'!K$1010:K$1010,"△",'1.2(2)'!$E$1010:$E$1010,"&gt;="&amp;$L159,'1.2(2)'!$E$1010:$E$1010,"&lt;="&amp;$M159)</f>
        <v>0</v>
      </c>
    </row>
    <row r="160" spans="2:19">
      <c r="B160" s="61" t="s">
        <v>755</v>
      </c>
      <c r="C160" s="21"/>
      <c r="D160" s="62" t="s">
        <v>756</v>
      </c>
      <c r="E160" s="62" t="s">
        <v>788</v>
      </c>
      <c r="F160" s="61" t="s">
        <v>2584</v>
      </c>
      <c r="G160" s="63" t="s">
        <v>759</v>
      </c>
      <c r="H160" s="65" t="s">
        <v>106</v>
      </c>
      <c r="I160" s="66"/>
      <c r="J160" s="113" t="str">
        <f t="shared" si="39"/>
        <v>117～119</v>
      </c>
      <c r="L160" s="54">
        <f>INDEX('1.2(1)②'!$B:$B,MATCH(N160,'1.2(1)②'!$A:$A,0),1)</f>
        <v>117</v>
      </c>
      <c r="M160" s="16">
        <f t="shared" si="38"/>
        <v>119</v>
      </c>
      <c r="N160" s="16" t="str">
        <f t="shared" si="40"/>
        <v>産業（製造業）鉄鋼業製鉄業、製鋼・製鋼圧延業等※1フェロアロイ製造工程その他</v>
      </c>
      <c r="P160" s="53" t="str">
        <f>INDEX('1.2(1)②'!$J:$J,MATCH($L160,'1.2(1)②'!$B:$B,0),1)</f>
        <v>省エネルギー型粉砕装置</v>
      </c>
      <c r="Q160">
        <f t="shared" si="36"/>
        <v>3</v>
      </c>
      <c r="R160">
        <f>COUNTIFS('1.2(2)'!J$1010:J$1010,"〇",'1.2(2)'!$E$1010:$E$1010,"&gt;="&amp;$L160,'1.2(2)'!$E$1010:$E$1010,"&lt;="&amp;$M160)+COUNTIFS('1.2(2)'!J$1010:J$1010,"△",'1.2(2)'!$E$1010:$E$1010,"&gt;="&amp;$L160,'1.2(2)'!$E$1010:$E$1010,"&lt;="&amp;$M160)</f>
        <v>0</v>
      </c>
      <c r="S160">
        <f>COUNTIFS('1.2(2)'!K$1010:K$1010,"〇",'1.2(2)'!$E$1010:$E$1010,"&gt;="&amp;$L160,'1.2(2)'!$E$1010:$E$1010,"&lt;="&amp;$M160)+COUNTIFS('1.2(2)'!K$1010:K$1010,"△",'1.2(2)'!$E$1010:$E$1010,"&gt;="&amp;$L160,'1.2(2)'!$E$1010:$E$1010,"&lt;="&amp;$M160)</f>
        <v>0</v>
      </c>
    </row>
    <row r="161" spans="2:19">
      <c r="B161" s="61" t="s">
        <v>755</v>
      </c>
      <c r="C161" s="21"/>
      <c r="D161" s="62" t="s">
        <v>756</v>
      </c>
      <c r="E161" s="62" t="s">
        <v>788</v>
      </c>
      <c r="F161" s="61" t="s">
        <v>2585</v>
      </c>
      <c r="G161" s="135" t="s">
        <v>984</v>
      </c>
      <c r="H161" s="65" t="s">
        <v>73</v>
      </c>
      <c r="I161" s="66"/>
      <c r="J161" s="113" t="str">
        <f t="shared" si="39"/>
        <v>120～129</v>
      </c>
      <c r="L161" s="54">
        <f>INDEX('1.2(1)②'!$B:$B,MATCH(N161,'1.2(1)②'!$A:$A,0),1)</f>
        <v>120</v>
      </c>
      <c r="M161" s="16">
        <f t="shared" si="38"/>
        <v>129</v>
      </c>
      <c r="N161" s="16" t="str">
        <f t="shared" si="40"/>
        <v>産業（製造業）鉄鋼業製鉄業、製鋼・製鋼圧延業等※1伸線工程、引抜工程、鋳鉄管製造工程燃焼設備</v>
      </c>
      <c r="P161" s="53" t="str">
        <f>INDEX('1.2(1)②'!$J:$J,MATCH($L161,'1.2(1)②'!$B:$B,0),1)</f>
        <v>外気流入防止板の設置</v>
      </c>
      <c r="Q161">
        <f t="shared" si="36"/>
        <v>10</v>
      </c>
      <c r="R161">
        <f>COUNTIFS('1.2(2)'!J$1010:J$1010,"〇",'1.2(2)'!$E$1010:$E$1010,"&gt;="&amp;$L161,'1.2(2)'!$E$1010:$E$1010,"&lt;="&amp;$M161)+COUNTIFS('1.2(2)'!J$1010:J$1010,"△",'1.2(2)'!$E$1010:$E$1010,"&gt;="&amp;$L161,'1.2(2)'!$E$1010:$E$1010,"&lt;="&amp;$M161)</f>
        <v>0</v>
      </c>
      <c r="S161">
        <f>COUNTIFS('1.2(2)'!K$1010:K$1010,"〇",'1.2(2)'!$E$1010:$E$1010,"&gt;="&amp;$L161,'1.2(2)'!$E$1010:$E$1010,"&lt;="&amp;$M161)+COUNTIFS('1.2(2)'!K$1010:K$1010,"△",'1.2(2)'!$E$1010:$E$1010,"&gt;="&amp;$L161,'1.2(2)'!$E$1010:$E$1010,"&lt;="&amp;$M161)</f>
        <v>0</v>
      </c>
    </row>
    <row r="162" spans="2:19">
      <c r="B162" s="61" t="s">
        <v>755</v>
      </c>
      <c r="C162" s="21"/>
      <c r="D162" s="62" t="s">
        <v>756</v>
      </c>
      <c r="E162" s="62" t="s">
        <v>788</v>
      </c>
      <c r="F162" s="61" t="s">
        <v>2586</v>
      </c>
      <c r="G162" s="62" t="s">
        <v>984</v>
      </c>
      <c r="H162" s="65" t="s">
        <v>88</v>
      </c>
      <c r="I162" s="66"/>
      <c r="J162" s="113" t="str">
        <f t="shared" si="39"/>
        <v>130～132</v>
      </c>
      <c r="L162" s="54">
        <f>INDEX('1.2(1)②'!$B:$B,MATCH(N162,'1.2(1)②'!$A:$A,0),1)</f>
        <v>130</v>
      </c>
      <c r="M162" s="16">
        <f t="shared" si="38"/>
        <v>132</v>
      </c>
      <c r="N162" s="16" t="str">
        <f t="shared" si="40"/>
        <v>産業（製造業）鉄鋼業製鉄業、製鋼・製鋼圧延業等※1伸線工程、引抜工程、鋳鉄管製造工程熱利用設備</v>
      </c>
      <c r="P162" s="53" t="str">
        <f>INDEX('1.2(1)②'!$J:$J,MATCH($L162,'1.2(1)②'!$B:$B,0),1)</f>
        <v>直接加熱方式の採用</v>
      </c>
      <c r="Q162">
        <f t="shared" si="36"/>
        <v>3</v>
      </c>
      <c r="R162">
        <f>COUNTIFS('1.2(2)'!J$1010:J$1010,"〇",'1.2(2)'!$E$1010:$E$1010,"&gt;="&amp;$L162,'1.2(2)'!$E$1010:$E$1010,"&lt;="&amp;$M162)+COUNTIFS('1.2(2)'!J$1010:J$1010,"△",'1.2(2)'!$E$1010:$E$1010,"&gt;="&amp;$L162,'1.2(2)'!$E$1010:$E$1010,"&lt;="&amp;$M162)</f>
        <v>0</v>
      </c>
      <c r="S162">
        <f>COUNTIFS('1.2(2)'!K$1010:K$1010,"〇",'1.2(2)'!$E$1010:$E$1010,"&gt;="&amp;$L162,'1.2(2)'!$E$1010:$E$1010,"&lt;="&amp;$M162)+COUNTIFS('1.2(2)'!K$1010:K$1010,"△",'1.2(2)'!$E$1010:$E$1010,"&gt;="&amp;$L162,'1.2(2)'!$E$1010:$E$1010,"&lt;="&amp;$M162)</f>
        <v>0</v>
      </c>
    </row>
    <row r="163" spans="2:19">
      <c r="B163" s="61" t="s">
        <v>755</v>
      </c>
      <c r="C163" s="21"/>
      <c r="D163" s="62" t="s">
        <v>756</v>
      </c>
      <c r="E163" s="62" t="s">
        <v>788</v>
      </c>
      <c r="F163" s="61" t="s">
        <v>2587</v>
      </c>
      <c r="G163" s="62" t="s">
        <v>984</v>
      </c>
      <c r="H163" s="65" t="s">
        <v>551</v>
      </c>
      <c r="I163" s="66"/>
      <c r="J163" s="113" t="str">
        <f t="shared" si="39"/>
        <v>133～135</v>
      </c>
      <c r="L163" s="54">
        <f>INDEX('1.2(1)②'!$B:$B,MATCH(N163,'1.2(1)②'!$A:$A,0),1)</f>
        <v>133</v>
      </c>
      <c r="M163" s="16">
        <f t="shared" si="38"/>
        <v>135</v>
      </c>
      <c r="N163" s="16" t="str">
        <f t="shared" si="40"/>
        <v>産業（製造業）鉄鋼業製鉄業、製鋼・製鋼圧延業等※1伸線工程、引抜工程、鋳鉄管製造工程廃熱回収設備</v>
      </c>
      <c r="P163" s="53" t="str">
        <f>INDEX('1.2(1)②'!$J:$J,MATCH($L163,'1.2(1)②'!$B:$B,0),1)</f>
        <v>排熱利用汚泥乾燥装置</v>
      </c>
      <c r="Q163">
        <f t="shared" si="36"/>
        <v>3</v>
      </c>
      <c r="R163">
        <f>COUNTIFS('1.2(2)'!J$1010:J$1010,"〇",'1.2(2)'!$E$1010:$E$1010,"&gt;="&amp;$L163,'1.2(2)'!$E$1010:$E$1010,"&lt;="&amp;$M163)+COUNTIFS('1.2(2)'!J$1010:J$1010,"△",'1.2(2)'!$E$1010:$E$1010,"&gt;="&amp;$L163,'1.2(2)'!$E$1010:$E$1010,"&lt;="&amp;$M163)</f>
        <v>0</v>
      </c>
      <c r="S163">
        <f>COUNTIFS('1.2(2)'!K$1010:K$1010,"〇",'1.2(2)'!$E$1010:$E$1010,"&gt;="&amp;$L163,'1.2(2)'!$E$1010:$E$1010,"&lt;="&amp;$M163)+COUNTIFS('1.2(2)'!K$1010:K$1010,"△",'1.2(2)'!$E$1010:$E$1010,"&gt;="&amp;$L163,'1.2(2)'!$E$1010:$E$1010,"&lt;="&amp;$M163)</f>
        <v>0</v>
      </c>
    </row>
    <row r="164" spans="2:19">
      <c r="B164" s="61" t="s">
        <v>755</v>
      </c>
      <c r="C164" s="21"/>
      <c r="D164" s="62" t="s">
        <v>756</v>
      </c>
      <c r="E164" s="62" t="s">
        <v>788</v>
      </c>
      <c r="F164" s="61" t="s">
        <v>2588</v>
      </c>
      <c r="G164" s="63" t="s">
        <v>984</v>
      </c>
      <c r="H164" s="65" t="s">
        <v>982</v>
      </c>
      <c r="I164" s="66"/>
      <c r="J164" s="113" t="str">
        <f t="shared" si="39"/>
        <v>136～137</v>
      </c>
      <c r="L164" s="54">
        <f>INDEX('1.2(1)②'!$B:$B,MATCH(N164,'1.2(1)②'!$A:$A,0),1)</f>
        <v>136</v>
      </c>
      <c r="M164" s="16">
        <f t="shared" si="38"/>
        <v>137</v>
      </c>
      <c r="N164" s="16" t="str">
        <f t="shared" si="40"/>
        <v>産業（製造業）鉄鋼業製鉄業、製鋼・製鋼圧延業等※1伸線工程、引抜工程、鋳鉄管製造工程省エネルギー型製造プロセス</v>
      </c>
      <c r="P164" s="53" t="str">
        <f>INDEX('1.2(1)②'!$J:$J,MATCH($L164,'1.2(1)②'!$B:$B,0),1)</f>
        <v>インバーター制御プラズマ切断機</v>
      </c>
      <c r="Q164">
        <f t="shared" si="36"/>
        <v>2</v>
      </c>
      <c r="R164">
        <f>COUNTIFS('1.2(2)'!J$1010:J$1010,"〇",'1.2(2)'!$E$1010:$E$1010,"&gt;="&amp;$L164,'1.2(2)'!$E$1010:$E$1010,"&lt;="&amp;$M164)+COUNTIFS('1.2(2)'!J$1010:J$1010,"△",'1.2(2)'!$E$1010:$E$1010,"&gt;="&amp;$L164,'1.2(2)'!$E$1010:$E$1010,"&lt;="&amp;$M164)</f>
        <v>0</v>
      </c>
      <c r="S164">
        <f>COUNTIFS('1.2(2)'!K$1010:K$1010,"〇",'1.2(2)'!$E$1010:$E$1010,"&gt;="&amp;$L164,'1.2(2)'!$E$1010:$E$1010,"&lt;="&amp;$M164)+COUNTIFS('1.2(2)'!K$1010:K$1010,"△",'1.2(2)'!$E$1010:$E$1010,"&gt;="&amp;$L164,'1.2(2)'!$E$1010:$E$1010,"&lt;="&amp;$M164)</f>
        <v>0</v>
      </c>
    </row>
    <row r="165" spans="2:19">
      <c r="B165" s="61" t="s">
        <v>755</v>
      </c>
      <c r="C165" s="21"/>
      <c r="D165" s="62" t="s">
        <v>756</v>
      </c>
      <c r="E165" s="62" t="s">
        <v>788</v>
      </c>
      <c r="F165" s="61" t="s">
        <v>2589</v>
      </c>
      <c r="G165" s="20" t="s">
        <v>718</v>
      </c>
      <c r="H165" s="65" t="s">
        <v>551</v>
      </c>
      <c r="I165" s="66"/>
      <c r="J165" s="113">
        <f t="shared" si="39"/>
        <v>138</v>
      </c>
      <c r="L165" s="54">
        <f>INDEX('1.2(1)②'!$B:$B,MATCH(N165,'1.2(1)②'!$A:$A,0),1)</f>
        <v>138</v>
      </c>
      <c r="M165" s="16">
        <f t="shared" si="38"/>
        <v>138</v>
      </c>
      <c r="N165" s="16" t="str">
        <f t="shared" si="40"/>
        <v>産業（製造業）鉄鋼業製鉄業、製鋼・製鋼圧延業等※1その他の主要エネルギー消費設備廃熱回収設備</v>
      </c>
      <c r="P165" s="53" t="str">
        <f>INDEX('1.2(1)②'!$J:$J,MATCH($L165,'1.2(1)②'!$B:$B,0),1)</f>
        <v>ボイラー燃料ガス予熱装置</v>
      </c>
      <c r="Q165">
        <f t="shared" si="36"/>
        <v>1</v>
      </c>
      <c r="R165">
        <f>COUNTIFS('1.2(2)'!J$1010:J$1010,"〇",'1.2(2)'!$E$1010:$E$1010,"&gt;="&amp;$L165,'1.2(2)'!$E$1010:$E$1010,"&lt;="&amp;$M165)+COUNTIFS('1.2(2)'!J$1010:J$1010,"△",'1.2(2)'!$E$1010:$E$1010,"&gt;="&amp;$L165,'1.2(2)'!$E$1010:$E$1010,"&lt;="&amp;$M165)</f>
        <v>0</v>
      </c>
      <c r="S165">
        <f>COUNTIFS('1.2(2)'!K$1010:K$1010,"〇",'1.2(2)'!$E$1010:$E$1010,"&gt;="&amp;$L165,'1.2(2)'!$E$1010:$E$1010,"&lt;="&amp;$M165)+COUNTIFS('1.2(2)'!K$1010:K$1010,"△",'1.2(2)'!$E$1010:$E$1010,"&gt;="&amp;$L165,'1.2(2)'!$E$1010:$E$1010,"&lt;="&amp;$M165)</f>
        <v>0</v>
      </c>
    </row>
    <row r="166" spans="2:19">
      <c r="B166" s="61" t="s">
        <v>755</v>
      </c>
      <c r="C166" s="21"/>
      <c r="D166" s="62" t="s">
        <v>756</v>
      </c>
      <c r="E166" s="62" t="s">
        <v>788</v>
      </c>
      <c r="F166" s="61" t="s">
        <v>2590</v>
      </c>
      <c r="G166" s="62" t="s">
        <v>718</v>
      </c>
      <c r="H166" s="65" t="s">
        <v>109</v>
      </c>
      <c r="I166" s="66"/>
      <c r="J166" s="113">
        <f t="shared" si="39"/>
        <v>139</v>
      </c>
      <c r="L166" s="54">
        <f>INDEX('1.2(1)②'!$B:$B,MATCH(N166,'1.2(1)②'!$A:$A,0),1)</f>
        <v>139</v>
      </c>
      <c r="M166" s="16">
        <f t="shared" si="38"/>
        <v>139</v>
      </c>
      <c r="N166" s="16" t="str">
        <f t="shared" si="40"/>
        <v>産業（製造業）鉄鋼業製鉄業、製鋼・製鋼圧延業等※1その他の主要エネルギー消費設備コージェネレーション設備</v>
      </c>
      <c r="P166" s="53" t="str">
        <f>INDEX('1.2(1)②'!$J:$J,MATCH($L166,'1.2(1)②'!$B:$B,0),1)</f>
        <v>熱供給型動力発生装置</v>
      </c>
      <c r="Q166">
        <f t="shared" si="36"/>
        <v>1</v>
      </c>
      <c r="R166">
        <f>COUNTIFS('1.2(2)'!J$1010:J$1010,"〇",'1.2(2)'!$E$1010:$E$1010,"&gt;="&amp;$L166,'1.2(2)'!$E$1010:$E$1010,"&lt;="&amp;$M166)+COUNTIFS('1.2(2)'!J$1010:J$1010,"△",'1.2(2)'!$E$1010:$E$1010,"&gt;="&amp;$L166,'1.2(2)'!$E$1010:$E$1010,"&lt;="&amp;$M166)</f>
        <v>0</v>
      </c>
      <c r="S166">
        <f>COUNTIFS('1.2(2)'!K$1010:K$1010,"〇",'1.2(2)'!$E$1010:$E$1010,"&gt;="&amp;$L166,'1.2(2)'!$E$1010:$E$1010,"&lt;="&amp;$M166)+COUNTIFS('1.2(2)'!K$1010:K$1010,"△",'1.2(2)'!$E$1010:$E$1010,"&gt;="&amp;$L166,'1.2(2)'!$E$1010:$E$1010,"&lt;="&amp;$M166)</f>
        <v>0</v>
      </c>
    </row>
    <row r="167" spans="2:19">
      <c r="B167" s="61" t="s">
        <v>755</v>
      </c>
      <c r="C167" s="21"/>
      <c r="D167" s="62" t="s">
        <v>756</v>
      </c>
      <c r="E167" s="62" t="s">
        <v>788</v>
      </c>
      <c r="F167" s="61" t="s">
        <v>2591</v>
      </c>
      <c r="G167" s="62" t="s">
        <v>718</v>
      </c>
      <c r="H167" s="65" t="s">
        <v>116</v>
      </c>
      <c r="I167" s="66"/>
      <c r="J167" s="113">
        <f t="shared" si="39"/>
        <v>140</v>
      </c>
      <c r="L167" s="54">
        <f>INDEX('1.2(1)②'!$B:$B,MATCH(N167,'1.2(1)②'!$A:$A,0),1)</f>
        <v>140</v>
      </c>
      <c r="M167" s="16">
        <f t="shared" si="38"/>
        <v>140</v>
      </c>
      <c r="N167" s="16" t="str">
        <f t="shared" si="40"/>
        <v>産業（製造業）鉄鋼業製鉄業、製鋼・製鋼圧延業等※1その他の主要エネルギー消費設備電気使用設備</v>
      </c>
      <c r="P167" s="53" t="str">
        <f>INDEX('1.2(1)②'!$J:$J,MATCH($L167,'1.2(1)②'!$B:$B,0),1)</f>
        <v>電力回生技術</v>
      </c>
      <c r="Q167">
        <f t="shared" si="36"/>
        <v>1</v>
      </c>
      <c r="R167">
        <f>COUNTIFS('1.2(2)'!J$1010:J$1010,"〇",'1.2(2)'!$E$1010:$E$1010,"&gt;="&amp;$L167,'1.2(2)'!$E$1010:$E$1010,"&lt;="&amp;$M167)+COUNTIFS('1.2(2)'!J$1010:J$1010,"△",'1.2(2)'!$E$1010:$E$1010,"&gt;="&amp;$L167,'1.2(2)'!$E$1010:$E$1010,"&lt;="&amp;$M167)</f>
        <v>0</v>
      </c>
      <c r="S167">
        <f>COUNTIFS('1.2(2)'!K$1010:K$1010,"〇",'1.2(2)'!$E$1010:$E$1010,"&gt;="&amp;$L167,'1.2(2)'!$E$1010:$E$1010,"&lt;="&amp;$M167)+COUNTIFS('1.2(2)'!K$1010:K$1010,"△",'1.2(2)'!$E$1010:$E$1010,"&gt;="&amp;$L167,'1.2(2)'!$E$1010:$E$1010,"&lt;="&amp;$M167)</f>
        <v>0</v>
      </c>
    </row>
    <row r="168" spans="2:19">
      <c r="B168" s="61" t="s">
        <v>755</v>
      </c>
      <c r="C168" s="21"/>
      <c r="D168" s="62" t="s">
        <v>756</v>
      </c>
      <c r="E168" s="63" t="s">
        <v>788</v>
      </c>
      <c r="F168" s="61" t="s">
        <v>2592</v>
      </c>
      <c r="G168" s="63" t="s">
        <v>718</v>
      </c>
      <c r="H168" s="65" t="s">
        <v>106</v>
      </c>
      <c r="I168" s="66"/>
      <c r="J168" s="113">
        <f t="shared" si="39"/>
        <v>141</v>
      </c>
      <c r="L168" s="54">
        <f>INDEX('1.2(1)②'!$B:$B,MATCH(N168,'1.2(1)②'!$A:$A,0),1)</f>
        <v>141</v>
      </c>
      <c r="M168" s="16">
        <f t="shared" si="38"/>
        <v>141</v>
      </c>
      <c r="N168" s="16" t="str">
        <f t="shared" si="40"/>
        <v>産業（製造業）鉄鋼業製鉄業、製鋼・製鋼圧延業等※1その他の主要エネルギー消費設備その他</v>
      </c>
      <c r="P168" s="53" t="str">
        <f>INDEX('1.2(1)②'!$J:$J,MATCH($L168,'1.2(1)②'!$B:$B,0),1)</f>
        <v>ダスト等の原料化技術</v>
      </c>
      <c r="Q168">
        <f t="shared" si="36"/>
        <v>1</v>
      </c>
      <c r="R168">
        <f>COUNTIFS('1.2(2)'!J$1010:J$1010,"〇",'1.2(2)'!$E$1010:$E$1010,"&gt;="&amp;$L168,'1.2(2)'!$E$1010:$E$1010,"&lt;="&amp;$M168)+COUNTIFS('1.2(2)'!J$1010:J$1010,"△",'1.2(2)'!$E$1010:$E$1010,"&gt;="&amp;$L168,'1.2(2)'!$E$1010:$E$1010,"&lt;="&amp;$M168)</f>
        <v>0</v>
      </c>
      <c r="S168">
        <f>COUNTIFS('1.2(2)'!K$1010:K$1010,"〇",'1.2(2)'!$E$1010:$E$1010,"&gt;="&amp;$L168,'1.2(2)'!$E$1010:$E$1010,"&lt;="&amp;$M168)+COUNTIFS('1.2(2)'!K$1010:K$1010,"△",'1.2(2)'!$E$1010:$E$1010,"&gt;="&amp;$L168,'1.2(2)'!$E$1010:$E$1010,"&lt;="&amp;$M168)</f>
        <v>0</v>
      </c>
    </row>
    <row r="169" spans="2:19">
      <c r="B169" s="61" t="s">
        <v>755</v>
      </c>
      <c r="C169" s="21"/>
      <c r="D169" s="62" t="s">
        <v>756</v>
      </c>
      <c r="E169" s="27" t="s">
        <v>985</v>
      </c>
      <c r="F169" s="61" t="s">
        <v>2593</v>
      </c>
      <c r="G169" s="20" t="s">
        <v>762</v>
      </c>
      <c r="H169" s="65" t="s">
        <v>73</v>
      </c>
      <c r="I169" s="66"/>
      <c r="J169" s="113">
        <f t="shared" si="39"/>
        <v>142</v>
      </c>
      <c r="L169" s="54">
        <f>INDEX('1.2(1)②'!$B:$B,MATCH(N169,'1.2(1)②'!$A:$A,0),1)</f>
        <v>142</v>
      </c>
      <c r="M169" s="16">
        <f t="shared" si="38"/>
        <v>142</v>
      </c>
      <c r="N169" s="16" t="str">
        <f t="shared" si="40"/>
        <v>産業（製造業）鉄鋼業銑鉄鋳物製造業、可鍛鋳鉄製造業溶解工程燃焼設備</v>
      </c>
      <c r="P169" s="53" t="str">
        <f>INDEX('1.2(1)②'!$J:$J,MATCH($L169,'1.2(1)②'!$B:$B,0),1)</f>
        <v>熱風送風式キュポラ</v>
      </c>
      <c r="Q169">
        <f t="shared" si="36"/>
        <v>1</v>
      </c>
      <c r="R169">
        <f>COUNTIFS('1.2(2)'!J$1010:J$1010,"〇",'1.2(2)'!$E$1010:$E$1010,"&gt;="&amp;$L169,'1.2(2)'!$E$1010:$E$1010,"&lt;="&amp;$M169)+COUNTIFS('1.2(2)'!J$1010:J$1010,"△",'1.2(2)'!$E$1010:$E$1010,"&gt;="&amp;$L169,'1.2(2)'!$E$1010:$E$1010,"&lt;="&amp;$M169)</f>
        <v>0</v>
      </c>
      <c r="S169">
        <f>COUNTIFS('1.2(2)'!K$1010:K$1010,"〇",'1.2(2)'!$E$1010:$E$1010,"&gt;="&amp;$L169,'1.2(2)'!$E$1010:$E$1010,"&lt;="&amp;$M169)+COUNTIFS('1.2(2)'!K$1010:K$1010,"△",'1.2(2)'!$E$1010:$E$1010,"&gt;="&amp;$L169,'1.2(2)'!$E$1010:$E$1010,"&lt;="&amp;$M169)</f>
        <v>0</v>
      </c>
    </row>
    <row r="170" spans="2:19">
      <c r="B170" s="61" t="s">
        <v>755</v>
      </c>
      <c r="C170" s="21"/>
      <c r="D170" s="62" t="s">
        <v>756</v>
      </c>
      <c r="E170" s="136" t="s">
        <v>985</v>
      </c>
      <c r="F170" s="61" t="s">
        <v>2594</v>
      </c>
      <c r="G170" s="62" t="s">
        <v>762</v>
      </c>
      <c r="H170" s="65" t="s">
        <v>88</v>
      </c>
      <c r="I170" s="66"/>
      <c r="J170" s="113" t="str">
        <f t="shared" si="39"/>
        <v>143～144</v>
      </c>
      <c r="L170" s="54">
        <f>INDEX('1.2(1)②'!$B:$B,MATCH(N170,'1.2(1)②'!$A:$A,0),1)</f>
        <v>143</v>
      </c>
      <c r="M170" s="16">
        <f t="shared" si="38"/>
        <v>144</v>
      </c>
      <c r="N170" s="16" t="str">
        <f t="shared" si="40"/>
        <v>産業（製造業）鉄鋼業銑鉄鋳物製造業、可鍛鋳鉄製造業溶解工程熱利用設備</v>
      </c>
      <c r="P170" s="53" t="str">
        <f>INDEX('1.2(1)②'!$J:$J,MATCH($L170,'1.2(1)②'!$B:$B,0),1)</f>
        <v>溶銑鍋放熱防止（取鍋の蓋、断熱材変更）</v>
      </c>
      <c r="Q170">
        <f t="shared" si="36"/>
        <v>2</v>
      </c>
      <c r="R170">
        <f>COUNTIFS('1.2(2)'!J$1010:J$1010,"〇",'1.2(2)'!$E$1010:$E$1010,"&gt;="&amp;$L170,'1.2(2)'!$E$1010:$E$1010,"&lt;="&amp;$M170)+COUNTIFS('1.2(2)'!J$1010:J$1010,"△",'1.2(2)'!$E$1010:$E$1010,"&gt;="&amp;$L170,'1.2(2)'!$E$1010:$E$1010,"&lt;="&amp;$M170)</f>
        <v>0</v>
      </c>
      <c r="S170">
        <f>COUNTIFS('1.2(2)'!K$1010:K$1010,"〇",'1.2(2)'!$E$1010:$E$1010,"&gt;="&amp;$L170,'1.2(2)'!$E$1010:$E$1010,"&lt;="&amp;$M170)+COUNTIFS('1.2(2)'!K$1010:K$1010,"△",'1.2(2)'!$E$1010:$E$1010,"&gt;="&amp;$L170,'1.2(2)'!$E$1010:$E$1010,"&lt;="&amp;$M170)</f>
        <v>0</v>
      </c>
    </row>
    <row r="171" spans="2:19">
      <c r="B171" s="61" t="s">
        <v>755</v>
      </c>
      <c r="C171" s="21"/>
      <c r="D171" s="62" t="s">
        <v>756</v>
      </c>
      <c r="E171" s="101" t="s">
        <v>985</v>
      </c>
      <c r="F171" s="61" t="s">
        <v>2595</v>
      </c>
      <c r="G171" s="62" t="s">
        <v>762</v>
      </c>
      <c r="H171" s="65" t="s">
        <v>551</v>
      </c>
      <c r="I171" s="66"/>
      <c r="J171" s="113" t="str">
        <f t="shared" si="39"/>
        <v>145～146</v>
      </c>
      <c r="L171" s="54">
        <f>INDEX('1.2(1)②'!$B:$B,MATCH(N171,'1.2(1)②'!$A:$A,0),1)</f>
        <v>145</v>
      </c>
      <c r="M171" s="16">
        <f t="shared" si="38"/>
        <v>146</v>
      </c>
      <c r="N171" s="16" t="str">
        <f t="shared" si="40"/>
        <v>産業（製造業）鉄鋼業銑鉄鋳物製造業、可鍛鋳鉄製造業溶解工程廃熱回収設備</v>
      </c>
      <c r="P171" s="53" t="str">
        <f>INDEX('1.2(1)②'!$J:$J,MATCH($L171,'1.2(1)②'!$B:$B,0),1)</f>
        <v>キュポラ廃熱回収装置</v>
      </c>
      <c r="Q171">
        <f t="shared" si="36"/>
        <v>2</v>
      </c>
      <c r="R171">
        <f>COUNTIFS('1.2(2)'!J$1010:J$1010,"〇",'1.2(2)'!$E$1010:$E$1010,"&gt;="&amp;$L171,'1.2(2)'!$E$1010:$E$1010,"&lt;="&amp;$M171)+COUNTIFS('1.2(2)'!J$1010:J$1010,"△",'1.2(2)'!$E$1010:$E$1010,"&gt;="&amp;$L171,'1.2(2)'!$E$1010:$E$1010,"&lt;="&amp;$M171)</f>
        <v>0</v>
      </c>
      <c r="S171">
        <f>COUNTIFS('1.2(2)'!K$1010:K$1010,"〇",'1.2(2)'!$E$1010:$E$1010,"&gt;="&amp;$L171,'1.2(2)'!$E$1010:$E$1010,"&lt;="&amp;$M171)+COUNTIFS('1.2(2)'!K$1010:K$1010,"△",'1.2(2)'!$E$1010:$E$1010,"&gt;="&amp;$L171,'1.2(2)'!$E$1010:$E$1010,"&lt;="&amp;$M171)</f>
        <v>0</v>
      </c>
    </row>
    <row r="172" spans="2:19">
      <c r="B172" s="61" t="s">
        <v>755</v>
      </c>
      <c r="C172" s="21"/>
      <c r="D172" s="62" t="s">
        <v>756</v>
      </c>
      <c r="E172" s="101" t="s">
        <v>985</v>
      </c>
      <c r="F172" s="61" t="s">
        <v>2596</v>
      </c>
      <c r="G172" s="62" t="s">
        <v>762</v>
      </c>
      <c r="H172" s="65" t="s">
        <v>116</v>
      </c>
      <c r="I172" s="66"/>
      <c r="J172" s="113">
        <f t="shared" si="39"/>
        <v>147</v>
      </c>
      <c r="L172" s="54">
        <f>INDEX('1.2(1)②'!$B:$B,MATCH(N172,'1.2(1)②'!$A:$A,0),1)</f>
        <v>147</v>
      </c>
      <c r="M172" s="16">
        <f t="shared" si="38"/>
        <v>147</v>
      </c>
      <c r="N172" s="16" t="str">
        <f t="shared" si="40"/>
        <v>産業（製造業）鉄鋼業銑鉄鋳物製造業、可鍛鋳鉄製造業溶解工程電気使用設備</v>
      </c>
      <c r="P172" s="53" t="str">
        <f>INDEX('1.2(1)②'!$J:$J,MATCH($L172,'1.2(1)②'!$B:$B,0),1)</f>
        <v>溶湯温度連続測定付誘導炉</v>
      </c>
      <c r="Q172">
        <f t="shared" si="36"/>
        <v>1</v>
      </c>
      <c r="R172">
        <f>COUNTIFS('1.2(2)'!J$1010:J$1010,"〇",'1.2(2)'!$E$1010:$E$1010,"&gt;="&amp;$L172,'1.2(2)'!$E$1010:$E$1010,"&lt;="&amp;$M172)+COUNTIFS('1.2(2)'!J$1010:J$1010,"△",'1.2(2)'!$E$1010:$E$1010,"&gt;="&amp;$L172,'1.2(2)'!$E$1010:$E$1010,"&lt;="&amp;$M172)</f>
        <v>0</v>
      </c>
      <c r="S172">
        <f>COUNTIFS('1.2(2)'!K$1010:K$1010,"〇",'1.2(2)'!$E$1010:$E$1010,"&gt;="&amp;$L172,'1.2(2)'!$E$1010:$E$1010,"&lt;="&amp;$M172)+COUNTIFS('1.2(2)'!K$1010:K$1010,"△",'1.2(2)'!$E$1010:$E$1010,"&gt;="&amp;$L172,'1.2(2)'!$E$1010:$E$1010,"&lt;="&amp;$M172)</f>
        <v>0</v>
      </c>
    </row>
    <row r="173" spans="2:19">
      <c r="B173" s="61" t="s">
        <v>755</v>
      </c>
      <c r="C173" s="21"/>
      <c r="D173" s="62" t="s">
        <v>756</v>
      </c>
      <c r="E173" s="101" t="s">
        <v>985</v>
      </c>
      <c r="F173" s="61" t="s">
        <v>2597</v>
      </c>
      <c r="G173" s="63" t="s">
        <v>762</v>
      </c>
      <c r="H173" s="65" t="s">
        <v>106</v>
      </c>
      <c r="I173" s="66"/>
      <c r="J173" s="113" t="str">
        <f t="shared" si="39"/>
        <v>148～149</v>
      </c>
      <c r="L173" s="54">
        <f>INDEX('1.2(1)②'!$B:$B,MATCH(N173,'1.2(1)②'!$A:$A,0),1)</f>
        <v>148</v>
      </c>
      <c r="M173" s="16">
        <f t="shared" si="38"/>
        <v>149</v>
      </c>
      <c r="N173" s="16" t="str">
        <f t="shared" si="40"/>
        <v>産業（製造業）鉄鋼業銑鉄鋳物製造業、可鍛鋳鉄製造業溶解工程その他</v>
      </c>
      <c r="P173" s="53" t="str">
        <f>INDEX('1.2(1)②'!$J:$J,MATCH($L173,'1.2(1)②'!$B:$B,0),1)</f>
        <v>戻り屑砂落しショットブラスト</v>
      </c>
      <c r="Q173">
        <f t="shared" si="36"/>
        <v>2</v>
      </c>
      <c r="R173">
        <f>COUNTIFS('1.2(2)'!J$1010:J$1010,"〇",'1.2(2)'!$E$1010:$E$1010,"&gt;="&amp;$L173,'1.2(2)'!$E$1010:$E$1010,"&lt;="&amp;$M173)+COUNTIFS('1.2(2)'!J$1010:J$1010,"△",'1.2(2)'!$E$1010:$E$1010,"&gt;="&amp;$L173,'1.2(2)'!$E$1010:$E$1010,"&lt;="&amp;$M173)</f>
        <v>0</v>
      </c>
      <c r="S173">
        <f>COUNTIFS('1.2(2)'!K$1010:K$1010,"〇",'1.2(2)'!$E$1010:$E$1010,"&gt;="&amp;$L173,'1.2(2)'!$E$1010:$E$1010,"&lt;="&amp;$M173)+COUNTIFS('1.2(2)'!K$1010:K$1010,"△",'1.2(2)'!$E$1010:$E$1010,"&gt;="&amp;$L173,'1.2(2)'!$E$1010:$E$1010,"&lt;="&amp;$M173)</f>
        <v>0</v>
      </c>
    </row>
    <row r="174" spans="2:19">
      <c r="B174" s="61" t="s">
        <v>755</v>
      </c>
      <c r="C174" s="21"/>
      <c r="D174" s="62" t="s">
        <v>756</v>
      </c>
      <c r="E174" s="101" t="s">
        <v>985</v>
      </c>
      <c r="F174" s="61" t="s">
        <v>2598</v>
      </c>
      <c r="G174" s="20" t="s">
        <v>2493</v>
      </c>
      <c r="H174" s="65" t="s">
        <v>116</v>
      </c>
      <c r="I174" s="66"/>
      <c r="J174" s="113">
        <f t="shared" si="39"/>
        <v>150</v>
      </c>
      <c r="L174" s="54">
        <f>INDEX('1.2(1)②'!$B:$B,MATCH(N174,'1.2(1)②'!$A:$A,0),1)</f>
        <v>150</v>
      </c>
      <c r="M174" s="16">
        <f t="shared" si="38"/>
        <v>150</v>
      </c>
      <c r="N174" s="16" t="str">
        <f t="shared" si="40"/>
        <v>産業（製造業）鉄鋼業銑鉄鋳物製造業、可鍛鋳鉄製造業鋳造工程（造型、中子、注湯、調砂、型バラシ）電気使用設備</v>
      </c>
      <c r="P174" s="53" t="str">
        <f>INDEX('1.2(1)②'!$J:$J,MATCH($L174,'1.2(1)②'!$B:$B,0),1)</f>
        <v>油圧、エアー駆動部分の電動化</v>
      </c>
      <c r="Q174">
        <f t="shared" si="36"/>
        <v>1</v>
      </c>
      <c r="R174">
        <f>COUNTIFS('1.2(2)'!J$1010:J$1010,"〇",'1.2(2)'!$E$1010:$E$1010,"&gt;="&amp;$L174,'1.2(2)'!$E$1010:$E$1010,"&lt;="&amp;$M174)+COUNTIFS('1.2(2)'!J$1010:J$1010,"△",'1.2(2)'!$E$1010:$E$1010,"&gt;="&amp;$L174,'1.2(2)'!$E$1010:$E$1010,"&lt;="&amp;$M174)</f>
        <v>0</v>
      </c>
      <c r="S174">
        <f>COUNTIFS('1.2(2)'!K$1010:K$1010,"〇",'1.2(2)'!$E$1010:$E$1010,"&gt;="&amp;$L174,'1.2(2)'!$E$1010:$E$1010,"&lt;="&amp;$M174)+COUNTIFS('1.2(2)'!K$1010:K$1010,"△",'1.2(2)'!$E$1010:$E$1010,"&gt;="&amp;$L174,'1.2(2)'!$E$1010:$E$1010,"&lt;="&amp;$M174)</f>
        <v>0</v>
      </c>
    </row>
    <row r="175" spans="2:19">
      <c r="B175" s="61" t="s">
        <v>755</v>
      </c>
      <c r="C175" s="21"/>
      <c r="D175" s="62" t="s">
        <v>756</v>
      </c>
      <c r="E175" s="101" t="s">
        <v>985</v>
      </c>
      <c r="F175" s="61" t="s">
        <v>2599</v>
      </c>
      <c r="G175" s="63" t="s">
        <v>2493</v>
      </c>
      <c r="H175" s="65" t="s">
        <v>106</v>
      </c>
      <c r="I175" s="66"/>
      <c r="J175" s="113" t="str">
        <f t="shared" si="39"/>
        <v>151～153</v>
      </c>
      <c r="L175" s="54">
        <f>INDEX('1.2(1)②'!$B:$B,MATCH(N175,'1.2(1)②'!$A:$A,0),1)</f>
        <v>151</v>
      </c>
      <c r="M175" s="16">
        <f t="shared" si="38"/>
        <v>153</v>
      </c>
      <c r="N175" s="16" t="str">
        <f t="shared" si="40"/>
        <v>産業（製造業）鉄鋼業銑鉄鋳物製造業、可鍛鋳鉄製造業鋳造工程（造型、中子、注湯、調砂、型バラシ）その他</v>
      </c>
      <c r="P175" s="53" t="str">
        <f>INDEX('1.2(1)②'!$J:$J,MATCH($L175,'1.2(1)②'!$B:$B,0),1)</f>
        <v>選択機能付集塵装置（移動式フード）</v>
      </c>
      <c r="Q175">
        <f t="shared" si="36"/>
        <v>3</v>
      </c>
      <c r="R175">
        <f>COUNTIFS('1.2(2)'!J$1010:J$1010,"〇",'1.2(2)'!$E$1010:$E$1010,"&gt;="&amp;$L175,'1.2(2)'!$E$1010:$E$1010,"&lt;="&amp;$M175)+COUNTIFS('1.2(2)'!J$1010:J$1010,"△",'1.2(2)'!$E$1010:$E$1010,"&gt;="&amp;$L175,'1.2(2)'!$E$1010:$E$1010,"&lt;="&amp;$M175)</f>
        <v>0</v>
      </c>
      <c r="S175">
        <f>COUNTIFS('1.2(2)'!K$1010:K$1010,"〇",'1.2(2)'!$E$1010:$E$1010,"&gt;="&amp;$L175,'1.2(2)'!$E$1010:$E$1010,"&lt;="&amp;$M175)+COUNTIFS('1.2(2)'!K$1010:K$1010,"△",'1.2(2)'!$E$1010:$E$1010,"&gt;="&amp;$L175,'1.2(2)'!$E$1010:$E$1010,"&lt;="&amp;$M175)</f>
        <v>0</v>
      </c>
    </row>
    <row r="176" spans="2:19">
      <c r="B176" s="61" t="s">
        <v>755</v>
      </c>
      <c r="C176" s="21"/>
      <c r="D176" s="62" t="s">
        <v>756</v>
      </c>
      <c r="E176" s="101" t="s">
        <v>985</v>
      </c>
      <c r="F176" s="61" t="s">
        <v>2600</v>
      </c>
      <c r="G176" s="97" t="s">
        <v>2498</v>
      </c>
      <c r="H176" s="65" t="s">
        <v>106</v>
      </c>
      <c r="I176" s="66"/>
      <c r="J176" s="113">
        <f t="shared" si="39"/>
        <v>154</v>
      </c>
      <c r="L176" s="54">
        <f>INDEX('1.2(1)②'!$B:$B,MATCH(N176,'1.2(1)②'!$A:$A,0),1)</f>
        <v>154</v>
      </c>
      <c r="M176" s="16">
        <f t="shared" si="38"/>
        <v>154</v>
      </c>
      <c r="N176" s="16" t="str">
        <f t="shared" si="40"/>
        <v>産業（製造業）鉄鋼業銑鉄鋳物製造業、可鍛鋳鉄製造業仕上工程（堰折、鋳仕上、検査、塗装）その他</v>
      </c>
      <c r="P176" s="53" t="str">
        <f>INDEX('1.2(1)②'!$J:$J,MATCH($L176,'1.2(1)②'!$B:$B,0),1)</f>
        <v>高性能ショットブラスト</v>
      </c>
      <c r="Q176">
        <f t="shared" si="36"/>
        <v>1</v>
      </c>
      <c r="R176">
        <f>COUNTIFS('1.2(2)'!J$1010:J$1010,"〇",'1.2(2)'!$E$1010:$E$1010,"&gt;="&amp;$L176,'1.2(2)'!$E$1010:$E$1010,"&lt;="&amp;$M176)+COUNTIFS('1.2(2)'!J$1010:J$1010,"△",'1.2(2)'!$E$1010:$E$1010,"&gt;="&amp;$L176,'1.2(2)'!$E$1010:$E$1010,"&lt;="&amp;$M176)</f>
        <v>0</v>
      </c>
      <c r="S176">
        <f>COUNTIFS('1.2(2)'!K$1010:K$1010,"〇",'1.2(2)'!$E$1010:$E$1010,"&gt;="&amp;$L176,'1.2(2)'!$E$1010:$E$1010,"&lt;="&amp;$M176)+COUNTIFS('1.2(2)'!K$1010:K$1010,"△",'1.2(2)'!$E$1010:$E$1010,"&gt;="&amp;$L176,'1.2(2)'!$E$1010:$E$1010,"&lt;="&amp;$M176)</f>
        <v>0</v>
      </c>
    </row>
    <row r="177" spans="2:19">
      <c r="B177" s="61" t="s">
        <v>755</v>
      </c>
      <c r="C177" s="21"/>
      <c r="D177" s="62" t="s">
        <v>756</v>
      </c>
      <c r="E177" s="101" t="s">
        <v>985</v>
      </c>
      <c r="F177" s="61" t="s">
        <v>2601</v>
      </c>
      <c r="G177" s="97" t="s">
        <v>718</v>
      </c>
      <c r="H177" s="65" t="s">
        <v>106</v>
      </c>
      <c r="I177" s="66"/>
      <c r="J177" s="113">
        <f t="shared" si="39"/>
        <v>155</v>
      </c>
      <c r="L177" s="54">
        <f>INDEX('1.2(1)②'!$B:$B,MATCH(N177,'1.2(1)②'!$A:$A,0),1)</f>
        <v>155</v>
      </c>
      <c r="M177" s="16">
        <f t="shared" si="38"/>
        <v>155</v>
      </c>
      <c r="N177" s="16" t="str">
        <f t="shared" si="40"/>
        <v>産業（製造業）鉄鋼業銑鉄鋳物製造業、可鍛鋳鉄製造業その他の主要エネルギー消費設備その他</v>
      </c>
      <c r="P177" s="53" t="str">
        <f>INDEX('1.2(1)②'!$J:$J,MATCH($L177,'1.2(1)②'!$B:$B,0),1)</f>
        <v>薄肉鋳物による溶湯節減技術</v>
      </c>
      <c r="Q177">
        <f t="shared" si="36"/>
        <v>1</v>
      </c>
      <c r="R177">
        <f>COUNTIFS('1.2(2)'!J$1010:J$1010,"〇",'1.2(2)'!$E$1010:$E$1010,"&gt;="&amp;$L177,'1.2(2)'!$E$1010:$E$1010,"&lt;="&amp;$M177)+COUNTIFS('1.2(2)'!J$1010:J$1010,"△",'1.2(2)'!$E$1010:$E$1010,"&gt;="&amp;$L177,'1.2(2)'!$E$1010:$E$1010,"&lt;="&amp;$M177)</f>
        <v>0</v>
      </c>
      <c r="S177">
        <f>COUNTIFS('1.2(2)'!K$1010:K$1010,"〇",'1.2(2)'!$E$1010:$E$1010,"&gt;="&amp;$L177,'1.2(2)'!$E$1010:$E$1010,"&lt;="&amp;$M177)+COUNTIFS('1.2(2)'!K$1010:K$1010,"△",'1.2(2)'!$E$1010:$E$1010,"&gt;="&amp;$L177,'1.2(2)'!$E$1010:$E$1010,"&lt;="&amp;$M177)</f>
        <v>0</v>
      </c>
    </row>
    <row r="178" spans="2:19">
      <c r="B178" s="61" t="s">
        <v>755</v>
      </c>
      <c r="C178" s="21"/>
      <c r="D178" s="62" t="s">
        <v>756</v>
      </c>
      <c r="E178" s="20" t="s">
        <v>986</v>
      </c>
      <c r="F178" s="61" t="s">
        <v>2602</v>
      </c>
      <c r="G178" s="20" t="s">
        <v>758</v>
      </c>
      <c r="H178" s="65" t="s">
        <v>73</v>
      </c>
      <c r="I178" s="66"/>
      <c r="J178" s="113">
        <f t="shared" si="39"/>
        <v>156</v>
      </c>
      <c r="L178" s="54">
        <f>INDEX('1.2(1)②'!$B:$B,MATCH(N178,'1.2(1)②'!$A:$A,0),1)</f>
        <v>156</v>
      </c>
      <c r="M178" s="16">
        <f t="shared" si="38"/>
        <v>156</v>
      </c>
      <c r="N178" s="16" t="str">
        <f t="shared" si="40"/>
        <v>産業（製造業）鉄鋼業鋳鋼製造業製鋼工程燃焼設備</v>
      </c>
      <c r="P178" s="53" t="str">
        <f>INDEX('1.2(1)②'!$J:$J,MATCH($L178,'1.2(1)②'!$B:$B,0),1)</f>
        <v>高速型酸素吹き込み装置</v>
      </c>
      <c r="Q178">
        <f t="shared" si="36"/>
        <v>1</v>
      </c>
      <c r="R178">
        <f>COUNTIFS('1.2(2)'!J$1010:J$1010,"〇",'1.2(2)'!$E$1010:$E$1010,"&gt;="&amp;$L178,'1.2(2)'!$E$1010:$E$1010,"&lt;="&amp;$M178)+COUNTIFS('1.2(2)'!J$1010:J$1010,"△",'1.2(2)'!$E$1010:$E$1010,"&gt;="&amp;$L178,'1.2(2)'!$E$1010:$E$1010,"&lt;="&amp;$M178)</f>
        <v>0</v>
      </c>
      <c r="S178">
        <f>COUNTIFS('1.2(2)'!K$1010:K$1010,"〇",'1.2(2)'!$E$1010:$E$1010,"&gt;="&amp;$L178,'1.2(2)'!$E$1010:$E$1010,"&lt;="&amp;$M178)+COUNTIFS('1.2(2)'!K$1010:K$1010,"△",'1.2(2)'!$E$1010:$E$1010,"&gt;="&amp;$L178,'1.2(2)'!$E$1010:$E$1010,"&lt;="&amp;$M178)</f>
        <v>0</v>
      </c>
    </row>
    <row r="179" spans="2:19">
      <c r="B179" s="61" t="s">
        <v>755</v>
      </c>
      <c r="C179" s="21"/>
      <c r="D179" s="62" t="s">
        <v>756</v>
      </c>
      <c r="E179" s="61" t="s">
        <v>986</v>
      </c>
      <c r="F179" s="61" t="s">
        <v>2603</v>
      </c>
      <c r="G179" s="62" t="s">
        <v>758</v>
      </c>
      <c r="H179" s="65" t="s">
        <v>88</v>
      </c>
      <c r="I179" s="66"/>
      <c r="J179" s="113" t="str">
        <f t="shared" si="39"/>
        <v>157～158</v>
      </c>
      <c r="L179" s="54">
        <f>INDEX('1.2(1)②'!$B:$B,MATCH(N179,'1.2(1)②'!$A:$A,0),1)</f>
        <v>157</v>
      </c>
      <c r="M179" s="16">
        <f t="shared" si="38"/>
        <v>158</v>
      </c>
      <c r="N179" s="16" t="str">
        <f t="shared" si="40"/>
        <v>産業（製造業）鉄鋼業鋳鋼製造業製鋼工程熱利用設備</v>
      </c>
      <c r="P179" s="53" t="str">
        <f>INDEX('1.2(1)②'!$J:$J,MATCH($L179,'1.2(1)②'!$B:$B,0),1)</f>
        <v>アーク炉電極昇降装置</v>
      </c>
      <c r="Q179">
        <f t="shared" si="36"/>
        <v>2</v>
      </c>
      <c r="R179">
        <f>COUNTIFS('1.2(2)'!J$1010:J$1010,"〇",'1.2(2)'!$E$1010:$E$1010,"&gt;="&amp;$L179,'1.2(2)'!$E$1010:$E$1010,"&lt;="&amp;$M179)+COUNTIFS('1.2(2)'!J$1010:J$1010,"△",'1.2(2)'!$E$1010:$E$1010,"&gt;="&amp;$L179,'1.2(2)'!$E$1010:$E$1010,"&lt;="&amp;$M179)</f>
        <v>0</v>
      </c>
      <c r="S179">
        <f>COUNTIFS('1.2(2)'!K$1010:K$1010,"〇",'1.2(2)'!$E$1010:$E$1010,"&gt;="&amp;$L179,'1.2(2)'!$E$1010:$E$1010,"&lt;="&amp;$M179)+COUNTIFS('1.2(2)'!K$1010:K$1010,"△",'1.2(2)'!$E$1010:$E$1010,"&gt;="&amp;$L179,'1.2(2)'!$E$1010:$E$1010,"&lt;="&amp;$M179)</f>
        <v>0</v>
      </c>
    </row>
    <row r="180" spans="2:19" ht="14.4" customHeight="1">
      <c r="B180" s="61" t="s">
        <v>755</v>
      </c>
      <c r="C180" s="21"/>
      <c r="D180" s="62" t="s">
        <v>756</v>
      </c>
      <c r="E180" s="61" t="s">
        <v>986</v>
      </c>
      <c r="F180" s="61" t="s">
        <v>2604</v>
      </c>
      <c r="G180" s="62" t="s">
        <v>758</v>
      </c>
      <c r="H180" s="65" t="s">
        <v>551</v>
      </c>
      <c r="I180" s="66"/>
      <c r="J180" s="113">
        <f t="shared" si="39"/>
        <v>159</v>
      </c>
      <c r="L180" s="54">
        <f>INDEX('1.2(1)②'!$B:$B,MATCH(N180,'1.2(1)②'!$A:$A,0),1)</f>
        <v>159</v>
      </c>
      <c r="M180" s="16">
        <f t="shared" si="38"/>
        <v>159</v>
      </c>
      <c r="N180" s="16" t="str">
        <f t="shared" si="40"/>
        <v>産業（製造業）鉄鋼業鋳鋼製造業製鋼工程廃熱回収設備</v>
      </c>
      <c r="P180" s="53" t="str">
        <f>INDEX('1.2(1)②'!$J:$J,MATCH($L180,'1.2(1)②'!$B:$B,0),1)</f>
        <v>取鍋予熱装置</v>
      </c>
      <c r="Q180">
        <f t="shared" si="36"/>
        <v>1</v>
      </c>
      <c r="R180">
        <f>COUNTIFS('1.2(2)'!J$1010:J$1010,"〇",'1.2(2)'!$E$1010:$E$1010,"&gt;="&amp;$L180,'1.2(2)'!$E$1010:$E$1010,"&lt;="&amp;$M180)+COUNTIFS('1.2(2)'!J$1010:J$1010,"△",'1.2(2)'!$E$1010:$E$1010,"&gt;="&amp;$L180,'1.2(2)'!$E$1010:$E$1010,"&lt;="&amp;$M180)</f>
        <v>0</v>
      </c>
      <c r="S180">
        <f>COUNTIFS('1.2(2)'!K$1010:K$1010,"〇",'1.2(2)'!$E$1010:$E$1010,"&gt;="&amp;$L180,'1.2(2)'!$E$1010:$E$1010,"&lt;="&amp;$M180)+COUNTIFS('1.2(2)'!K$1010:K$1010,"△",'1.2(2)'!$E$1010:$E$1010,"&gt;="&amp;$L180,'1.2(2)'!$E$1010:$E$1010,"&lt;="&amp;$M180)</f>
        <v>0</v>
      </c>
    </row>
    <row r="181" spans="2:19">
      <c r="B181" s="61" t="s">
        <v>755</v>
      </c>
      <c r="C181" s="21"/>
      <c r="D181" s="62" t="s">
        <v>756</v>
      </c>
      <c r="E181" s="61" t="s">
        <v>986</v>
      </c>
      <c r="F181" s="61" t="s">
        <v>2605</v>
      </c>
      <c r="G181" s="62" t="s">
        <v>758</v>
      </c>
      <c r="H181" s="65" t="s">
        <v>116</v>
      </c>
      <c r="I181" s="66"/>
      <c r="J181" s="113">
        <f t="shared" si="39"/>
        <v>160</v>
      </c>
      <c r="L181" s="54">
        <f>INDEX('1.2(1)②'!$B:$B,MATCH(N181,'1.2(1)②'!$A:$A,0),1)</f>
        <v>160</v>
      </c>
      <c r="M181" s="16">
        <f t="shared" si="38"/>
        <v>160</v>
      </c>
      <c r="N181" s="16" t="str">
        <f t="shared" si="40"/>
        <v>産業（製造業）鉄鋼業鋳鋼製造業製鋼工程電気使用設備</v>
      </c>
      <c r="P181" s="53" t="str">
        <f>INDEX('1.2(1)②'!$J:$J,MATCH($L181,'1.2(1)②'!$B:$B,0),1)</f>
        <v>取鍋精錬炉</v>
      </c>
      <c r="Q181">
        <f t="shared" si="36"/>
        <v>1</v>
      </c>
      <c r="R181">
        <f>COUNTIFS('1.2(2)'!J$1010:J$1010,"〇",'1.2(2)'!$E$1010:$E$1010,"&gt;="&amp;$L181,'1.2(2)'!$E$1010:$E$1010,"&lt;="&amp;$M181)+COUNTIFS('1.2(2)'!J$1010:J$1010,"△",'1.2(2)'!$E$1010:$E$1010,"&gt;="&amp;$L181,'1.2(2)'!$E$1010:$E$1010,"&lt;="&amp;$M181)</f>
        <v>0</v>
      </c>
      <c r="S181">
        <f>COUNTIFS('1.2(2)'!K$1010:K$1010,"〇",'1.2(2)'!$E$1010:$E$1010,"&gt;="&amp;$L181,'1.2(2)'!$E$1010:$E$1010,"&lt;="&amp;$M181)+COUNTIFS('1.2(2)'!K$1010:K$1010,"△",'1.2(2)'!$E$1010:$E$1010,"&gt;="&amp;$L181,'1.2(2)'!$E$1010:$E$1010,"&lt;="&amp;$M181)</f>
        <v>0</v>
      </c>
    </row>
    <row r="182" spans="2:19">
      <c r="B182" s="61" t="s">
        <v>755</v>
      </c>
      <c r="C182" s="21"/>
      <c r="D182" s="62" t="s">
        <v>756</v>
      </c>
      <c r="E182" s="61" t="s">
        <v>986</v>
      </c>
      <c r="F182" s="61" t="s">
        <v>2606</v>
      </c>
      <c r="G182" s="63" t="s">
        <v>758</v>
      </c>
      <c r="H182" s="65" t="s">
        <v>106</v>
      </c>
      <c r="I182" s="66"/>
      <c r="J182" s="113" t="str">
        <f t="shared" si="39"/>
        <v>161～163</v>
      </c>
      <c r="L182" s="54">
        <f>INDEX('1.2(1)②'!$B:$B,MATCH(N182,'1.2(1)②'!$A:$A,0),1)</f>
        <v>161</v>
      </c>
      <c r="M182" s="16">
        <f t="shared" si="38"/>
        <v>163</v>
      </c>
      <c r="N182" s="16" t="str">
        <f t="shared" si="40"/>
        <v>産業（製造業）鉄鋼業鋳鋼製造業製鋼工程その他</v>
      </c>
      <c r="P182" s="53" t="str">
        <f>INDEX('1.2(1)②'!$J:$J,MATCH($L182,'1.2(1)②'!$B:$B,0),1)</f>
        <v>電極昇降速度、炉蓋開閉速度の高速化</v>
      </c>
      <c r="Q182">
        <f t="shared" si="36"/>
        <v>3</v>
      </c>
      <c r="R182">
        <f>COUNTIFS('1.2(2)'!J$1010:J$1010,"〇",'1.2(2)'!$E$1010:$E$1010,"&gt;="&amp;$L182,'1.2(2)'!$E$1010:$E$1010,"&lt;="&amp;$M182)+COUNTIFS('1.2(2)'!J$1010:J$1010,"△",'1.2(2)'!$E$1010:$E$1010,"&gt;="&amp;$L182,'1.2(2)'!$E$1010:$E$1010,"&lt;="&amp;$M182)</f>
        <v>0</v>
      </c>
      <c r="S182">
        <f>COUNTIFS('1.2(2)'!K$1010:K$1010,"〇",'1.2(2)'!$E$1010:$E$1010,"&gt;="&amp;$L182,'1.2(2)'!$E$1010:$E$1010,"&lt;="&amp;$M182)+COUNTIFS('1.2(2)'!K$1010:K$1010,"△",'1.2(2)'!$E$1010:$E$1010,"&gt;="&amp;$L182,'1.2(2)'!$E$1010:$E$1010,"&lt;="&amp;$M182)</f>
        <v>0</v>
      </c>
    </row>
    <row r="183" spans="2:19">
      <c r="B183" s="61" t="s">
        <v>755</v>
      </c>
      <c r="C183" s="21"/>
      <c r="D183" s="62" t="s">
        <v>756</v>
      </c>
      <c r="E183" s="61" t="s">
        <v>986</v>
      </c>
      <c r="F183" s="61" t="s">
        <v>2607</v>
      </c>
      <c r="G183" s="20" t="s">
        <v>2493</v>
      </c>
      <c r="H183" s="65" t="s">
        <v>116</v>
      </c>
      <c r="I183" s="66"/>
      <c r="J183" s="113" t="str">
        <f t="shared" si="39"/>
        <v>164～165</v>
      </c>
      <c r="L183" s="54">
        <f>INDEX('1.2(1)②'!$B:$B,MATCH(N183,'1.2(1)②'!$A:$A,0),1)</f>
        <v>164</v>
      </c>
      <c r="M183" s="16">
        <f t="shared" si="38"/>
        <v>165</v>
      </c>
      <c r="N183" s="16" t="str">
        <f t="shared" si="40"/>
        <v>産業（製造業）鉄鋼業鋳鋼製造業鋳造工程（造型、中子、注湯、調砂、型バラシ）電気使用設備</v>
      </c>
      <c r="P183" s="53" t="str">
        <f>INDEX('1.2(1)②'!$J:$J,MATCH($L183,'1.2(1)②'!$B:$B,0),1)</f>
        <v>サーボモータ付シリンダー</v>
      </c>
      <c r="Q183">
        <f t="shared" ref="Q183:Q189" si="41">M183-L183+1</f>
        <v>2</v>
      </c>
      <c r="R183">
        <f>COUNTIFS('1.2(2)'!J$1010:J$1010,"〇",'1.2(2)'!$E$1010:$E$1010,"&gt;="&amp;$L183,'1.2(2)'!$E$1010:$E$1010,"&lt;="&amp;$M183)+COUNTIFS('1.2(2)'!J$1010:J$1010,"△",'1.2(2)'!$E$1010:$E$1010,"&gt;="&amp;$L183,'1.2(2)'!$E$1010:$E$1010,"&lt;="&amp;$M183)</f>
        <v>0</v>
      </c>
      <c r="S183">
        <f>COUNTIFS('1.2(2)'!K$1010:K$1010,"〇",'1.2(2)'!$E$1010:$E$1010,"&gt;="&amp;$L183,'1.2(2)'!$E$1010:$E$1010,"&lt;="&amp;$M183)+COUNTIFS('1.2(2)'!K$1010:K$1010,"△",'1.2(2)'!$E$1010:$E$1010,"&gt;="&amp;$L183,'1.2(2)'!$E$1010:$E$1010,"&lt;="&amp;$M183)</f>
        <v>0</v>
      </c>
    </row>
    <row r="184" spans="2:19">
      <c r="B184" s="61" t="s">
        <v>755</v>
      </c>
      <c r="C184" s="21"/>
      <c r="D184" s="62" t="s">
        <v>756</v>
      </c>
      <c r="E184" s="61" t="s">
        <v>986</v>
      </c>
      <c r="F184" s="61" t="s">
        <v>2608</v>
      </c>
      <c r="G184" s="63" t="s">
        <v>2493</v>
      </c>
      <c r="H184" s="65" t="s">
        <v>106</v>
      </c>
      <c r="I184" s="66"/>
      <c r="J184" s="113" t="str">
        <f t="shared" si="39"/>
        <v>166～168</v>
      </c>
      <c r="L184" s="54">
        <f>INDEX('1.2(1)②'!$B:$B,MATCH(N184,'1.2(1)②'!$A:$A,0),1)</f>
        <v>166</v>
      </c>
      <c r="M184" s="16">
        <f t="shared" si="38"/>
        <v>168</v>
      </c>
      <c r="N184" s="16" t="str">
        <f t="shared" si="40"/>
        <v>産業（製造業）鉄鋼業鋳鋼製造業鋳造工程（造型、中子、注湯、調砂、型バラシ）その他</v>
      </c>
      <c r="P184" s="53" t="str">
        <f>INDEX('1.2(1)②'!$J:$J,MATCH($L184,'1.2(1)②'!$B:$B,0),1)</f>
        <v>生砂コンパクタビリティコントローラー装置</v>
      </c>
      <c r="Q184">
        <f t="shared" si="41"/>
        <v>3</v>
      </c>
      <c r="R184">
        <f>COUNTIFS('1.2(2)'!J$1010:J$1010,"〇",'1.2(2)'!$E$1010:$E$1010,"&gt;="&amp;$L184,'1.2(2)'!$E$1010:$E$1010,"&lt;="&amp;$M184)+COUNTIFS('1.2(2)'!J$1010:J$1010,"△",'1.2(2)'!$E$1010:$E$1010,"&gt;="&amp;$L184,'1.2(2)'!$E$1010:$E$1010,"&lt;="&amp;$M184)</f>
        <v>0</v>
      </c>
      <c r="S184">
        <f>COUNTIFS('1.2(2)'!K$1010:K$1010,"〇",'1.2(2)'!$E$1010:$E$1010,"&gt;="&amp;$L184,'1.2(2)'!$E$1010:$E$1010,"&lt;="&amp;$M184)+COUNTIFS('1.2(2)'!K$1010:K$1010,"△",'1.2(2)'!$E$1010:$E$1010,"&gt;="&amp;$L184,'1.2(2)'!$E$1010:$E$1010,"&lt;="&amp;$M184)</f>
        <v>0</v>
      </c>
    </row>
    <row r="185" spans="2:19">
      <c r="B185" s="61" t="s">
        <v>755</v>
      </c>
      <c r="C185" s="21"/>
      <c r="D185" s="62" t="s">
        <v>756</v>
      </c>
      <c r="E185" s="61" t="s">
        <v>986</v>
      </c>
      <c r="F185" s="61" t="s">
        <v>2609</v>
      </c>
      <c r="G185" s="97" t="s">
        <v>2429</v>
      </c>
      <c r="H185" s="65" t="s">
        <v>2430</v>
      </c>
      <c r="I185" s="66"/>
      <c r="J185" s="113">
        <f t="shared" ref="J185:J216" si="42">HYPERLINK("#'"&amp;$B$17&amp;$B$18&amp;$B$118&amp;"'!B"&amp;L185+6,IF(M185=L185,L185,L185&amp;"～"&amp;M185))</f>
        <v>169</v>
      </c>
      <c r="L185" s="54">
        <f>INDEX('1.2(1)②'!$B:$B,MATCH(N185,'1.2(1)②'!$A:$A,0),1)</f>
        <v>169</v>
      </c>
      <c r="M185" s="16">
        <f t="shared" si="38"/>
        <v>169</v>
      </c>
      <c r="N185" s="16" t="str">
        <f t="shared" ref="N185:N216" si="43">B185&amp;D185&amp;E185&amp;G185&amp;H185</f>
        <v>産業（製造業）鉄鋼業鋳鋼製造業鋳仕上工程鋳仕上設備</v>
      </c>
      <c r="P185" s="53" t="str">
        <f>INDEX('1.2(1)②'!$J:$J,MATCH($L185,'1.2(1)②'!$B:$B,0),1)</f>
        <v>高性能ショットブラスト</v>
      </c>
      <c r="Q185">
        <f t="shared" si="41"/>
        <v>1</v>
      </c>
      <c r="R185">
        <f>COUNTIFS('1.2(2)'!J$1010:J$1010,"〇",'1.2(2)'!$E$1010:$E$1010,"&gt;="&amp;$L185,'1.2(2)'!$E$1010:$E$1010,"&lt;="&amp;$M185)+COUNTIFS('1.2(2)'!J$1010:J$1010,"△",'1.2(2)'!$E$1010:$E$1010,"&gt;="&amp;$L185,'1.2(2)'!$E$1010:$E$1010,"&lt;="&amp;$M185)</f>
        <v>0</v>
      </c>
      <c r="S185">
        <f>COUNTIFS('1.2(2)'!K$1010:K$1010,"〇",'1.2(2)'!$E$1010:$E$1010,"&gt;="&amp;$L185,'1.2(2)'!$E$1010:$E$1010,"&lt;="&amp;$M185)+COUNTIFS('1.2(2)'!K$1010:K$1010,"△",'1.2(2)'!$E$1010:$E$1010,"&gt;="&amp;$L185,'1.2(2)'!$E$1010:$E$1010,"&lt;="&amp;$M185)</f>
        <v>0</v>
      </c>
    </row>
    <row r="186" spans="2:19">
      <c r="B186" s="61" t="s">
        <v>755</v>
      </c>
      <c r="C186" s="21"/>
      <c r="D186" s="62" t="s">
        <v>756</v>
      </c>
      <c r="E186" s="61" t="s">
        <v>986</v>
      </c>
      <c r="F186" s="61" t="s">
        <v>2610</v>
      </c>
      <c r="G186" s="97" t="s">
        <v>2433</v>
      </c>
      <c r="H186" s="65" t="s">
        <v>2434</v>
      </c>
      <c r="I186" s="66"/>
      <c r="J186" s="113">
        <f t="shared" si="42"/>
        <v>170</v>
      </c>
      <c r="L186" s="54">
        <f>INDEX('1.2(1)②'!$B:$B,MATCH(N186,'1.2(1)②'!$A:$A,0),1)</f>
        <v>170</v>
      </c>
      <c r="M186" s="16">
        <f t="shared" si="38"/>
        <v>170</v>
      </c>
      <c r="N186" s="16" t="str">
        <f t="shared" si="43"/>
        <v>産業（製造業）鉄鋼業鋳鋼製造業機械加工工程機械加工設備</v>
      </c>
      <c r="P186" s="53" t="str">
        <f>INDEX('1.2(1)②'!$J:$J,MATCH($L186,'1.2(1)②'!$B:$B,0),1)</f>
        <v>高性能金属加工機械（施盤、ボール盤、フライス盤等）</v>
      </c>
      <c r="Q186">
        <f t="shared" si="41"/>
        <v>1</v>
      </c>
      <c r="R186">
        <f>COUNTIFS('1.2(2)'!J$1010:J$1010,"〇",'1.2(2)'!$E$1010:$E$1010,"&gt;="&amp;$L186,'1.2(2)'!$E$1010:$E$1010,"&lt;="&amp;$M186)+COUNTIFS('1.2(2)'!J$1010:J$1010,"△",'1.2(2)'!$E$1010:$E$1010,"&gt;="&amp;$L186,'1.2(2)'!$E$1010:$E$1010,"&lt;="&amp;$M186)</f>
        <v>0</v>
      </c>
      <c r="S186">
        <f>COUNTIFS('1.2(2)'!K$1010:K$1010,"〇",'1.2(2)'!$E$1010:$E$1010,"&gt;="&amp;$L186,'1.2(2)'!$E$1010:$E$1010,"&lt;="&amp;$M186)+COUNTIFS('1.2(2)'!K$1010:K$1010,"△",'1.2(2)'!$E$1010:$E$1010,"&gt;="&amp;$L186,'1.2(2)'!$E$1010:$E$1010,"&lt;="&amp;$M186)</f>
        <v>0</v>
      </c>
    </row>
    <row r="187" spans="2:19">
      <c r="B187" s="61" t="s">
        <v>755</v>
      </c>
      <c r="C187" s="21"/>
      <c r="D187" s="62" t="s">
        <v>756</v>
      </c>
      <c r="E187" s="64" t="s">
        <v>986</v>
      </c>
      <c r="F187" s="61" t="s">
        <v>2611</v>
      </c>
      <c r="G187" s="97" t="s">
        <v>718</v>
      </c>
      <c r="H187" s="65" t="s">
        <v>551</v>
      </c>
      <c r="I187" s="66"/>
      <c r="J187" s="113">
        <f t="shared" si="42"/>
        <v>171</v>
      </c>
      <c r="L187" s="54">
        <f>INDEX('1.2(1)②'!$B:$B,MATCH(N187,'1.2(1)②'!$A:$A,0),1)</f>
        <v>171</v>
      </c>
      <c r="M187" s="16">
        <f t="shared" si="38"/>
        <v>171</v>
      </c>
      <c r="N187" s="16" t="str">
        <f t="shared" si="43"/>
        <v>産業（製造業）鉄鋼業鋳鋼製造業その他の主要エネルギー消費設備廃熱回収設備</v>
      </c>
      <c r="P187" s="53" t="str">
        <f>INDEX('1.2(1)②'!$J:$J,MATCH($L187,'1.2(1)②'!$B:$B,0),1)</f>
        <v>ボイラー燃料ガス予熱装置</v>
      </c>
      <c r="Q187">
        <f t="shared" si="41"/>
        <v>1</v>
      </c>
      <c r="R187">
        <f>COUNTIFS('1.2(2)'!J$1010:J$1010,"〇",'1.2(2)'!$E$1010:$E$1010,"&gt;="&amp;$L187,'1.2(2)'!$E$1010:$E$1010,"&lt;="&amp;$M187)+COUNTIFS('1.2(2)'!J$1010:J$1010,"△",'1.2(2)'!$E$1010:$E$1010,"&gt;="&amp;$L187,'1.2(2)'!$E$1010:$E$1010,"&lt;="&amp;$M187)</f>
        <v>0</v>
      </c>
      <c r="S187">
        <f>COUNTIFS('1.2(2)'!K$1010:K$1010,"〇",'1.2(2)'!$E$1010:$E$1010,"&gt;="&amp;$L187,'1.2(2)'!$E$1010:$E$1010,"&lt;="&amp;$M187)+COUNTIFS('1.2(2)'!K$1010:K$1010,"△",'1.2(2)'!$E$1010:$E$1010,"&gt;="&amp;$L187,'1.2(2)'!$E$1010:$E$1010,"&lt;="&amp;$M187)</f>
        <v>0</v>
      </c>
    </row>
    <row r="188" spans="2:19">
      <c r="B188" s="61" t="s">
        <v>755</v>
      </c>
      <c r="C188" s="21"/>
      <c r="D188" s="62" t="s">
        <v>756</v>
      </c>
      <c r="E188" s="20" t="s">
        <v>2509</v>
      </c>
      <c r="F188" s="61" t="s">
        <v>2612</v>
      </c>
      <c r="G188" s="97" t="s">
        <v>2435</v>
      </c>
      <c r="H188" s="65" t="s">
        <v>2436</v>
      </c>
      <c r="I188" s="66"/>
      <c r="J188" s="113" t="str">
        <f t="shared" si="42"/>
        <v>172～175</v>
      </c>
      <c r="L188" s="54">
        <f>INDEX('1.2(1)②'!$B:$B,MATCH(N188,'1.2(1)②'!$A:$A,0),1)</f>
        <v>172</v>
      </c>
      <c r="M188" s="16">
        <f t="shared" si="38"/>
        <v>175</v>
      </c>
      <c r="N188" s="16" t="str">
        <f t="shared" si="43"/>
        <v>産業（製造業）鉄鋼業鍛工品製造業素材切断工程切断設備</v>
      </c>
      <c r="P188" s="53" t="str">
        <f>INDEX('1.2(1)②'!$J:$J,MATCH($L188,'1.2(1)②'!$B:$B,0),1)</f>
        <v>ＮＣ型鋼切断用バンドソー</v>
      </c>
      <c r="Q188">
        <f t="shared" si="41"/>
        <v>4</v>
      </c>
      <c r="R188">
        <f>COUNTIFS('1.2(2)'!J$1010:J$1010,"〇",'1.2(2)'!$E$1010:$E$1010,"&gt;="&amp;$L188,'1.2(2)'!$E$1010:$E$1010,"&lt;="&amp;$M188)+COUNTIFS('1.2(2)'!J$1010:J$1010,"△",'1.2(2)'!$E$1010:$E$1010,"&gt;="&amp;$L188,'1.2(2)'!$E$1010:$E$1010,"&lt;="&amp;$M188)</f>
        <v>0</v>
      </c>
      <c r="S188">
        <f>COUNTIFS('1.2(2)'!K$1010:K$1010,"〇",'1.2(2)'!$E$1010:$E$1010,"&gt;="&amp;$L188,'1.2(2)'!$E$1010:$E$1010,"&lt;="&amp;$M188)+COUNTIFS('1.2(2)'!K$1010:K$1010,"△",'1.2(2)'!$E$1010:$E$1010,"&gt;="&amp;$L188,'1.2(2)'!$E$1010:$E$1010,"&lt;="&amp;$M188)</f>
        <v>0</v>
      </c>
    </row>
    <row r="189" spans="2:19">
      <c r="B189" s="61" t="s">
        <v>755</v>
      </c>
      <c r="C189" s="21"/>
      <c r="D189" s="62" t="s">
        <v>756</v>
      </c>
      <c r="E189" s="61" t="s">
        <v>2509</v>
      </c>
      <c r="F189" s="61" t="s">
        <v>2613</v>
      </c>
      <c r="G189" s="97" t="s">
        <v>763</v>
      </c>
      <c r="H189" s="65" t="s">
        <v>2437</v>
      </c>
      <c r="I189" s="66"/>
      <c r="J189" s="113" t="str">
        <f t="shared" si="42"/>
        <v>176～177</v>
      </c>
      <c r="L189" s="54">
        <f>INDEX('1.2(1)②'!$B:$B,MATCH(N189,'1.2(1)②'!$A:$A,0),1)</f>
        <v>176</v>
      </c>
      <c r="M189" s="16">
        <f t="shared" si="38"/>
        <v>177</v>
      </c>
      <c r="N189" s="16" t="str">
        <f t="shared" si="43"/>
        <v>産業（製造業）鉄鋼業鍛工品製造業加熱工程加熱設備</v>
      </c>
      <c r="P189" s="53" t="str">
        <f>INDEX('1.2(1)②'!$J:$J,MATCH($L189,'1.2(1)②'!$B:$B,0),1)</f>
        <v>廃熱回収自動ウォーキングビーム炉</v>
      </c>
      <c r="Q189">
        <f t="shared" si="41"/>
        <v>2</v>
      </c>
      <c r="R189">
        <f>COUNTIFS('1.2(2)'!J$1010:J$1010,"〇",'1.2(2)'!$E$1010:$E$1010,"&gt;="&amp;$L189,'1.2(2)'!$E$1010:$E$1010,"&lt;="&amp;$M189)+COUNTIFS('1.2(2)'!J$1010:J$1010,"△",'1.2(2)'!$E$1010:$E$1010,"&gt;="&amp;$L189,'1.2(2)'!$E$1010:$E$1010,"&lt;="&amp;$M189)</f>
        <v>0</v>
      </c>
      <c r="S189">
        <f>COUNTIFS('1.2(2)'!K$1010:K$1010,"〇",'1.2(2)'!$E$1010:$E$1010,"&gt;="&amp;$L189,'1.2(2)'!$E$1010:$E$1010,"&lt;="&amp;$M189)+COUNTIFS('1.2(2)'!K$1010:K$1010,"△",'1.2(2)'!$E$1010:$E$1010,"&gt;="&amp;$L189,'1.2(2)'!$E$1010:$E$1010,"&lt;="&amp;$M189)</f>
        <v>0</v>
      </c>
    </row>
    <row r="190" spans="2:19">
      <c r="B190" s="61" t="s">
        <v>755</v>
      </c>
      <c r="C190" s="21"/>
      <c r="D190" s="62" t="s">
        <v>756</v>
      </c>
      <c r="E190" s="61" t="s">
        <v>2509</v>
      </c>
      <c r="F190" s="61" t="s">
        <v>2614</v>
      </c>
      <c r="G190" s="97" t="s">
        <v>2438</v>
      </c>
      <c r="H190" s="65" t="s">
        <v>2439</v>
      </c>
      <c r="I190" s="66"/>
      <c r="J190" s="113" t="str">
        <f t="shared" si="42"/>
        <v>178～186</v>
      </c>
      <c r="L190" s="54">
        <f>INDEX('1.2(1)②'!$B:$B,MATCH(N190,'1.2(1)②'!$A:$A,0),1)</f>
        <v>178</v>
      </c>
      <c r="M190" s="16">
        <f t="shared" si="38"/>
        <v>186</v>
      </c>
      <c r="N190" s="16" t="str">
        <f t="shared" si="43"/>
        <v>産業（製造業）鉄鋼業鍛工品製造業鍛造工程鍛造設備</v>
      </c>
      <c r="P190" s="53" t="str">
        <f>INDEX('1.2(1)②'!$J:$J,MATCH($L190,'1.2(1)②'!$B:$B,0),1)</f>
        <v>全自動鍛造プレス</v>
      </c>
      <c r="Q190" s="189">
        <f t="shared" ref="Q190:Q236" si="44">M190-L190+1</f>
        <v>9</v>
      </c>
      <c r="R190" s="189">
        <f>COUNTIFS('1.2(2)'!J$1010:J$1010,"〇",'1.2(2)'!$E$1010:$E$1010,"&gt;="&amp;$L190,'1.2(2)'!$E$1010:$E$1010,"&lt;="&amp;$M190)+COUNTIFS('1.2(2)'!J$1010:J$1010,"△",'1.2(2)'!$E$1010:$E$1010,"&gt;="&amp;$L190,'1.2(2)'!$E$1010:$E$1010,"&lt;="&amp;$M190)</f>
        <v>0</v>
      </c>
      <c r="S190" s="189">
        <f>COUNTIFS('1.2(2)'!K$1010:K$1010,"〇",'1.2(2)'!$E$1010:$E$1010,"&gt;="&amp;$L190,'1.2(2)'!$E$1010:$E$1010,"&lt;="&amp;$M190)+COUNTIFS('1.2(2)'!K$1010:K$1010,"△",'1.2(2)'!$E$1010:$E$1010,"&gt;="&amp;$L190,'1.2(2)'!$E$1010:$E$1010,"&lt;="&amp;$M190)</f>
        <v>0</v>
      </c>
    </row>
    <row r="191" spans="2:19">
      <c r="B191" s="61" t="s">
        <v>755</v>
      </c>
      <c r="C191" s="21"/>
      <c r="D191" s="62" t="s">
        <v>756</v>
      </c>
      <c r="E191" s="61" t="s">
        <v>2509</v>
      </c>
      <c r="F191" s="61" t="s">
        <v>2615</v>
      </c>
      <c r="G191" s="97" t="s">
        <v>2428</v>
      </c>
      <c r="H191" s="65" t="s">
        <v>2432</v>
      </c>
      <c r="I191" s="66"/>
      <c r="J191" s="113">
        <f t="shared" si="42"/>
        <v>187</v>
      </c>
      <c r="L191" s="54">
        <f>INDEX('1.2(1)②'!$B:$B,MATCH(N191,'1.2(1)②'!$A:$A,0),1)</f>
        <v>187</v>
      </c>
      <c r="M191" s="16">
        <f t="shared" si="38"/>
        <v>187</v>
      </c>
      <c r="N191" s="16" t="str">
        <f t="shared" si="43"/>
        <v>産業（製造業）鉄鋼業鍛工品製造業熱処理工程熱処理設備</v>
      </c>
      <c r="P191" s="53" t="str">
        <f>INDEX('1.2(1)②'!$J:$J,MATCH($L191,'1.2(1)②'!$B:$B,0),1)</f>
        <v>自動温度制御式連続熱処理装置</v>
      </c>
      <c r="Q191" s="189">
        <f t="shared" si="44"/>
        <v>1</v>
      </c>
      <c r="R191" s="189">
        <f>COUNTIFS('1.2(2)'!J$1010:J$1010,"〇",'1.2(2)'!$E$1010:$E$1010,"&gt;="&amp;$L191,'1.2(2)'!$E$1010:$E$1010,"&lt;="&amp;$M191)+COUNTIFS('1.2(2)'!J$1010:J$1010,"△",'1.2(2)'!$E$1010:$E$1010,"&gt;="&amp;$L191,'1.2(2)'!$E$1010:$E$1010,"&lt;="&amp;$M191)</f>
        <v>0</v>
      </c>
      <c r="S191" s="189">
        <f>COUNTIFS('1.2(2)'!K$1010:K$1010,"〇",'1.2(2)'!$E$1010:$E$1010,"&gt;="&amp;$L191,'1.2(2)'!$E$1010:$E$1010,"&lt;="&amp;$M191)+COUNTIFS('1.2(2)'!K$1010:K$1010,"△",'1.2(2)'!$E$1010:$E$1010,"&gt;="&amp;$L191,'1.2(2)'!$E$1010:$E$1010,"&lt;="&amp;$M191)</f>
        <v>0</v>
      </c>
    </row>
    <row r="192" spans="2:19">
      <c r="B192" s="61" t="s">
        <v>755</v>
      </c>
      <c r="C192" s="21"/>
      <c r="D192" s="62" t="s">
        <v>756</v>
      </c>
      <c r="E192" s="61" t="s">
        <v>2509</v>
      </c>
      <c r="F192" s="61" t="s">
        <v>2616</v>
      </c>
      <c r="G192" s="97" t="s">
        <v>2440</v>
      </c>
      <c r="H192" s="65" t="s">
        <v>2526</v>
      </c>
      <c r="I192" s="66"/>
      <c r="J192" s="113" t="str">
        <f t="shared" si="42"/>
        <v>188～191</v>
      </c>
      <c r="L192" s="54">
        <f>INDEX('1.2(1)②'!$B:$B,MATCH(N192,'1.2(1)②'!$A:$A,0),1)</f>
        <v>188</v>
      </c>
      <c r="M192" s="16">
        <f t="shared" si="38"/>
        <v>191</v>
      </c>
      <c r="N192" s="16" t="str">
        <f t="shared" si="43"/>
        <v>産業（製造業）鉄鋼業鍛工品製造業型成形・加工工程型彫設備、表面処理設備</v>
      </c>
      <c r="P192" s="53" t="str">
        <f>INDEX('1.2(1)②'!$J:$J,MATCH($L192,'1.2(1)②'!$B:$B,0),1)</f>
        <v>高性能ＮＣ放電加工機</v>
      </c>
      <c r="Q192" s="189">
        <f t="shared" si="44"/>
        <v>4</v>
      </c>
      <c r="R192" s="189">
        <f>COUNTIFS('1.2(2)'!J$1010:J$1010,"〇",'1.2(2)'!$E$1010:$E$1010,"&gt;="&amp;$L192,'1.2(2)'!$E$1010:$E$1010,"&lt;="&amp;$M192)+COUNTIFS('1.2(2)'!J$1010:J$1010,"△",'1.2(2)'!$E$1010:$E$1010,"&gt;="&amp;$L192,'1.2(2)'!$E$1010:$E$1010,"&lt;="&amp;$M192)</f>
        <v>0</v>
      </c>
      <c r="S192" s="189">
        <f>COUNTIFS('1.2(2)'!K$1010:K$1010,"〇",'1.2(2)'!$E$1010:$E$1010,"&gt;="&amp;$L192,'1.2(2)'!$E$1010:$E$1010,"&lt;="&amp;$M192)+COUNTIFS('1.2(2)'!K$1010:K$1010,"△",'1.2(2)'!$E$1010:$E$1010,"&gt;="&amp;$L192,'1.2(2)'!$E$1010:$E$1010,"&lt;="&amp;$M192)</f>
        <v>0</v>
      </c>
    </row>
    <row r="193" spans="2:19">
      <c r="B193" s="61" t="s">
        <v>755</v>
      </c>
      <c r="C193" s="21"/>
      <c r="D193" s="62" t="s">
        <v>756</v>
      </c>
      <c r="E193" s="61" t="s">
        <v>2509</v>
      </c>
      <c r="F193" s="61" t="s">
        <v>2617</v>
      </c>
      <c r="G193" s="97" t="s">
        <v>2441</v>
      </c>
      <c r="H193" s="65" t="s">
        <v>2442</v>
      </c>
      <c r="I193" s="66"/>
      <c r="J193" s="113">
        <f t="shared" si="42"/>
        <v>192</v>
      </c>
      <c r="L193" s="54">
        <f>INDEX('1.2(1)②'!$B:$B,MATCH(N193,'1.2(1)②'!$A:$A,0),1)</f>
        <v>192</v>
      </c>
      <c r="M193" s="16">
        <f t="shared" si="38"/>
        <v>192</v>
      </c>
      <c r="N193" s="16" t="str">
        <f t="shared" si="43"/>
        <v>産業（製造業）鉄鋼業鍛工品製造業仕上・検査工程仕上設備</v>
      </c>
      <c r="P193" s="53" t="str">
        <f>INDEX('1.2(1)②'!$J:$J,MATCH($L193,'1.2(1)②'!$B:$B,0),1)</f>
        <v>高性能ショットブラスト</v>
      </c>
      <c r="Q193" s="189">
        <f t="shared" si="44"/>
        <v>1</v>
      </c>
      <c r="R193" s="189">
        <f>COUNTIFS('1.2(2)'!J$1010:J$1010,"〇",'1.2(2)'!$E$1010:$E$1010,"&gt;="&amp;$L193,'1.2(2)'!$E$1010:$E$1010,"&lt;="&amp;$M193)+COUNTIFS('1.2(2)'!J$1010:J$1010,"△",'1.2(2)'!$E$1010:$E$1010,"&gt;="&amp;$L193,'1.2(2)'!$E$1010:$E$1010,"&lt;="&amp;$M193)</f>
        <v>0</v>
      </c>
      <c r="S193" s="189">
        <f>COUNTIFS('1.2(2)'!K$1010:K$1010,"〇",'1.2(2)'!$E$1010:$E$1010,"&gt;="&amp;$L193,'1.2(2)'!$E$1010:$E$1010,"&lt;="&amp;$M193)+COUNTIFS('1.2(2)'!K$1010:K$1010,"△",'1.2(2)'!$E$1010:$E$1010,"&gt;="&amp;$L193,'1.2(2)'!$E$1010:$E$1010,"&lt;="&amp;$M193)</f>
        <v>0</v>
      </c>
    </row>
    <row r="194" spans="2:19">
      <c r="B194" s="61" t="s">
        <v>755</v>
      </c>
      <c r="C194" s="21"/>
      <c r="D194" s="62" t="s">
        <v>756</v>
      </c>
      <c r="E194" s="64" t="s">
        <v>2509</v>
      </c>
      <c r="F194" s="61" t="s">
        <v>2618</v>
      </c>
      <c r="G194" s="97" t="s">
        <v>718</v>
      </c>
      <c r="H194" s="65" t="s">
        <v>551</v>
      </c>
      <c r="I194" s="66"/>
      <c r="J194" s="113">
        <f t="shared" si="42"/>
        <v>193</v>
      </c>
      <c r="L194" s="54">
        <f>INDEX('1.2(1)②'!$B:$B,MATCH(N194,'1.2(1)②'!$A:$A,0),1)</f>
        <v>193</v>
      </c>
      <c r="M194" s="16">
        <f t="shared" si="38"/>
        <v>193</v>
      </c>
      <c r="N194" s="16" t="str">
        <f t="shared" si="43"/>
        <v>産業（製造業）鉄鋼業鍛工品製造業その他の主要エネルギー消費設備廃熱回収設備</v>
      </c>
      <c r="P194" s="53" t="str">
        <f>INDEX('1.2(1)②'!$J:$J,MATCH($L194,'1.2(1)②'!$B:$B,0),1)</f>
        <v>ボイラー燃料ガス予熱装置</v>
      </c>
      <c r="Q194" s="189">
        <f t="shared" si="44"/>
        <v>1</v>
      </c>
      <c r="R194" s="189">
        <f>COUNTIFS('1.2(2)'!J$1010:J$1010,"〇",'1.2(2)'!$E$1010:$E$1010,"&gt;="&amp;$L194,'1.2(2)'!$E$1010:$E$1010,"&lt;="&amp;$M194)+COUNTIFS('1.2(2)'!J$1010:J$1010,"△",'1.2(2)'!$E$1010:$E$1010,"&gt;="&amp;$L194,'1.2(2)'!$E$1010:$E$1010,"&lt;="&amp;$M194)</f>
        <v>0</v>
      </c>
      <c r="S194" s="189">
        <f>COUNTIFS('1.2(2)'!K$1010:K$1010,"〇",'1.2(2)'!$E$1010:$E$1010,"&gt;="&amp;$L194,'1.2(2)'!$E$1010:$E$1010,"&lt;="&amp;$M194)+COUNTIFS('1.2(2)'!K$1010:K$1010,"△",'1.2(2)'!$E$1010:$E$1010,"&gt;="&amp;$L194,'1.2(2)'!$E$1010:$E$1010,"&lt;="&amp;$M194)</f>
        <v>0</v>
      </c>
    </row>
    <row r="195" spans="2:19">
      <c r="B195" s="61" t="s">
        <v>755</v>
      </c>
      <c r="C195" s="21"/>
      <c r="D195" s="62" t="s">
        <v>756</v>
      </c>
      <c r="E195" s="27" t="s">
        <v>987</v>
      </c>
      <c r="F195" s="61" t="s">
        <v>2619</v>
      </c>
      <c r="G195" s="20" t="s">
        <v>758</v>
      </c>
      <c r="H195" s="65" t="s">
        <v>73</v>
      </c>
      <c r="I195" s="66"/>
      <c r="J195" s="113" t="str">
        <f t="shared" si="42"/>
        <v>194～195</v>
      </c>
      <c r="L195" s="54">
        <f>INDEX('1.2(1)②'!$B:$B,MATCH(N195,'1.2(1)②'!$A:$A,0),1)</f>
        <v>194</v>
      </c>
      <c r="M195" s="16">
        <f t="shared" si="38"/>
        <v>195</v>
      </c>
      <c r="N195" s="16" t="str">
        <f t="shared" si="43"/>
        <v>産業（製造業）鉄鋼業鍛鋼製造業製鋼工程燃焼設備</v>
      </c>
      <c r="P195" s="53" t="str">
        <f>INDEX('1.2(1)②'!$J:$J,MATCH($L195,'1.2(1)②'!$B:$B,0),1)</f>
        <v>高速型酸素吹き込み装置</v>
      </c>
      <c r="Q195" s="189">
        <f t="shared" si="44"/>
        <v>2</v>
      </c>
      <c r="R195" s="189">
        <f>COUNTIFS('1.2(2)'!J$1010:J$1010,"〇",'1.2(2)'!$E$1010:$E$1010,"&gt;="&amp;$L195,'1.2(2)'!$E$1010:$E$1010,"&lt;="&amp;$M195)+COUNTIFS('1.2(2)'!J$1010:J$1010,"△",'1.2(2)'!$E$1010:$E$1010,"&gt;="&amp;$L195,'1.2(2)'!$E$1010:$E$1010,"&lt;="&amp;$M195)</f>
        <v>0</v>
      </c>
      <c r="S195" s="189">
        <f>COUNTIFS('1.2(2)'!K$1010:K$1010,"〇",'1.2(2)'!$E$1010:$E$1010,"&gt;="&amp;$L195,'1.2(2)'!$E$1010:$E$1010,"&lt;="&amp;$M195)+COUNTIFS('1.2(2)'!K$1010:K$1010,"△",'1.2(2)'!$E$1010:$E$1010,"&gt;="&amp;$L195,'1.2(2)'!$E$1010:$E$1010,"&lt;="&amp;$M195)</f>
        <v>0</v>
      </c>
    </row>
    <row r="196" spans="2:19">
      <c r="B196" s="61" t="s">
        <v>755</v>
      </c>
      <c r="C196" s="21"/>
      <c r="D196" s="62" t="s">
        <v>756</v>
      </c>
      <c r="E196" s="136" t="s">
        <v>987</v>
      </c>
      <c r="F196" s="61" t="s">
        <v>2620</v>
      </c>
      <c r="G196" s="62" t="s">
        <v>758</v>
      </c>
      <c r="H196" s="65" t="s">
        <v>88</v>
      </c>
      <c r="I196" s="66"/>
      <c r="J196" s="113" t="str">
        <f t="shared" si="42"/>
        <v>196～198</v>
      </c>
      <c r="L196" s="54">
        <f>INDEX('1.2(1)②'!$B:$B,MATCH(N196,'1.2(1)②'!$A:$A,0),1)</f>
        <v>196</v>
      </c>
      <c r="M196" s="16">
        <f t="shared" si="38"/>
        <v>198</v>
      </c>
      <c r="N196" s="16" t="str">
        <f t="shared" si="43"/>
        <v>産業（製造業）鉄鋼業鍛鋼製造業製鋼工程熱利用設備</v>
      </c>
      <c r="P196" s="53" t="str">
        <f>INDEX('1.2(1)②'!$J:$J,MATCH($L196,'1.2(1)②'!$B:$B,0),1)</f>
        <v>取鍋精錬最適操業制御システム</v>
      </c>
      <c r="Q196" s="189">
        <f t="shared" si="44"/>
        <v>3</v>
      </c>
      <c r="R196" s="189">
        <f>COUNTIFS('1.2(2)'!J$1010:J$1010,"〇",'1.2(2)'!$E$1010:$E$1010,"&gt;="&amp;$L196,'1.2(2)'!$E$1010:$E$1010,"&lt;="&amp;$M196)+COUNTIFS('1.2(2)'!J$1010:J$1010,"△",'1.2(2)'!$E$1010:$E$1010,"&gt;="&amp;$L196,'1.2(2)'!$E$1010:$E$1010,"&lt;="&amp;$M196)</f>
        <v>0</v>
      </c>
      <c r="S196" s="189">
        <f>COUNTIFS('1.2(2)'!K$1010:K$1010,"〇",'1.2(2)'!$E$1010:$E$1010,"&gt;="&amp;$L196,'1.2(2)'!$E$1010:$E$1010,"&lt;="&amp;$M196)+COUNTIFS('1.2(2)'!K$1010:K$1010,"△",'1.2(2)'!$E$1010:$E$1010,"&gt;="&amp;$L196,'1.2(2)'!$E$1010:$E$1010,"&lt;="&amp;$M196)</f>
        <v>0</v>
      </c>
    </row>
    <row r="197" spans="2:19">
      <c r="B197" s="61" t="s">
        <v>755</v>
      </c>
      <c r="C197" s="21"/>
      <c r="D197" s="62" t="s">
        <v>756</v>
      </c>
      <c r="E197" s="136" t="s">
        <v>987</v>
      </c>
      <c r="F197" s="61" t="s">
        <v>2621</v>
      </c>
      <c r="G197" s="62" t="s">
        <v>758</v>
      </c>
      <c r="H197" s="65" t="s">
        <v>551</v>
      </c>
      <c r="I197" s="66"/>
      <c r="J197" s="113">
        <f t="shared" si="42"/>
        <v>199</v>
      </c>
      <c r="L197" s="54">
        <f>INDEX('1.2(1)②'!$B:$B,MATCH(N197,'1.2(1)②'!$A:$A,0),1)</f>
        <v>199</v>
      </c>
      <c r="M197" s="16">
        <f t="shared" si="38"/>
        <v>199</v>
      </c>
      <c r="N197" s="16" t="str">
        <f t="shared" si="43"/>
        <v>産業（製造業）鉄鋼業鍛鋼製造業製鋼工程廃熱回収設備</v>
      </c>
      <c r="P197" s="53" t="str">
        <f>INDEX('1.2(1)②'!$J:$J,MATCH($L197,'1.2(1)②'!$B:$B,0),1)</f>
        <v>取鍋予熱装置</v>
      </c>
      <c r="Q197" s="189">
        <f t="shared" si="44"/>
        <v>1</v>
      </c>
      <c r="R197" s="189">
        <f>COUNTIFS('1.2(2)'!J$1010:J$1010,"〇",'1.2(2)'!$E$1010:$E$1010,"&gt;="&amp;$L197,'1.2(2)'!$E$1010:$E$1010,"&lt;="&amp;$M197)+COUNTIFS('1.2(2)'!J$1010:J$1010,"△",'1.2(2)'!$E$1010:$E$1010,"&gt;="&amp;$L197,'1.2(2)'!$E$1010:$E$1010,"&lt;="&amp;$M197)</f>
        <v>0</v>
      </c>
      <c r="S197" s="189">
        <f>COUNTIFS('1.2(2)'!K$1010:K$1010,"〇",'1.2(2)'!$E$1010:$E$1010,"&gt;="&amp;$L197,'1.2(2)'!$E$1010:$E$1010,"&lt;="&amp;$M197)+COUNTIFS('1.2(2)'!K$1010:K$1010,"△",'1.2(2)'!$E$1010:$E$1010,"&gt;="&amp;$L197,'1.2(2)'!$E$1010:$E$1010,"&lt;="&amp;$M197)</f>
        <v>0</v>
      </c>
    </row>
    <row r="198" spans="2:19">
      <c r="B198" s="61" t="s">
        <v>755</v>
      </c>
      <c r="C198" s="21"/>
      <c r="D198" s="62" t="s">
        <v>756</v>
      </c>
      <c r="E198" s="136" t="s">
        <v>987</v>
      </c>
      <c r="F198" s="61" t="s">
        <v>2622</v>
      </c>
      <c r="G198" s="62" t="s">
        <v>758</v>
      </c>
      <c r="H198" s="65" t="s">
        <v>982</v>
      </c>
      <c r="I198" s="66"/>
      <c r="J198" s="113" t="str">
        <f t="shared" si="42"/>
        <v>200～203</v>
      </c>
      <c r="L198" s="54">
        <f>INDEX('1.2(1)②'!$B:$B,MATCH(N198,'1.2(1)②'!$A:$A,0),1)</f>
        <v>200</v>
      </c>
      <c r="M198" s="16">
        <f t="shared" si="38"/>
        <v>203</v>
      </c>
      <c r="N198" s="16" t="str">
        <f t="shared" si="43"/>
        <v>産業（製造業）鉄鋼業鍛鋼製造業製鋼工程省エネルギー型製造プロセス</v>
      </c>
      <c r="P198" s="53" t="str">
        <f>INDEX('1.2(1)②'!$J:$J,MATCH($L198,'1.2(1)②'!$B:$B,0),1)</f>
        <v>直流式水冷炉壁アーク炉</v>
      </c>
      <c r="Q198" s="189">
        <f t="shared" si="44"/>
        <v>4</v>
      </c>
      <c r="R198" s="189">
        <f>COUNTIFS('1.2(2)'!J$1010:J$1010,"〇",'1.2(2)'!$E$1010:$E$1010,"&gt;="&amp;$L198,'1.2(2)'!$E$1010:$E$1010,"&lt;="&amp;$M198)+COUNTIFS('1.2(2)'!J$1010:J$1010,"△",'1.2(2)'!$E$1010:$E$1010,"&gt;="&amp;$L198,'1.2(2)'!$E$1010:$E$1010,"&lt;="&amp;$M198)</f>
        <v>0</v>
      </c>
      <c r="S198" s="189">
        <f>COUNTIFS('1.2(2)'!K$1010:K$1010,"〇",'1.2(2)'!$E$1010:$E$1010,"&gt;="&amp;$L198,'1.2(2)'!$E$1010:$E$1010,"&lt;="&amp;$M198)+COUNTIFS('1.2(2)'!K$1010:K$1010,"△",'1.2(2)'!$E$1010:$E$1010,"&gt;="&amp;$L198,'1.2(2)'!$E$1010:$E$1010,"&lt;="&amp;$M198)</f>
        <v>0</v>
      </c>
    </row>
    <row r="199" spans="2:19">
      <c r="B199" s="61" t="s">
        <v>755</v>
      </c>
      <c r="C199" s="21"/>
      <c r="D199" s="62" t="s">
        <v>756</v>
      </c>
      <c r="E199" s="136" t="s">
        <v>987</v>
      </c>
      <c r="F199" s="61" t="s">
        <v>2623</v>
      </c>
      <c r="G199" s="63" t="s">
        <v>758</v>
      </c>
      <c r="H199" s="65" t="s">
        <v>106</v>
      </c>
      <c r="I199" s="66"/>
      <c r="J199" s="113" t="str">
        <f t="shared" si="42"/>
        <v>204～208</v>
      </c>
      <c r="L199" s="54">
        <f>INDEX('1.2(1)②'!$B:$B,MATCH(N199,'1.2(1)②'!$A:$A,0),1)</f>
        <v>204</v>
      </c>
      <c r="M199" s="16">
        <f t="shared" si="38"/>
        <v>208</v>
      </c>
      <c r="N199" s="16" t="str">
        <f t="shared" si="43"/>
        <v>産業（製造業）鉄鋼業鍛鋼製造業製鋼工程その他</v>
      </c>
      <c r="P199" s="53" t="str">
        <f>INDEX('1.2(1)②'!$J:$J,MATCH($L199,'1.2(1)②'!$B:$B,0),1)</f>
        <v>電極昇降速度、炉蓋開閉速度の高速化</v>
      </c>
      <c r="Q199" s="189">
        <f t="shared" si="44"/>
        <v>5</v>
      </c>
      <c r="R199" s="189">
        <f>COUNTIFS('1.2(2)'!J$1010:J$1010,"〇",'1.2(2)'!$E$1010:$E$1010,"&gt;="&amp;$L199,'1.2(2)'!$E$1010:$E$1010,"&lt;="&amp;$M199)+COUNTIFS('1.2(2)'!J$1010:J$1010,"△",'1.2(2)'!$E$1010:$E$1010,"&gt;="&amp;$L199,'1.2(2)'!$E$1010:$E$1010,"&lt;="&amp;$M199)</f>
        <v>0</v>
      </c>
      <c r="S199" s="189">
        <f>COUNTIFS('1.2(2)'!K$1010:K$1010,"〇",'1.2(2)'!$E$1010:$E$1010,"&gt;="&amp;$L199,'1.2(2)'!$E$1010:$E$1010,"&lt;="&amp;$M199)+COUNTIFS('1.2(2)'!K$1010:K$1010,"△",'1.2(2)'!$E$1010:$E$1010,"&gt;="&amp;$L199,'1.2(2)'!$E$1010:$E$1010,"&lt;="&amp;$M199)</f>
        <v>0</v>
      </c>
    </row>
    <row r="200" spans="2:19">
      <c r="B200" s="61" t="s">
        <v>755</v>
      </c>
      <c r="C200" s="21"/>
      <c r="D200" s="62" t="s">
        <v>756</v>
      </c>
      <c r="E200" s="136" t="s">
        <v>987</v>
      </c>
      <c r="F200" s="61" t="s">
        <v>2624</v>
      </c>
      <c r="G200" s="97" t="s">
        <v>2443</v>
      </c>
      <c r="H200" s="65" t="s">
        <v>88</v>
      </c>
      <c r="I200" s="66"/>
      <c r="J200" s="113" t="str">
        <f t="shared" si="42"/>
        <v>209～210</v>
      </c>
      <c r="L200" s="54">
        <f>INDEX('1.2(1)②'!$B:$B,MATCH(N200,'1.2(1)②'!$A:$A,0),1)</f>
        <v>209</v>
      </c>
      <c r="M200" s="16">
        <f t="shared" si="38"/>
        <v>210</v>
      </c>
      <c r="N200" s="16" t="str">
        <f t="shared" si="43"/>
        <v>産業（製造業）鉄鋼業鍛鋼製造業造塊工程熱利用設備</v>
      </c>
      <c r="P200" s="53" t="str">
        <f>INDEX('1.2(1)②'!$J:$J,MATCH($L200,'1.2(1)②'!$B:$B,0),1)</f>
        <v>鋼塊保温カバー</v>
      </c>
      <c r="Q200" s="189">
        <f t="shared" si="44"/>
        <v>2</v>
      </c>
      <c r="R200" s="189">
        <f>COUNTIFS('1.2(2)'!J$1010:J$1010,"〇",'1.2(2)'!$E$1010:$E$1010,"&gt;="&amp;$L200,'1.2(2)'!$E$1010:$E$1010,"&lt;="&amp;$M200)+COUNTIFS('1.2(2)'!J$1010:J$1010,"△",'1.2(2)'!$E$1010:$E$1010,"&gt;="&amp;$L200,'1.2(2)'!$E$1010:$E$1010,"&lt;="&amp;$M200)</f>
        <v>0</v>
      </c>
      <c r="S200" s="189">
        <f>COUNTIFS('1.2(2)'!K$1010:K$1010,"〇",'1.2(2)'!$E$1010:$E$1010,"&gt;="&amp;$L200,'1.2(2)'!$E$1010:$E$1010,"&lt;="&amp;$M200)+COUNTIFS('1.2(2)'!K$1010:K$1010,"△",'1.2(2)'!$E$1010:$E$1010,"&gt;="&amp;$L200,'1.2(2)'!$E$1010:$E$1010,"&lt;="&amp;$M200)</f>
        <v>0</v>
      </c>
    </row>
    <row r="201" spans="2:19">
      <c r="B201" s="61" t="s">
        <v>755</v>
      </c>
      <c r="C201" s="21"/>
      <c r="D201" s="62" t="s">
        <v>756</v>
      </c>
      <c r="E201" s="136" t="s">
        <v>987</v>
      </c>
      <c r="F201" s="61" t="s">
        <v>2625</v>
      </c>
      <c r="G201" s="20" t="s">
        <v>763</v>
      </c>
      <c r="H201" s="65" t="s">
        <v>88</v>
      </c>
      <c r="I201" s="66"/>
      <c r="J201" s="113" t="str">
        <f t="shared" si="42"/>
        <v>211～215</v>
      </c>
      <c r="L201" s="54">
        <f>INDEX('1.2(1)②'!$B:$B,MATCH(N201,'1.2(1)②'!$A:$A,0),1)</f>
        <v>211</v>
      </c>
      <c r="M201" s="16">
        <f t="shared" si="38"/>
        <v>215</v>
      </c>
      <c r="N201" s="16" t="str">
        <f t="shared" si="43"/>
        <v>産業（製造業）鉄鋼業鍛鋼製造業加熱工程熱利用設備</v>
      </c>
      <c r="P201" s="53" t="str">
        <f>INDEX('1.2(1)②'!$J:$J,MATCH($L201,'1.2(1)②'!$B:$B,0),1)</f>
        <v>鋼塊保温ピット</v>
      </c>
      <c r="Q201" s="189">
        <f t="shared" si="44"/>
        <v>5</v>
      </c>
      <c r="R201" s="189">
        <f>COUNTIFS('1.2(2)'!J$1010:J$1010,"〇",'1.2(2)'!$E$1010:$E$1010,"&gt;="&amp;$L201,'1.2(2)'!$E$1010:$E$1010,"&lt;="&amp;$M201)+COUNTIFS('1.2(2)'!J$1010:J$1010,"△",'1.2(2)'!$E$1010:$E$1010,"&gt;="&amp;$L201,'1.2(2)'!$E$1010:$E$1010,"&lt;="&amp;$M201)</f>
        <v>0</v>
      </c>
      <c r="S201" s="189">
        <f>COUNTIFS('1.2(2)'!K$1010:K$1010,"〇",'1.2(2)'!$E$1010:$E$1010,"&gt;="&amp;$L201,'1.2(2)'!$E$1010:$E$1010,"&lt;="&amp;$M201)+COUNTIFS('1.2(2)'!K$1010:K$1010,"△",'1.2(2)'!$E$1010:$E$1010,"&gt;="&amp;$L201,'1.2(2)'!$E$1010:$E$1010,"&lt;="&amp;$M201)</f>
        <v>0</v>
      </c>
    </row>
    <row r="202" spans="2:19">
      <c r="B202" s="61" t="s">
        <v>755</v>
      </c>
      <c r="C202" s="21"/>
      <c r="D202" s="62" t="s">
        <v>756</v>
      </c>
      <c r="E202" s="136" t="s">
        <v>987</v>
      </c>
      <c r="F202" s="61" t="s">
        <v>2626</v>
      </c>
      <c r="G202" s="62" t="s">
        <v>763</v>
      </c>
      <c r="H202" s="65" t="s">
        <v>982</v>
      </c>
      <c r="I202" s="66"/>
      <c r="J202" s="113">
        <f t="shared" si="42"/>
        <v>216</v>
      </c>
      <c r="L202" s="54">
        <f>INDEX('1.2(1)②'!$B:$B,MATCH(N202,'1.2(1)②'!$A:$A,0),1)</f>
        <v>216</v>
      </c>
      <c r="M202" s="16">
        <f t="shared" si="38"/>
        <v>216</v>
      </c>
      <c r="N202" s="16" t="str">
        <f t="shared" si="43"/>
        <v>産業（製造業）鉄鋼業鍛鋼製造業加熱工程省エネルギー型製造プロセス</v>
      </c>
      <c r="P202" s="53" t="str">
        <f>INDEX('1.2(1)②'!$J:$J,MATCH($L202,'1.2(1)②'!$B:$B,0),1)</f>
        <v>高効率バッチ炉</v>
      </c>
      <c r="Q202" s="189">
        <f t="shared" si="44"/>
        <v>1</v>
      </c>
      <c r="R202" s="189">
        <f>COUNTIFS('1.2(2)'!J$1010:J$1010,"〇",'1.2(2)'!$E$1010:$E$1010,"&gt;="&amp;$L202,'1.2(2)'!$E$1010:$E$1010,"&lt;="&amp;$M202)+COUNTIFS('1.2(2)'!J$1010:J$1010,"△",'1.2(2)'!$E$1010:$E$1010,"&gt;="&amp;$L202,'1.2(2)'!$E$1010:$E$1010,"&lt;="&amp;$M202)</f>
        <v>0</v>
      </c>
      <c r="S202" s="189">
        <f>COUNTIFS('1.2(2)'!K$1010:K$1010,"〇",'1.2(2)'!$E$1010:$E$1010,"&gt;="&amp;$L202,'1.2(2)'!$E$1010:$E$1010,"&lt;="&amp;$M202)+COUNTIFS('1.2(2)'!K$1010:K$1010,"△",'1.2(2)'!$E$1010:$E$1010,"&gt;="&amp;$L202,'1.2(2)'!$E$1010:$E$1010,"&lt;="&amp;$M202)</f>
        <v>0</v>
      </c>
    </row>
    <row r="203" spans="2:19">
      <c r="B203" s="61" t="s">
        <v>755</v>
      </c>
      <c r="C203" s="21"/>
      <c r="D203" s="62" t="s">
        <v>756</v>
      </c>
      <c r="E203" s="136" t="s">
        <v>987</v>
      </c>
      <c r="F203" s="61" t="s">
        <v>2627</v>
      </c>
      <c r="G203" s="63" t="s">
        <v>763</v>
      </c>
      <c r="H203" s="65" t="s">
        <v>106</v>
      </c>
      <c r="I203" s="66"/>
      <c r="J203" s="113">
        <f t="shared" si="42"/>
        <v>217</v>
      </c>
      <c r="L203" s="54">
        <f>INDEX('1.2(1)②'!$B:$B,MATCH(N203,'1.2(1)②'!$A:$A,0),1)</f>
        <v>217</v>
      </c>
      <c r="M203" s="16">
        <f t="shared" si="38"/>
        <v>217</v>
      </c>
      <c r="N203" s="16" t="str">
        <f t="shared" si="43"/>
        <v>産業（製造業）鉄鋼業鍛鋼製造業加熱工程その他</v>
      </c>
      <c r="P203" s="53" t="str">
        <f>INDEX('1.2(1)②'!$J:$J,MATCH($L203,'1.2(1)②'!$B:$B,0),1)</f>
        <v>自動トング</v>
      </c>
      <c r="Q203" s="189">
        <f t="shared" si="44"/>
        <v>1</v>
      </c>
      <c r="R203" s="189">
        <f>COUNTIFS('1.2(2)'!J$1010:J$1010,"〇",'1.2(2)'!$E$1010:$E$1010,"&gt;="&amp;$L203,'1.2(2)'!$E$1010:$E$1010,"&lt;="&amp;$M203)+COUNTIFS('1.2(2)'!J$1010:J$1010,"△",'1.2(2)'!$E$1010:$E$1010,"&gt;="&amp;$L203,'1.2(2)'!$E$1010:$E$1010,"&lt;="&amp;$M203)</f>
        <v>0</v>
      </c>
      <c r="S203" s="189">
        <f>COUNTIFS('1.2(2)'!K$1010:K$1010,"〇",'1.2(2)'!$E$1010:$E$1010,"&gt;="&amp;$L203,'1.2(2)'!$E$1010:$E$1010,"&lt;="&amp;$M203)+COUNTIFS('1.2(2)'!K$1010:K$1010,"△",'1.2(2)'!$E$1010:$E$1010,"&gt;="&amp;$L203,'1.2(2)'!$E$1010:$E$1010,"&lt;="&amp;$M203)</f>
        <v>0</v>
      </c>
    </row>
    <row r="204" spans="2:19">
      <c r="B204" s="61" t="s">
        <v>755</v>
      </c>
      <c r="C204" s="21"/>
      <c r="D204" s="62" t="s">
        <v>756</v>
      </c>
      <c r="E204" s="136" t="s">
        <v>987</v>
      </c>
      <c r="F204" s="61" t="s">
        <v>2628</v>
      </c>
      <c r="G204" s="97" t="s">
        <v>2428</v>
      </c>
      <c r="H204" s="65" t="s">
        <v>73</v>
      </c>
      <c r="I204" s="66"/>
      <c r="J204" s="113" t="str">
        <f t="shared" si="42"/>
        <v>218～219</v>
      </c>
      <c r="L204" s="54">
        <f>INDEX('1.2(1)②'!$B:$B,MATCH(N204,'1.2(1)②'!$A:$A,0),1)</f>
        <v>218</v>
      </c>
      <c r="M204" s="16">
        <f t="shared" si="38"/>
        <v>219</v>
      </c>
      <c r="N204" s="16" t="str">
        <f t="shared" si="43"/>
        <v>産業（製造業）鉄鋼業鍛鋼製造業熱処理工程燃焼設備</v>
      </c>
      <c r="P204" s="53" t="str">
        <f>INDEX('1.2(1)②'!$J:$J,MATCH($L204,'1.2(1)②'!$B:$B,0),1)</f>
        <v>中周波焼入装置</v>
      </c>
      <c r="Q204" s="189">
        <f t="shared" si="44"/>
        <v>2</v>
      </c>
      <c r="R204" s="189">
        <f>COUNTIFS('1.2(2)'!J$1010:J$1010,"〇",'1.2(2)'!$E$1010:$E$1010,"&gt;="&amp;$L204,'1.2(2)'!$E$1010:$E$1010,"&lt;="&amp;$M204)+COUNTIFS('1.2(2)'!J$1010:J$1010,"△",'1.2(2)'!$E$1010:$E$1010,"&gt;="&amp;$L204,'1.2(2)'!$E$1010:$E$1010,"&lt;="&amp;$M204)</f>
        <v>0</v>
      </c>
      <c r="S204" s="189">
        <f>COUNTIFS('1.2(2)'!K$1010:K$1010,"〇",'1.2(2)'!$E$1010:$E$1010,"&gt;="&amp;$L204,'1.2(2)'!$E$1010:$E$1010,"&lt;="&amp;$M204)+COUNTIFS('1.2(2)'!K$1010:K$1010,"△",'1.2(2)'!$E$1010:$E$1010,"&gt;="&amp;$L204,'1.2(2)'!$E$1010:$E$1010,"&lt;="&amp;$M204)</f>
        <v>0</v>
      </c>
    </row>
    <row r="205" spans="2:19">
      <c r="B205" s="61" t="s">
        <v>755</v>
      </c>
      <c r="C205" s="21"/>
      <c r="D205" s="62" t="s">
        <v>756</v>
      </c>
      <c r="E205" s="136" t="s">
        <v>987</v>
      </c>
      <c r="F205" s="61" t="s">
        <v>2629</v>
      </c>
      <c r="G205" s="97" t="s">
        <v>2433</v>
      </c>
      <c r="H205" s="65" t="s">
        <v>2434</v>
      </c>
      <c r="I205" s="66"/>
      <c r="J205" s="113">
        <f t="shared" si="42"/>
        <v>220</v>
      </c>
      <c r="L205" s="54">
        <f>INDEX('1.2(1)②'!$B:$B,MATCH(N205,'1.2(1)②'!$A:$A,0),1)</f>
        <v>220</v>
      </c>
      <c r="M205" s="16">
        <f t="shared" si="38"/>
        <v>220</v>
      </c>
      <c r="N205" s="16" t="str">
        <f t="shared" si="43"/>
        <v>産業（製造業）鉄鋼業鍛鋼製造業機械加工工程機械加工設備</v>
      </c>
      <c r="P205" s="53" t="str">
        <f>INDEX('1.2(1)②'!$J:$J,MATCH($L205,'1.2(1)②'!$B:$B,0),1)</f>
        <v>高性能金属加工機械（旋盤、ボール盤、フライス盤等）</v>
      </c>
      <c r="Q205" s="189">
        <f t="shared" si="44"/>
        <v>1</v>
      </c>
      <c r="R205" s="189">
        <f>COUNTIFS('1.2(2)'!J$1010:J$1010,"〇",'1.2(2)'!$E$1010:$E$1010,"&gt;="&amp;$L205,'1.2(2)'!$E$1010:$E$1010,"&lt;="&amp;$M205)+COUNTIFS('1.2(2)'!J$1010:J$1010,"△",'1.2(2)'!$E$1010:$E$1010,"&gt;="&amp;$L205,'1.2(2)'!$E$1010:$E$1010,"&lt;="&amp;$M205)</f>
        <v>0</v>
      </c>
      <c r="S205" s="189">
        <f>COUNTIFS('1.2(2)'!K$1010:K$1010,"〇",'1.2(2)'!$E$1010:$E$1010,"&gt;="&amp;$L205,'1.2(2)'!$E$1010:$E$1010,"&lt;="&amp;$M205)+COUNTIFS('1.2(2)'!K$1010:K$1010,"△",'1.2(2)'!$E$1010:$E$1010,"&gt;="&amp;$L205,'1.2(2)'!$E$1010:$E$1010,"&lt;="&amp;$M205)</f>
        <v>0</v>
      </c>
    </row>
    <row r="206" spans="2:19">
      <c r="B206" s="61" t="s">
        <v>755</v>
      </c>
      <c r="C206" s="21"/>
      <c r="D206" s="62" t="s">
        <v>756</v>
      </c>
      <c r="E206" s="136" t="s">
        <v>987</v>
      </c>
      <c r="F206" s="61" t="s">
        <v>2630</v>
      </c>
      <c r="G206" s="21" t="s">
        <v>718</v>
      </c>
      <c r="H206" s="56" t="s">
        <v>551</v>
      </c>
      <c r="I206" s="24"/>
      <c r="J206" s="113">
        <f t="shared" si="42"/>
        <v>221</v>
      </c>
      <c r="L206" s="54">
        <f>INDEX('1.2(1)②'!$B:$B,MATCH(N206,'1.2(1)②'!$A:$A,0),1)</f>
        <v>221</v>
      </c>
      <c r="M206" s="16">
        <f t="shared" ref="M206" si="45">L207-1</f>
        <v>221</v>
      </c>
      <c r="N206" s="16" t="str">
        <f t="shared" si="43"/>
        <v>産業（製造業）鉄鋼業鍛鋼製造業その他の主要エネルギー消費設備廃熱回収設備</v>
      </c>
      <c r="P206" s="53" t="str">
        <f>INDEX('1.2(1)②'!$J:$J,MATCH($L206,'1.2(1)②'!$B:$B,0),1)</f>
        <v>ボイラー燃料ガス予熱装置</v>
      </c>
      <c r="Q206" s="189">
        <f t="shared" si="44"/>
        <v>1</v>
      </c>
      <c r="R206" s="189">
        <f>COUNTIFS('1.2(2)'!J$1010:J$1010,"〇",'1.2(2)'!$E$1010:$E$1010,"&gt;="&amp;$L206,'1.2(2)'!$E$1010:$E$1010,"&lt;="&amp;$M206)+COUNTIFS('1.2(2)'!J$1010:J$1010,"△",'1.2(2)'!$E$1010:$E$1010,"&gt;="&amp;$L206,'1.2(2)'!$E$1010:$E$1010,"&lt;="&amp;$M206)</f>
        <v>0</v>
      </c>
      <c r="S206" s="189">
        <f>COUNTIFS('1.2(2)'!K$1010:K$1010,"〇",'1.2(2)'!$E$1010:$E$1010,"&gt;="&amp;$L206,'1.2(2)'!$E$1010:$E$1010,"&lt;="&amp;$M206)+COUNTIFS('1.2(2)'!K$1010:K$1010,"△",'1.2(2)'!$E$1010:$E$1010,"&gt;="&amp;$L206,'1.2(2)'!$E$1010:$E$1010,"&lt;="&amp;$M206)</f>
        <v>0</v>
      </c>
    </row>
    <row r="207" spans="2:19">
      <c r="B207" s="137" t="s">
        <v>755</v>
      </c>
      <c r="C207" s="20"/>
      <c r="D207" s="241" t="s">
        <v>764</v>
      </c>
      <c r="E207" s="264"/>
      <c r="F207" s="61" t="s">
        <v>2631</v>
      </c>
      <c r="G207" s="20" t="s">
        <v>960</v>
      </c>
      <c r="H207" s="65" t="s">
        <v>88</v>
      </c>
      <c r="I207" s="66"/>
      <c r="J207" s="113" t="str">
        <f t="shared" si="42"/>
        <v>222～225</v>
      </c>
      <c r="L207" s="54">
        <f>INDEX('1.2(1)②'!$B:$B,MATCH(N207,'1.2(1)②'!$A:$A,0),1)</f>
        <v>222</v>
      </c>
      <c r="M207" s="16">
        <f t="shared" si="37"/>
        <v>225</v>
      </c>
      <c r="N207" s="16" t="str">
        <f t="shared" si="43"/>
        <v>産業（製造業）パルプ製造業及び紙製造業パルプ化工程（クラフトパルプ（ＫＰ））熱利用設備</v>
      </c>
      <c r="P207" s="53" t="str">
        <f>INDEX('1.2(1)②'!$J:$J,MATCH($L207,'1.2(1)②'!$B:$B,0),1)</f>
        <v>低温長時間蒸解装置（Compact蒸解装置、Lo-Solid（低固形分）蒸解装置）</v>
      </c>
      <c r="Q207" s="189">
        <f t="shared" si="44"/>
        <v>4</v>
      </c>
      <c r="R207" s="189">
        <f>COUNTIFS('1.2(2)'!J$1010:J$1010,"〇",'1.2(2)'!$E$1010:$E$1010,"&gt;="&amp;$L207,'1.2(2)'!$E$1010:$E$1010,"&lt;="&amp;$M207)+COUNTIFS('1.2(2)'!J$1010:J$1010,"△",'1.2(2)'!$E$1010:$E$1010,"&gt;="&amp;$L207,'1.2(2)'!$E$1010:$E$1010,"&lt;="&amp;$M207)</f>
        <v>0</v>
      </c>
      <c r="S207" s="189">
        <f>COUNTIFS('1.2(2)'!K$1010:K$1010,"〇",'1.2(2)'!$E$1010:$E$1010,"&gt;="&amp;$L207,'1.2(2)'!$E$1010:$E$1010,"&lt;="&amp;$M207)+COUNTIFS('1.2(2)'!K$1010:K$1010,"△",'1.2(2)'!$E$1010:$E$1010,"&gt;="&amp;$L207,'1.2(2)'!$E$1010:$E$1010,"&lt;="&amp;$M207)</f>
        <v>0</v>
      </c>
    </row>
    <row r="208" spans="2:19">
      <c r="B208" s="61" t="s">
        <v>755</v>
      </c>
      <c r="C208" s="21"/>
      <c r="D208" s="275" t="s">
        <v>764</v>
      </c>
      <c r="E208" s="276"/>
      <c r="F208" s="61" t="s">
        <v>2632</v>
      </c>
      <c r="G208" s="61" t="s">
        <v>960</v>
      </c>
      <c r="H208" s="65" t="s">
        <v>988</v>
      </c>
      <c r="I208" s="66"/>
      <c r="J208" s="113" t="str">
        <f t="shared" si="42"/>
        <v>226～231</v>
      </c>
      <c r="L208" s="54">
        <f>INDEX('1.2(1)②'!$B:$B,MATCH(N208,'1.2(1)②'!$A:$A,0),1)</f>
        <v>226</v>
      </c>
      <c r="M208" s="16">
        <f t="shared" si="37"/>
        <v>231</v>
      </c>
      <c r="N208" s="16" t="str">
        <f t="shared" si="43"/>
        <v>産業（製造業）パルプ製造業及び紙製造業パルプ化工程（クラフトパルプ（ＫＰ））電気利用設備</v>
      </c>
      <c r="P208" s="53" t="str">
        <f>INDEX('1.2(1)②'!$J:$J,MATCH($L208,'1.2(1)②'!$B:$B,0),1)</f>
        <v>高効率パルプ洗浄装置</v>
      </c>
      <c r="Q208" s="189">
        <f t="shared" si="44"/>
        <v>6</v>
      </c>
      <c r="R208" s="189">
        <f>COUNTIFS('1.2(2)'!J$1010:J$1010,"〇",'1.2(2)'!$E$1010:$E$1010,"&gt;="&amp;$L208,'1.2(2)'!$E$1010:$E$1010,"&lt;="&amp;$M208)+COUNTIFS('1.2(2)'!J$1010:J$1010,"△",'1.2(2)'!$E$1010:$E$1010,"&gt;="&amp;$L208,'1.2(2)'!$E$1010:$E$1010,"&lt;="&amp;$M208)</f>
        <v>0</v>
      </c>
      <c r="S208" s="189">
        <f>COUNTIFS('1.2(2)'!K$1010:K$1010,"〇",'1.2(2)'!$E$1010:$E$1010,"&gt;="&amp;$L208,'1.2(2)'!$E$1010:$E$1010,"&lt;="&amp;$M208)+COUNTIFS('1.2(2)'!K$1010:K$1010,"△",'1.2(2)'!$E$1010:$E$1010,"&gt;="&amp;$L208,'1.2(2)'!$E$1010:$E$1010,"&lt;="&amp;$M208)</f>
        <v>0</v>
      </c>
    </row>
    <row r="209" spans="2:19">
      <c r="B209" s="61" t="s">
        <v>755</v>
      </c>
      <c r="C209" s="21"/>
      <c r="D209" s="275" t="s">
        <v>764</v>
      </c>
      <c r="E209" s="276"/>
      <c r="F209" s="61" t="s">
        <v>2633</v>
      </c>
      <c r="G209" s="62" t="s">
        <v>960</v>
      </c>
      <c r="H209" s="65" t="s">
        <v>982</v>
      </c>
      <c r="I209" s="66"/>
      <c r="J209" s="113">
        <f t="shared" si="42"/>
        <v>232</v>
      </c>
      <c r="L209" s="54">
        <f>INDEX('1.2(1)②'!$B:$B,MATCH(N209,'1.2(1)②'!$A:$A,0),1)</f>
        <v>232</v>
      </c>
      <c r="M209" s="16">
        <f t="shared" si="37"/>
        <v>232</v>
      </c>
      <c r="N209" s="16" t="str">
        <f t="shared" si="43"/>
        <v>産業（製造業）パルプ製造業及び紙製造業パルプ化工程（クラフトパルプ（ＫＰ））省エネルギー型製造プロセス</v>
      </c>
      <c r="P209" s="53" t="str">
        <f>INDEX('1.2(1)②'!$J:$J,MATCH($L209,'1.2(1)②'!$B:$B,0),1)</f>
        <v>バイオ漂白システム</v>
      </c>
      <c r="Q209" s="189">
        <f t="shared" si="44"/>
        <v>1</v>
      </c>
      <c r="R209" s="189">
        <f>COUNTIFS('1.2(2)'!J$1010:J$1010,"〇",'1.2(2)'!$E$1010:$E$1010,"&gt;="&amp;$L209,'1.2(2)'!$E$1010:$E$1010,"&lt;="&amp;$M209)+COUNTIFS('1.2(2)'!J$1010:J$1010,"△",'1.2(2)'!$E$1010:$E$1010,"&gt;="&amp;$L209,'1.2(2)'!$E$1010:$E$1010,"&lt;="&amp;$M209)</f>
        <v>0</v>
      </c>
      <c r="S209" s="189">
        <f>COUNTIFS('1.2(2)'!K$1010:K$1010,"〇",'1.2(2)'!$E$1010:$E$1010,"&gt;="&amp;$L209,'1.2(2)'!$E$1010:$E$1010,"&lt;="&amp;$M209)+COUNTIFS('1.2(2)'!K$1010:K$1010,"△",'1.2(2)'!$E$1010:$E$1010,"&gt;="&amp;$L209,'1.2(2)'!$E$1010:$E$1010,"&lt;="&amp;$M209)</f>
        <v>0</v>
      </c>
    </row>
    <row r="210" spans="2:19">
      <c r="B210" s="61" t="s">
        <v>755</v>
      </c>
      <c r="C210" s="21"/>
      <c r="D210" s="275" t="s">
        <v>764</v>
      </c>
      <c r="E210" s="276"/>
      <c r="F210" s="61" t="s">
        <v>2634</v>
      </c>
      <c r="G210" s="20" t="s">
        <v>962</v>
      </c>
      <c r="H210" s="65" t="s">
        <v>88</v>
      </c>
      <c r="I210" s="66"/>
      <c r="J210" s="113">
        <f t="shared" si="42"/>
        <v>233</v>
      </c>
      <c r="L210" s="54">
        <f>INDEX('1.2(1)②'!$B:$B,MATCH(N210,'1.2(1)②'!$A:$A,0),1)</f>
        <v>233</v>
      </c>
      <c r="M210" s="16">
        <f t="shared" si="37"/>
        <v>233</v>
      </c>
      <c r="N210" s="16" t="str">
        <f t="shared" si="43"/>
        <v>産業（製造業）パルプ製造業及び紙製造業パルプ化工程（機械パルプ）熱利用設備</v>
      </c>
      <c r="P210" s="53" t="str">
        <f>INDEX('1.2(1)②'!$J:$J,MATCH($L210,'1.2(1)②'!$B:$B,0),1)</f>
        <v>高濃度漂白装置</v>
      </c>
      <c r="Q210" s="189">
        <f t="shared" si="44"/>
        <v>1</v>
      </c>
      <c r="R210" s="189">
        <f>COUNTIFS('1.2(2)'!J$1010:J$1010,"〇",'1.2(2)'!$E$1010:$E$1010,"&gt;="&amp;$L210,'1.2(2)'!$E$1010:$E$1010,"&lt;="&amp;$M210)+COUNTIFS('1.2(2)'!J$1010:J$1010,"△",'1.2(2)'!$E$1010:$E$1010,"&gt;="&amp;$L210,'1.2(2)'!$E$1010:$E$1010,"&lt;="&amp;$M210)</f>
        <v>0</v>
      </c>
      <c r="S210" s="189">
        <f>COUNTIFS('1.2(2)'!K$1010:K$1010,"〇",'1.2(2)'!$E$1010:$E$1010,"&gt;="&amp;$L210,'1.2(2)'!$E$1010:$E$1010,"&lt;="&amp;$M210)+COUNTIFS('1.2(2)'!K$1010:K$1010,"△",'1.2(2)'!$E$1010:$E$1010,"&gt;="&amp;$L210,'1.2(2)'!$E$1010:$E$1010,"&lt;="&amp;$M210)</f>
        <v>0</v>
      </c>
    </row>
    <row r="211" spans="2:19">
      <c r="B211" s="61" t="s">
        <v>755</v>
      </c>
      <c r="C211" s="21"/>
      <c r="D211" s="275" t="s">
        <v>764</v>
      </c>
      <c r="E211" s="276"/>
      <c r="F211" s="61" t="s">
        <v>2635</v>
      </c>
      <c r="G211" s="61" t="s">
        <v>962</v>
      </c>
      <c r="H211" s="65" t="s">
        <v>551</v>
      </c>
      <c r="I211" s="66"/>
      <c r="J211" s="113">
        <f t="shared" si="42"/>
        <v>234</v>
      </c>
      <c r="L211" s="54">
        <f>INDEX('1.2(1)②'!$B:$B,MATCH(N211,'1.2(1)②'!$A:$A,0),1)</f>
        <v>234</v>
      </c>
      <c r="M211" s="16">
        <f t="shared" si="37"/>
        <v>234</v>
      </c>
      <c r="N211" s="16" t="str">
        <f t="shared" si="43"/>
        <v>産業（製造業）パルプ製造業及び紙製造業パルプ化工程（機械パルプ）廃熱回収設備</v>
      </c>
      <c r="P211" s="53" t="str">
        <f>INDEX('1.2(1)②'!$J:$J,MATCH($L211,'1.2(1)②'!$B:$B,0),1)</f>
        <v>ＴＰＭ排熱の回収</v>
      </c>
      <c r="Q211" s="189">
        <f t="shared" si="44"/>
        <v>1</v>
      </c>
      <c r="R211" s="189">
        <f>COUNTIFS('1.2(2)'!J$1010:J$1010,"〇",'1.2(2)'!$E$1010:$E$1010,"&gt;="&amp;$L211,'1.2(2)'!$E$1010:$E$1010,"&lt;="&amp;$M211)+COUNTIFS('1.2(2)'!J$1010:J$1010,"△",'1.2(2)'!$E$1010:$E$1010,"&gt;="&amp;$L211,'1.2(2)'!$E$1010:$E$1010,"&lt;="&amp;$M211)</f>
        <v>0</v>
      </c>
      <c r="S211" s="189">
        <f>COUNTIFS('1.2(2)'!K$1010:K$1010,"〇",'1.2(2)'!$E$1010:$E$1010,"&gt;="&amp;$L211,'1.2(2)'!$E$1010:$E$1010,"&lt;="&amp;$M211)+COUNTIFS('1.2(2)'!K$1010:K$1010,"△",'1.2(2)'!$E$1010:$E$1010,"&gt;="&amp;$L211,'1.2(2)'!$E$1010:$E$1010,"&lt;="&amp;$M211)</f>
        <v>0</v>
      </c>
    </row>
    <row r="212" spans="2:19">
      <c r="B212" s="61" t="s">
        <v>755</v>
      </c>
      <c r="C212" s="21"/>
      <c r="D212" s="275" t="s">
        <v>764</v>
      </c>
      <c r="E212" s="276"/>
      <c r="F212" s="61" t="s">
        <v>2636</v>
      </c>
      <c r="G212" s="63" t="s">
        <v>962</v>
      </c>
      <c r="H212" s="65" t="s">
        <v>116</v>
      </c>
      <c r="I212" s="66"/>
      <c r="J212" s="113" t="str">
        <f t="shared" si="42"/>
        <v>235～237</v>
      </c>
      <c r="L212" s="54">
        <f>INDEX('1.2(1)②'!$B:$B,MATCH(N212,'1.2(1)②'!$A:$A,0),1)</f>
        <v>235</v>
      </c>
      <c r="M212" s="16">
        <f t="shared" si="37"/>
        <v>237</v>
      </c>
      <c r="N212" s="16" t="str">
        <f t="shared" si="43"/>
        <v>産業（製造業）パルプ製造業及び紙製造業パルプ化工程（機械パルプ）電気使用設備</v>
      </c>
      <c r="P212" s="53" t="str">
        <f>INDEX('1.2(1)②'!$J:$J,MATCH($L212,'1.2(1)②'!$B:$B,0),1)</f>
        <v>高効率スクリーン装置</v>
      </c>
      <c r="Q212" s="189">
        <f t="shared" si="44"/>
        <v>3</v>
      </c>
      <c r="R212" s="189">
        <f>COUNTIFS('1.2(2)'!J$1010:J$1010,"〇",'1.2(2)'!$E$1010:$E$1010,"&gt;="&amp;$L212,'1.2(2)'!$E$1010:$E$1010,"&lt;="&amp;$M212)+COUNTIFS('1.2(2)'!J$1010:J$1010,"△",'1.2(2)'!$E$1010:$E$1010,"&gt;="&amp;$L212,'1.2(2)'!$E$1010:$E$1010,"&lt;="&amp;$M212)</f>
        <v>0</v>
      </c>
      <c r="S212" s="189">
        <f>COUNTIFS('1.2(2)'!K$1010:K$1010,"〇",'1.2(2)'!$E$1010:$E$1010,"&gt;="&amp;$L212,'1.2(2)'!$E$1010:$E$1010,"&lt;="&amp;$M212)+COUNTIFS('1.2(2)'!K$1010:K$1010,"△",'1.2(2)'!$E$1010:$E$1010,"&gt;="&amp;$L212,'1.2(2)'!$E$1010:$E$1010,"&lt;="&amp;$M212)</f>
        <v>0</v>
      </c>
    </row>
    <row r="213" spans="2:19">
      <c r="B213" s="61" t="s">
        <v>755</v>
      </c>
      <c r="C213" s="21"/>
      <c r="D213" s="275" t="s">
        <v>764</v>
      </c>
      <c r="E213" s="276"/>
      <c r="F213" s="61" t="s">
        <v>2637</v>
      </c>
      <c r="G213" s="21" t="s">
        <v>964</v>
      </c>
      <c r="H213" s="65" t="s">
        <v>116</v>
      </c>
      <c r="I213" s="66"/>
      <c r="J213" s="113" t="str">
        <f t="shared" si="42"/>
        <v>238～244</v>
      </c>
      <c r="L213" s="54">
        <f>INDEX('1.2(1)②'!$B:$B,MATCH(N213,'1.2(1)②'!$A:$A,0),1)</f>
        <v>238</v>
      </c>
      <c r="M213" s="16">
        <f t="shared" si="37"/>
        <v>244</v>
      </c>
      <c r="N213" s="16" t="str">
        <f t="shared" si="43"/>
        <v>産業（製造業）パルプ製造業及び紙製造業パルプ化工程（古紙パルプ）電気使用設備</v>
      </c>
      <c r="P213" s="53" t="str">
        <f>INDEX('1.2(1)②'!$J:$J,MATCH($L213,'1.2(1)②'!$B:$B,0),1)</f>
        <v>高効率フローテーター</v>
      </c>
      <c r="Q213" s="189">
        <f t="shared" si="44"/>
        <v>7</v>
      </c>
      <c r="R213" s="189">
        <f>COUNTIFS('1.2(2)'!J$1010:J$1010,"〇",'1.2(2)'!$E$1010:$E$1010,"&gt;="&amp;$L213,'1.2(2)'!$E$1010:$E$1010,"&lt;="&amp;$M213)+COUNTIFS('1.2(2)'!J$1010:J$1010,"△",'1.2(2)'!$E$1010:$E$1010,"&gt;="&amp;$L213,'1.2(2)'!$E$1010:$E$1010,"&lt;="&amp;$M213)</f>
        <v>0</v>
      </c>
      <c r="S213" s="189">
        <f>COUNTIFS('1.2(2)'!K$1010:K$1010,"〇",'1.2(2)'!$E$1010:$E$1010,"&gt;="&amp;$L213,'1.2(2)'!$E$1010:$E$1010,"&lt;="&amp;$M213)+COUNTIFS('1.2(2)'!K$1010:K$1010,"△",'1.2(2)'!$E$1010:$E$1010,"&gt;="&amp;$L213,'1.2(2)'!$E$1010:$E$1010,"&lt;="&amp;$M213)</f>
        <v>0</v>
      </c>
    </row>
    <row r="214" spans="2:19">
      <c r="B214" s="61" t="s">
        <v>755</v>
      </c>
      <c r="C214" s="21"/>
      <c r="D214" s="275" t="s">
        <v>764</v>
      </c>
      <c r="E214" s="276"/>
      <c r="F214" s="61" t="s">
        <v>2638</v>
      </c>
      <c r="G214" s="20" t="s">
        <v>966</v>
      </c>
      <c r="H214" s="65" t="s">
        <v>88</v>
      </c>
      <c r="I214" s="66"/>
      <c r="J214" s="113" t="str">
        <f t="shared" si="42"/>
        <v>245～255</v>
      </c>
      <c r="L214" s="54">
        <f>INDEX('1.2(1)②'!$B:$B,MATCH(N214,'1.2(1)②'!$A:$A,0),1)</f>
        <v>245</v>
      </c>
      <c r="M214" s="16">
        <f t="shared" si="37"/>
        <v>255</v>
      </c>
      <c r="N214" s="16" t="str">
        <f t="shared" si="43"/>
        <v>産業（製造業）パルプ製造業及び紙製造業抄紙工程熱利用設備</v>
      </c>
      <c r="P214" s="53" t="str">
        <f>INDEX('1.2(1)②'!$J:$J,MATCH($L214,'1.2(1)②'!$B:$B,0),1)</f>
        <v>高性能面圧脱水装置（高性能シュープレス）</v>
      </c>
      <c r="Q214" s="189">
        <f t="shared" si="44"/>
        <v>11</v>
      </c>
      <c r="R214" s="189">
        <f>COUNTIFS('1.2(2)'!J$1010:J$1010,"〇",'1.2(2)'!$E$1010:$E$1010,"&gt;="&amp;$L214,'1.2(2)'!$E$1010:$E$1010,"&lt;="&amp;$M214)+COUNTIFS('1.2(2)'!J$1010:J$1010,"△",'1.2(2)'!$E$1010:$E$1010,"&gt;="&amp;$L214,'1.2(2)'!$E$1010:$E$1010,"&lt;="&amp;$M214)</f>
        <v>0</v>
      </c>
      <c r="S214" s="189">
        <f>COUNTIFS('1.2(2)'!K$1010:K$1010,"〇",'1.2(2)'!$E$1010:$E$1010,"&gt;="&amp;$L214,'1.2(2)'!$E$1010:$E$1010,"&lt;="&amp;$M214)+COUNTIFS('1.2(2)'!K$1010:K$1010,"△",'1.2(2)'!$E$1010:$E$1010,"&gt;="&amp;$L214,'1.2(2)'!$E$1010:$E$1010,"&lt;="&amp;$M214)</f>
        <v>0</v>
      </c>
    </row>
    <row r="215" spans="2:19">
      <c r="B215" s="61" t="s">
        <v>755</v>
      </c>
      <c r="C215" s="21"/>
      <c r="D215" s="275" t="s">
        <v>764</v>
      </c>
      <c r="E215" s="276"/>
      <c r="F215" s="61" t="s">
        <v>2639</v>
      </c>
      <c r="G215" s="61" t="s">
        <v>966</v>
      </c>
      <c r="H215" s="65" t="s">
        <v>551</v>
      </c>
      <c r="I215" s="66"/>
      <c r="J215" s="113">
        <f t="shared" si="42"/>
        <v>256</v>
      </c>
      <c r="L215" s="54">
        <f>INDEX('1.2(1)②'!$B:$B,MATCH(N215,'1.2(1)②'!$A:$A,0),1)</f>
        <v>256</v>
      </c>
      <c r="M215" s="16">
        <f t="shared" si="37"/>
        <v>256</v>
      </c>
      <c r="N215" s="16" t="str">
        <f t="shared" si="43"/>
        <v>産業（製造業）パルプ製造業及び紙製造業抄紙工程廃熱回収設備</v>
      </c>
      <c r="P215" s="53" t="str">
        <f>INDEX('1.2(1)②'!$J:$J,MATCH($L215,'1.2(1)②'!$B:$B,0),1)</f>
        <v>ドライヤーフード熱回収装置</v>
      </c>
      <c r="Q215" s="189">
        <f t="shared" si="44"/>
        <v>1</v>
      </c>
      <c r="R215" s="189">
        <f>COUNTIFS('1.2(2)'!J$1010:J$1010,"〇",'1.2(2)'!$E$1010:$E$1010,"&gt;="&amp;$L215,'1.2(2)'!$E$1010:$E$1010,"&lt;="&amp;$M215)+COUNTIFS('1.2(2)'!J$1010:J$1010,"△",'1.2(2)'!$E$1010:$E$1010,"&gt;="&amp;$L215,'1.2(2)'!$E$1010:$E$1010,"&lt;="&amp;$M215)</f>
        <v>0</v>
      </c>
      <c r="S215" s="189">
        <f>COUNTIFS('1.2(2)'!K$1010:K$1010,"〇",'1.2(2)'!$E$1010:$E$1010,"&gt;="&amp;$L215,'1.2(2)'!$E$1010:$E$1010,"&lt;="&amp;$M215)+COUNTIFS('1.2(2)'!K$1010:K$1010,"△",'1.2(2)'!$E$1010:$E$1010,"&gt;="&amp;$L215,'1.2(2)'!$E$1010:$E$1010,"&lt;="&amp;$M215)</f>
        <v>0</v>
      </c>
    </row>
    <row r="216" spans="2:19">
      <c r="B216" s="61" t="s">
        <v>755</v>
      </c>
      <c r="C216" s="21"/>
      <c r="D216" s="275" t="s">
        <v>764</v>
      </c>
      <c r="E216" s="276"/>
      <c r="F216" s="61" t="s">
        <v>2640</v>
      </c>
      <c r="G216" s="62" t="s">
        <v>966</v>
      </c>
      <c r="H216" s="65" t="s">
        <v>116</v>
      </c>
      <c r="I216" s="66"/>
      <c r="J216" s="113" t="str">
        <f t="shared" si="42"/>
        <v>257～264</v>
      </c>
      <c r="L216" s="54">
        <f>INDEX('1.2(1)②'!$B:$B,MATCH(N216,'1.2(1)②'!$A:$A,0),1)</f>
        <v>257</v>
      </c>
      <c r="M216" s="16">
        <f t="shared" si="37"/>
        <v>264</v>
      </c>
      <c r="N216" s="16" t="str">
        <f t="shared" si="43"/>
        <v>産業（製造業）パルプ製造業及び紙製造業抄紙工程電気使用設備</v>
      </c>
      <c r="P216" s="53" t="str">
        <f>INDEX('1.2(1)②'!$J:$J,MATCH($L216,'1.2(1)②'!$B:$B,0),1)</f>
        <v>省エネルギー型クラウン制御ロール</v>
      </c>
      <c r="Q216" s="189">
        <f t="shared" si="44"/>
        <v>8</v>
      </c>
      <c r="R216" s="189">
        <f>COUNTIFS('1.2(2)'!J$1010:J$1010,"〇",'1.2(2)'!$E$1010:$E$1010,"&gt;="&amp;$L216,'1.2(2)'!$E$1010:$E$1010,"&lt;="&amp;$M216)+COUNTIFS('1.2(2)'!J$1010:J$1010,"△",'1.2(2)'!$E$1010:$E$1010,"&gt;="&amp;$L216,'1.2(2)'!$E$1010:$E$1010,"&lt;="&amp;$M216)</f>
        <v>0</v>
      </c>
      <c r="S216" s="189">
        <f>COUNTIFS('1.2(2)'!K$1010:K$1010,"〇",'1.2(2)'!$E$1010:$E$1010,"&gt;="&amp;$L216,'1.2(2)'!$E$1010:$E$1010,"&lt;="&amp;$M216)+COUNTIFS('1.2(2)'!K$1010:K$1010,"△",'1.2(2)'!$E$1010:$E$1010,"&gt;="&amp;$L216,'1.2(2)'!$E$1010:$E$1010,"&lt;="&amp;$M216)</f>
        <v>0</v>
      </c>
    </row>
    <row r="217" spans="2:19">
      <c r="B217" s="61" t="s">
        <v>755</v>
      </c>
      <c r="C217" s="21"/>
      <c r="D217" s="275" t="s">
        <v>764</v>
      </c>
      <c r="E217" s="276"/>
      <c r="F217" s="61" t="s">
        <v>2641</v>
      </c>
      <c r="G217" s="62" t="s">
        <v>966</v>
      </c>
      <c r="H217" s="65" t="s">
        <v>982</v>
      </c>
      <c r="I217" s="66"/>
      <c r="J217" s="113" t="str">
        <f t="shared" ref="J217:J236" si="46">HYPERLINK("#'"&amp;$B$17&amp;$B$18&amp;$B$118&amp;"'!B"&amp;L217+6,IF(M217=L217,L217,L217&amp;"～"&amp;M217))</f>
        <v>265～266</v>
      </c>
      <c r="L217" s="54">
        <f>INDEX('1.2(1)②'!$B:$B,MATCH(N217,'1.2(1)②'!$A:$A,0),1)</f>
        <v>265</v>
      </c>
      <c r="M217" s="16">
        <f t="shared" si="37"/>
        <v>266</v>
      </c>
      <c r="N217" s="16" t="str">
        <f t="shared" ref="N217:N225" si="47">B217&amp;D217&amp;E217&amp;G217&amp;H217</f>
        <v>産業（製造業）パルプ製造業及び紙製造業抄紙工程省エネルギー型製造プロセス</v>
      </c>
      <c r="P217" s="53" t="str">
        <f>INDEX('1.2(1)②'!$J:$J,MATCH($L217,'1.2(1)②'!$B:$B,0),1)</f>
        <v>自動巻取り制御装置（オプティリール導入等）</v>
      </c>
      <c r="Q217" s="189">
        <f t="shared" si="44"/>
        <v>2</v>
      </c>
      <c r="R217" s="189">
        <f>COUNTIFS('1.2(2)'!J$1010:J$1010,"〇",'1.2(2)'!$E$1010:$E$1010,"&gt;="&amp;$L217,'1.2(2)'!$E$1010:$E$1010,"&lt;="&amp;$M217)+COUNTIFS('1.2(2)'!J$1010:J$1010,"△",'1.2(2)'!$E$1010:$E$1010,"&gt;="&amp;$L217,'1.2(2)'!$E$1010:$E$1010,"&lt;="&amp;$M217)</f>
        <v>0</v>
      </c>
      <c r="S217" s="189">
        <f>COUNTIFS('1.2(2)'!K$1010:K$1010,"〇",'1.2(2)'!$E$1010:$E$1010,"&gt;="&amp;$L217,'1.2(2)'!$E$1010:$E$1010,"&lt;="&amp;$M217)+COUNTIFS('1.2(2)'!K$1010:K$1010,"△",'1.2(2)'!$E$1010:$E$1010,"&gt;="&amp;$L217,'1.2(2)'!$E$1010:$E$1010,"&lt;="&amp;$M217)</f>
        <v>0</v>
      </c>
    </row>
    <row r="218" spans="2:19">
      <c r="B218" s="61" t="s">
        <v>755</v>
      </c>
      <c r="C218" s="21"/>
      <c r="D218" s="275" t="s">
        <v>764</v>
      </c>
      <c r="E218" s="276"/>
      <c r="F218" s="61" t="s">
        <v>2642</v>
      </c>
      <c r="G218" s="20" t="s">
        <v>968</v>
      </c>
      <c r="H218" s="65" t="s">
        <v>73</v>
      </c>
      <c r="I218" s="66"/>
      <c r="J218" s="113">
        <f t="shared" si="46"/>
        <v>267</v>
      </c>
      <c r="L218" s="54">
        <f>INDEX('1.2(1)②'!$B:$B,MATCH(N218,'1.2(1)②'!$A:$A,0),1)</f>
        <v>267</v>
      </c>
      <c r="M218" s="16">
        <f t="shared" si="37"/>
        <v>267</v>
      </c>
      <c r="N218" s="16" t="str">
        <f t="shared" si="47"/>
        <v>産業（製造業）パルプ製造業及び紙製造業動力工程（重油、石炭、都市ガス、固形燃料等）燃焼設備</v>
      </c>
      <c r="P218" s="53" t="str">
        <f>INDEX('1.2(1)②'!$J:$J,MATCH($L218,'1.2(1)②'!$B:$B,0),1)</f>
        <v>超微粉ミル</v>
      </c>
      <c r="Q218" s="189">
        <f t="shared" si="44"/>
        <v>1</v>
      </c>
      <c r="R218" s="189">
        <f>COUNTIFS('1.2(2)'!J$1010:J$1010,"〇",'1.2(2)'!$E$1010:$E$1010,"&gt;="&amp;$L218,'1.2(2)'!$E$1010:$E$1010,"&lt;="&amp;$M218)+COUNTIFS('1.2(2)'!J$1010:J$1010,"△",'1.2(2)'!$E$1010:$E$1010,"&gt;="&amp;$L218,'1.2(2)'!$E$1010:$E$1010,"&lt;="&amp;$M218)</f>
        <v>0</v>
      </c>
      <c r="S218" s="189">
        <f>COUNTIFS('1.2(2)'!K$1010:K$1010,"〇",'1.2(2)'!$E$1010:$E$1010,"&gt;="&amp;$L218,'1.2(2)'!$E$1010:$E$1010,"&lt;="&amp;$M218)+COUNTIFS('1.2(2)'!K$1010:K$1010,"△",'1.2(2)'!$E$1010:$E$1010,"&gt;="&amp;$L218,'1.2(2)'!$E$1010:$E$1010,"&lt;="&amp;$M218)</f>
        <v>0</v>
      </c>
    </row>
    <row r="219" spans="2:19">
      <c r="B219" s="61" t="s">
        <v>755</v>
      </c>
      <c r="C219" s="21"/>
      <c r="D219" s="275" t="s">
        <v>764</v>
      </c>
      <c r="E219" s="276"/>
      <c r="F219" s="61" t="s">
        <v>2643</v>
      </c>
      <c r="G219" s="64" t="s">
        <v>968</v>
      </c>
      <c r="H219" s="65" t="s">
        <v>88</v>
      </c>
      <c r="I219" s="66"/>
      <c r="J219" s="113">
        <f t="shared" si="46"/>
        <v>268</v>
      </c>
      <c r="L219" s="54">
        <f>INDEX('1.2(1)②'!$B:$B,MATCH(N219,'1.2(1)②'!$A:$A,0),1)</f>
        <v>268</v>
      </c>
      <c r="M219" s="16">
        <f t="shared" si="37"/>
        <v>268</v>
      </c>
      <c r="N219" s="16" t="str">
        <f t="shared" si="47"/>
        <v>産業（製造業）パルプ製造業及び紙製造業動力工程（重油、石炭、都市ガス、固形燃料等）熱利用設備</v>
      </c>
      <c r="P219" s="53" t="str">
        <f>INDEX('1.2(1)②'!$J:$J,MATCH($L219,'1.2(1)②'!$B:$B,0),1)</f>
        <v>ボイラー給気予熱器／給水予熱器</v>
      </c>
      <c r="Q219" s="189">
        <f t="shared" si="44"/>
        <v>1</v>
      </c>
      <c r="R219" s="189">
        <f>COUNTIFS('1.2(2)'!J$1010:J$1010,"〇",'1.2(2)'!$E$1010:$E$1010,"&gt;="&amp;$L219,'1.2(2)'!$E$1010:$E$1010,"&lt;="&amp;$M219)+COUNTIFS('1.2(2)'!J$1010:J$1010,"△",'1.2(2)'!$E$1010:$E$1010,"&gt;="&amp;$L219,'1.2(2)'!$E$1010:$E$1010,"&lt;="&amp;$M219)</f>
        <v>0</v>
      </c>
      <c r="S219" s="189">
        <f>COUNTIFS('1.2(2)'!K$1010:K$1010,"〇",'1.2(2)'!$E$1010:$E$1010,"&gt;="&amp;$L219,'1.2(2)'!$E$1010:$E$1010,"&lt;="&amp;$M219)+COUNTIFS('1.2(2)'!K$1010:K$1010,"△",'1.2(2)'!$E$1010:$E$1010,"&gt;="&amp;$L219,'1.2(2)'!$E$1010:$E$1010,"&lt;="&amp;$M219)</f>
        <v>0</v>
      </c>
    </row>
    <row r="220" spans="2:19">
      <c r="B220" s="61" t="s">
        <v>755</v>
      </c>
      <c r="C220" s="21"/>
      <c r="D220" s="275" t="s">
        <v>764</v>
      </c>
      <c r="E220" s="276"/>
      <c r="F220" s="61" t="s">
        <v>2644</v>
      </c>
      <c r="G220" s="21" t="s">
        <v>970</v>
      </c>
      <c r="H220" s="65" t="s">
        <v>73</v>
      </c>
      <c r="I220" s="66"/>
      <c r="J220" s="113">
        <f t="shared" si="46"/>
        <v>269</v>
      </c>
      <c r="L220" s="54">
        <f>INDEX('1.2(1)②'!$B:$B,MATCH(N220,'1.2(1)②'!$A:$A,0),1)</f>
        <v>269</v>
      </c>
      <c r="M220" s="16">
        <f t="shared" si="37"/>
        <v>269</v>
      </c>
      <c r="N220" s="16" t="str">
        <f t="shared" si="47"/>
        <v>産業（製造業）パルプ製造業及び紙製造業動力工程（回収黒液）燃焼設備</v>
      </c>
      <c r="P220" s="53" t="str">
        <f>INDEX('1.2(1)②'!$J:$J,MATCH($L220,'1.2(1)②'!$B:$B,0),1)</f>
        <v>回収ボイラーチャーベット監視装置</v>
      </c>
      <c r="Q220" s="189">
        <f t="shared" si="44"/>
        <v>1</v>
      </c>
      <c r="R220" s="189">
        <f>COUNTIFS('1.2(2)'!J$1010:J$1010,"〇",'1.2(2)'!$E$1010:$E$1010,"&gt;="&amp;$L220,'1.2(2)'!$E$1010:$E$1010,"&lt;="&amp;$M220)+COUNTIFS('1.2(2)'!J$1010:J$1010,"△",'1.2(2)'!$E$1010:$E$1010,"&gt;="&amp;$L220,'1.2(2)'!$E$1010:$E$1010,"&lt;="&amp;$M220)</f>
        <v>0</v>
      </c>
      <c r="S220" s="189">
        <f>COUNTIFS('1.2(2)'!K$1010:K$1010,"〇",'1.2(2)'!$E$1010:$E$1010,"&gt;="&amp;$L220,'1.2(2)'!$E$1010:$E$1010,"&lt;="&amp;$M220)+COUNTIFS('1.2(2)'!K$1010:K$1010,"△",'1.2(2)'!$E$1010:$E$1010,"&gt;="&amp;$L220,'1.2(2)'!$E$1010:$E$1010,"&lt;="&amp;$M220)</f>
        <v>0</v>
      </c>
    </row>
    <row r="221" spans="2:19">
      <c r="B221" s="61" t="s">
        <v>755</v>
      </c>
      <c r="C221" s="21"/>
      <c r="D221" s="275" t="s">
        <v>764</v>
      </c>
      <c r="E221" s="276"/>
      <c r="F221" s="61" t="s">
        <v>2645</v>
      </c>
      <c r="G221" s="62" t="s">
        <v>970</v>
      </c>
      <c r="H221" s="65" t="s">
        <v>88</v>
      </c>
      <c r="I221" s="66"/>
      <c r="J221" s="113" t="str">
        <f t="shared" si="46"/>
        <v>270～273</v>
      </c>
      <c r="L221" s="54">
        <f>INDEX('1.2(1)②'!$B:$B,MATCH(N221,'1.2(1)②'!$A:$A,0),1)</f>
        <v>270</v>
      </c>
      <c r="M221" s="16">
        <f t="shared" si="37"/>
        <v>273</v>
      </c>
      <c r="N221" s="16" t="str">
        <f t="shared" si="47"/>
        <v>産業（製造業）パルプ製造業及び紙製造業動力工程（回収黒液）熱利用設備</v>
      </c>
      <c r="P221" s="53" t="str">
        <f>INDEX('1.2(1)②'!$J:$J,MATCH($L221,'1.2(1)②'!$B:$B,0),1)</f>
        <v>液膜流下型エバポレーター</v>
      </c>
      <c r="Q221" s="189">
        <f t="shared" si="44"/>
        <v>4</v>
      </c>
      <c r="R221" s="189">
        <f>COUNTIFS('1.2(2)'!J$1010:J$1010,"〇",'1.2(2)'!$E$1010:$E$1010,"&gt;="&amp;$L221,'1.2(2)'!$E$1010:$E$1010,"&lt;="&amp;$M221)+COUNTIFS('1.2(2)'!J$1010:J$1010,"△",'1.2(2)'!$E$1010:$E$1010,"&gt;="&amp;$L221,'1.2(2)'!$E$1010:$E$1010,"&lt;="&amp;$M221)</f>
        <v>1</v>
      </c>
      <c r="S221" s="189">
        <f>COUNTIFS('1.2(2)'!K$1010:K$1010,"〇",'1.2(2)'!$E$1010:$E$1010,"&gt;="&amp;$L221,'1.2(2)'!$E$1010:$E$1010,"&lt;="&amp;$M221)+COUNTIFS('1.2(2)'!K$1010:K$1010,"△",'1.2(2)'!$E$1010:$E$1010,"&gt;="&amp;$L221,'1.2(2)'!$E$1010:$E$1010,"&lt;="&amp;$M221)</f>
        <v>0</v>
      </c>
    </row>
    <row r="222" spans="2:19">
      <c r="B222" s="61" t="s">
        <v>755</v>
      </c>
      <c r="C222" s="21"/>
      <c r="D222" s="275" t="s">
        <v>764</v>
      </c>
      <c r="E222" s="276"/>
      <c r="F222" s="61" t="s">
        <v>2646</v>
      </c>
      <c r="G222" s="62" t="s">
        <v>970</v>
      </c>
      <c r="H222" s="65" t="s">
        <v>551</v>
      </c>
      <c r="I222" s="66"/>
      <c r="J222" s="113" t="str">
        <f t="shared" si="46"/>
        <v>274～277</v>
      </c>
      <c r="L222" s="54">
        <f>INDEX('1.2(1)②'!$B:$B,MATCH(N222,'1.2(1)②'!$A:$A,0),1)</f>
        <v>274</v>
      </c>
      <c r="M222" s="16">
        <f t="shared" si="37"/>
        <v>277</v>
      </c>
      <c r="N222" s="16" t="str">
        <f t="shared" si="47"/>
        <v>産業（製造業）パルプ製造業及び紙製造業動力工程（回収黒液）廃熱回収設備</v>
      </c>
      <c r="P222" s="53" t="str">
        <f>INDEX('1.2(1)②'!$J:$J,MATCH($L222,'1.2(1)②'!$B:$B,0),1)</f>
        <v>液膜流下型エバポレーター</v>
      </c>
      <c r="Q222" s="189">
        <f t="shared" si="44"/>
        <v>4</v>
      </c>
      <c r="R222" s="189">
        <f>COUNTIFS('1.2(2)'!J$1010:J$1010,"〇",'1.2(2)'!$E$1010:$E$1010,"&gt;="&amp;$L222,'1.2(2)'!$E$1010:$E$1010,"&lt;="&amp;$M222)+COUNTIFS('1.2(2)'!J$1010:J$1010,"△",'1.2(2)'!$E$1010:$E$1010,"&gt;="&amp;$L222,'1.2(2)'!$E$1010:$E$1010,"&lt;="&amp;$M222)</f>
        <v>0</v>
      </c>
      <c r="S222" s="189">
        <f>COUNTIFS('1.2(2)'!K$1010:K$1010,"〇",'1.2(2)'!$E$1010:$E$1010,"&gt;="&amp;$L222,'1.2(2)'!$E$1010:$E$1010,"&lt;="&amp;$M222)+COUNTIFS('1.2(2)'!K$1010:K$1010,"△",'1.2(2)'!$E$1010:$E$1010,"&gt;="&amp;$L222,'1.2(2)'!$E$1010:$E$1010,"&lt;="&amp;$M222)</f>
        <v>0</v>
      </c>
    </row>
    <row r="223" spans="2:19">
      <c r="B223" s="61" t="s">
        <v>755</v>
      </c>
      <c r="C223" s="21"/>
      <c r="D223" s="275" t="s">
        <v>764</v>
      </c>
      <c r="E223" s="276"/>
      <c r="F223" s="61" t="s">
        <v>2647</v>
      </c>
      <c r="G223" s="63" t="s">
        <v>970</v>
      </c>
      <c r="H223" s="65" t="s">
        <v>109</v>
      </c>
      <c r="I223" s="66"/>
      <c r="J223" s="113">
        <f t="shared" si="46"/>
        <v>278</v>
      </c>
      <c r="L223" s="54">
        <f>INDEX('1.2(1)②'!$B:$B,MATCH(N223,'1.2(1)②'!$A:$A,0),1)</f>
        <v>278</v>
      </c>
      <c r="M223" s="16">
        <f t="shared" si="37"/>
        <v>278</v>
      </c>
      <c r="N223" s="16" t="str">
        <f t="shared" si="47"/>
        <v>産業（製造業）パルプ製造業及び紙製造業動力工程（回収黒液）コージェネレーション設備</v>
      </c>
      <c r="P223" s="53" t="str">
        <f>INDEX('1.2(1)②'!$J:$J,MATCH($L223,'1.2(1)②'!$B:$B,0),1)</f>
        <v>高効率高温高圧回収ボイラー</v>
      </c>
      <c r="Q223" s="189">
        <f t="shared" si="44"/>
        <v>1</v>
      </c>
      <c r="R223" s="189">
        <f>COUNTIFS('1.2(2)'!J$1010:J$1010,"〇",'1.2(2)'!$E$1010:$E$1010,"&gt;="&amp;$L223,'1.2(2)'!$E$1010:$E$1010,"&lt;="&amp;$M223)+COUNTIFS('1.2(2)'!J$1010:J$1010,"△",'1.2(2)'!$E$1010:$E$1010,"&gt;="&amp;$L223,'1.2(2)'!$E$1010:$E$1010,"&lt;="&amp;$M223)</f>
        <v>0</v>
      </c>
      <c r="S223" s="189">
        <f>COUNTIFS('1.2(2)'!K$1010:K$1010,"〇",'1.2(2)'!$E$1010:$E$1010,"&gt;="&amp;$L223,'1.2(2)'!$E$1010:$E$1010,"&lt;="&amp;$M223)+COUNTIFS('1.2(2)'!K$1010:K$1010,"△",'1.2(2)'!$E$1010:$E$1010,"&gt;="&amp;$L223,'1.2(2)'!$E$1010:$E$1010,"&lt;="&amp;$M223)</f>
        <v>0</v>
      </c>
    </row>
    <row r="224" spans="2:19">
      <c r="B224" s="61" t="s">
        <v>755</v>
      </c>
      <c r="C224" s="21"/>
      <c r="D224" s="275" t="s">
        <v>764</v>
      </c>
      <c r="E224" s="276"/>
      <c r="F224" s="61" t="s">
        <v>2648</v>
      </c>
      <c r="G224" s="21" t="s">
        <v>797</v>
      </c>
      <c r="H224" s="65" t="s">
        <v>106</v>
      </c>
      <c r="I224" s="66"/>
      <c r="J224" s="113">
        <f t="shared" si="46"/>
        <v>279</v>
      </c>
      <c r="L224" s="54">
        <f>INDEX('1.2(1)②'!$B:$B,MATCH(N224,'1.2(1)②'!$A:$A,0),1)</f>
        <v>279</v>
      </c>
      <c r="M224" s="16">
        <f t="shared" si="37"/>
        <v>279</v>
      </c>
      <c r="N224" s="16" t="str">
        <f t="shared" si="47"/>
        <v>産業（製造業）パルプ製造業及び紙製造業共通工程※2その他</v>
      </c>
      <c r="P224" s="53" t="str">
        <f>INDEX('1.2(1)②'!$J:$J,MATCH($L224,'1.2(1)②'!$B:$B,0),1)</f>
        <v>歩留向上（抄紙機、塗工機の紙厚調整用電磁誘導加熱装置、高効率エアフローティングシステム等）</v>
      </c>
      <c r="Q224" s="189">
        <f t="shared" si="44"/>
        <v>1</v>
      </c>
      <c r="R224" s="189">
        <f>COUNTIFS('1.2(2)'!J$1010:J$1010,"〇",'1.2(2)'!$E$1010:$E$1010,"&gt;="&amp;$L224,'1.2(2)'!$E$1010:$E$1010,"&lt;="&amp;$M224)+COUNTIFS('1.2(2)'!J$1010:J$1010,"△",'1.2(2)'!$E$1010:$E$1010,"&gt;="&amp;$L224,'1.2(2)'!$E$1010:$E$1010,"&lt;="&amp;$M224)</f>
        <v>0</v>
      </c>
      <c r="S224" s="189">
        <f>COUNTIFS('1.2(2)'!K$1010:K$1010,"〇",'1.2(2)'!$E$1010:$E$1010,"&gt;="&amp;$L224,'1.2(2)'!$E$1010:$E$1010,"&lt;="&amp;$M224)+COUNTIFS('1.2(2)'!K$1010:K$1010,"△",'1.2(2)'!$E$1010:$E$1010,"&gt;="&amp;$L224,'1.2(2)'!$E$1010:$E$1010,"&lt;="&amp;$M224)</f>
        <v>0</v>
      </c>
    </row>
    <row r="225" spans="2:19">
      <c r="B225" s="61" t="s">
        <v>755</v>
      </c>
      <c r="C225" s="21"/>
      <c r="D225" s="275" t="s">
        <v>764</v>
      </c>
      <c r="E225" s="276"/>
      <c r="F225" s="61" t="s">
        <v>2649</v>
      </c>
      <c r="G225" s="20" t="s">
        <v>718</v>
      </c>
      <c r="H225" s="65" t="s">
        <v>116</v>
      </c>
      <c r="I225" s="66"/>
      <c r="J225" s="113" t="str">
        <f t="shared" si="46"/>
        <v>280～283</v>
      </c>
      <c r="L225" s="54">
        <f>INDEX('1.2(1)②'!$B:$B,MATCH(N225,'1.2(1)②'!$A:$A,0),1)</f>
        <v>280</v>
      </c>
      <c r="M225" s="16">
        <f t="shared" si="37"/>
        <v>283</v>
      </c>
      <c r="N225" s="16" t="str">
        <f t="shared" si="47"/>
        <v>産業（製造業）パルプ製造業及び紙製造業その他の主要エネルギー消費設備電気使用設備</v>
      </c>
      <c r="P225" s="53" t="str">
        <f>INDEX('1.2(1)②'!$J:$J,MATCH($L225,'1.2(1)②'!$B:$B,0),1)</f>
        <v>高効率汚泥脱水装置</v>
      </c>
      <c r="Q225" s="189">
        <f t="shared" si="44"/>
        <v>4</v>
      </c>
      <c r="R225" s="189">
        <f>COUNTIFS('1.2(2)'!J$1010:J$1010,"〇",'1.2(2)'!$E$1010:$E$1010,"&gt;="&amp;$L225,'1.2(2)'!$E$1010:$E$1010,"&lt;="&amp;$M225)+COUNTIFS('1.2(2)'!J$1010:J$1010,"△",'1.2(2)'!$E$1010:$E$1010,"&gt;="&amp;$L225,'1.2(2)'!$E$1010:$E$1010,"&lt;="&amp;$M225)</f>
        <v>0</v>
      </c>
      <c r="S225" s="189">
        <f>COUNTIFS('1.2(2)'!K$1010:K$1010,"〇",'1.2(2)'!$E$1010:$E$1010,"&gt;="&amp;$L225,'1.2(2)'!$E$1010:$E$1010,"&lt;="&amp;$M225)+COUNTIFS('1.2(2)'!K$1010:K$1010,"△",'1.2(2)'!$E$1010:$E$1010,"&gt;="&amp;$L225,'1.2(2)'!$E$1010:$E$1010,"&lt;="&amp;$M225)</f>
        <v>0</v>
      </c>
    </row>
    <row r="226" spans="2:19" ht="14.4" customHeight="1">
      <c r="B226" s="61" t="s">
        <v>755</v>
      </c>
      <c r="C226" s="21"/>
      <c r="D226" s="236" t="s">
        <v>1000</v>
      </c>
      <c r="E226" s="20" t="s">
        <v>989</v>
      </c>
      <c r="F226" s="61" t="s">
        <v>2650</v>
      </c>
      <c r="G226" s="97" t="s">
        <v>801</v>
      </c>
      <c r="H226" s="65" t="s">
        <v>73</v>
      </c>
      <c r="I226" s="66"/>
      <c r="J226" s="113" t="str">
        <f t="shared" si="46"/>
        <v>284～286</v>
      </c>
      <c r="L226" s="54">
        <f>INDEX('1.2(1)②'!$B:$B,MATCH(N226,'1.2(1)②'!$A:$A,0),1)</f>
        <v>284</v>
      </c>
      <c r="M226" s="16">
        <f t="shared" si="37"/>
        <v>286</v>
      </c>
      <c r="N226" s="16" t="str">
        <f>B226&amp;D228&amp;E226&amp;G226&amp;H226</f>
        <v>産業（製造業）石油化学系基礎製品製造業（ナフサ分解プラント）ナフサ分解工程燃焼設備</v>
      </c>
      <c r="P226" s="53" t="str">
        <f>INDEX('1.2(1)②'!$J:$J,MATCH($L226,'1.2(1)②'!$B:$B,0),1)</f>
        <v>ナフサ希釈蒸気比の制御装置</v>
      </c>
      <c r="Q226" s="189">
        <f t="shared" si="44"/>
        <v>3</v>
      </c>
      <c r="R226" s="189">
        <f>COUNTIFS('1.2(2)'!J$1010:J$1010,"〇",'1.2(2)'!$E$1010:$E$1010,"&gt;="&amp;$L226,'1.2(2)'!$E$1010:$E$1010,"&lt;="&amp;$M226)+COUNTIFS('1.2(2)'!J$1010:J$1010,"△",'1.2(2)'!$E$1010:$E$1010,"&gt;="&amp;$L226,'1.2(2)'!$E$1010:$E$1010,"&lt;="&amp;$M226)</f>
        <v>0</v>
      </c>
      <c r="S226" s="189">
        <f>COUNTIFS('1.2(2)'!K$1010:K$1010,"〇",'1.2(2)'!$E$1010:$E$1010,"&gt;="&amp;$L226,'1.2(2)'!$E$1010:$E$1010,"&lt;="&amp;$M226)+COUNTIFS('1.2(2)'!K$1010:K$1010,"△",'1.2(2)'!$E$1010:$E$1010,"&gt;="&amp;$L226,'1.2(2)'!$E$1010:$E$1010,"&lt;="&amp;$M226)</f>
        <v>0</v>
      </c>
    </row>
    <row r="227" spans="2:19">
      <c r="B227" s="61" t="s">
        <v>755</v>
      </c>
      <c r="C227" s="21"/>
      <c r="D227" s="237"/>
      <c r="E227" s="61" t="s">
        <v>989</v>
      </c>
      <c r="F227" s="61" t="s">
        <v>2651</v>
      </c>
      <c r="G227" s="21" t="s">
        <v>803</v>
      </c>
      <c r="H227" s="65" t="s">
        <v>88</v>
      </c>
      <c r="I227" s="66"/>
      <c r="J227" s="113" t="str">
        <f t="shared" si="46"/>
        <v>287～290</v>
      </c>
      <c r="L227" s="54">
        <f>INDEX('1.2(1)②'!$B:$B,MATCH(N227,'1.2(1)②'!$A:$A,0),1)</f>
        <v>287</v>
      </c>
      <c r="M227" s="16">
        <f t="shared" si="37"/>
        <v>290</v>
      </c>
      <c r="N227" s="16" t="str">
        <f>B227&amp;D228&amp;E227&amp;G227&amp;H227</f>
        <v>産業（製造業）石油化学系基礎製品製造業（ナフサ分解プラント）高温分離工程熱利用設備</v>
      </c>
      <c r="P227" s="53" t="str">
        <f>INDEX('1.2(1)②'!$J:$J,MATCH($L227,'1.2(1)②'!$B:$B,0),1)</f>
        <v>循環油顕熱による希釈蒸気の発生装置</v>
      </c>
      <c r="Q227" s="189">
        <f t="shared" si="44"/>
        <v>4</v>
      </c>
      <c r="R227" s="189">
        <f>COUNTIFS('1.2(2)'!J$1010:J$1010,"〇",'1.2(2)'!$E$1010:$E$1010,"&gt;="&amp;$L227,'1.2(2)'!$E$1010:$E$1010,"&lt;="&amp;$M227)+COUNTIFS('1.2(2)'!J$1010:J$1010,"△",'1.2(2)'!$E$1010:$E$1010,"&gt;="&amp;$L227,'1.2(2)'!$E$1010:$E$1010,"&lt;="&amp;$M227)</f>
        <v>0</v>
      </c>
      <c r="S227" s="189">
        <f>COUNTIFS('1.2(2)'!K$1010:K$1010,"〇",'1.2(2)'!$E$1010:$E$1010,"&gt;="&amp;$L227,'1.2(2)'!$E$1010:$E$1010,"&lt;="&amp;$M227)+COUNTIFS('1.2(2)'!K$1010:K$1010,"△",'1.2(2)'!$E$1010:$E$1010,"&gt;="&amp;$L227,'1.2(2)'!$E$1010:$E$1010,"&lt;="&amp;$M227)</f>
        <v>0</v>
      </c>
    </row>
    <row r="228" spans="2:19">
      <c r="B228" s="61" t="s">
        <v>755</v>
      </c>
      <c r="C228" s="21"/>
      <c r="D228" s="62" t="s">
        <v>771</v>
      </c>
      <c r="E228" s="62" t="s">
        <v>989</v>
      </c>
      <c r="F228" s="61" t="s">
        <v>2652</v>
      </c>
      <c r="G228" s="61" t="s">
        <v>803</v>
      </c>
      <c r="H228" s="65" t="s">
        <v>551</v>
      </c>
      <c r="I228" s="66"/>
      <c r="J228" s="113">
        <f t="shared" si="46"/>
        <v>291</v>
      </c>
      <c r="L228" s="54">
        <f>INDEX('1.2(1)②'!$B:$B,MATCH(N228,'1.2(1)②'!$A:$A,0),1)</f>
        <v>291</v>
      </c>
      <c r="M228" s="16">
        <f t="shared" si="37"/>
        <v>291</v>
      </c>
      <c r="N228" s="16" t="str">
        <f t="shared" ref="N228:N236" si="48">B228&amp;D228&amp;E228&amp;G228&amp;H228</f>
        <v>産業（製造業）石油化学系基礎製品製造業（ナフサ分解プラント）高温分離工程廃熱回収設備</v>
      </c>
      <c r="P228" s="53" t="str">
        <f>INDEX('1.2(1)②'!$J:$J,MATCH($L228,'1.2(1)②'!$B:$B,0),1)</f>
        <v>クエンチ水廃熱のリボイラー熱源利用技術</v>
      </c>
      <c r="Q228" s="189">
        <f t="shared" si="44"/>
        <v>1</v>
      </c>
      <c r="R228" s="189">
        <f>COUNTIFS('1.2(2)'!J$1010:J$1010,"〇",'1.2(2)'!$E$1010:$E$1010,"&gt;="&amp;$L228,'1.2(2)'!$E$1010:$E$1010,"&lt;="&amp;$M228)+COUNTIFS('1.2(2)'!J$1010:J$1010,"△",'1.2(2)'!$E$1010:$E$1010,"&gt;="&amp;$L228,'1.2(2)'!$E$1010:$E$1010,"&lt;="&amp;$M228)</f>
        <v>0</v>
      </c>
      <c r="S228" s="189">
        <f>COUNTIFS('1.2(2)'!K$1010:K$1010,"〇",'1.2(2)'!$E$1010:$E$1010,"&gt;="&amp;$L228,'1.2(2)'!$E$1010:$E$1010,"&lt;="&amp;$M228)+COUNTIFS('1.2(2)'!K$1010:K$1010,"△",'1.2(2)'!$E$1010:$E$1010,"&gt;="&amp;$L228,'1.2(2)'!$E$1010:$E$1010,"&lt;="&amp;$M228)</f>
        <v>0</v>
      </c>
    </row>
    <row r="229" spans="2:19">
      <c r="B229" s="61" t="s">
        <v>755</v>
      </c>
      <c r="C229" s="21"/>
      <c r="D229" s="62" t="s">
        <v>771</v>
      </c>
      <c r="E229" s="63" t="s">
        <v>989</v>
      </c>
      <c r="F229" s="61" t="s">
        <v>2653</v>
      </c>
      <c r="G229" s="97" t="s">
        <v>805</v>
      </c>
      <c r="H229" s="65" t="s">
        <v>88</v>
      </c>
      <c r="I229" s="66"/>
      <c r="J229" s="113" t="str">
        <f t="shared" si="46"/>
        <v>292～295</v>
      </c>
      <c r="L229" s="54">
        <f>INDEX('1.2(1)②'!$B:$B,MATCH(N229,'1.2(1)②'!$A:$A,0),1)</f>
        <v>292</v>
      </c>
      <c r="M229" s="16">
        <f t="shared" ref="M229:M235" si="49">L230-1</f>
        <v>295</v>
      </c>
      <c r="N229" s="16" t="str">
        <f t="shared" si="48"/>
        <v>産業（製造業）石油化学系基礎製品製造業（ナフサ分解プラント）低温分離工程熱利用設備</v>
      </c>
      <c r="P229" s="53" t="str">
        <f>INDEX('1.2(1)②'!$J:$J,MATCH($L229,'1.2(1)②'!$B:$B,0),1)</f>
        <v>高効率インターナル（トレイ、充填物）や低圧損インターナル（充填物）等による蒸留塔の高効率化</v>
      </c>
      <c r="Q229" s="189">
        <f t="shared" si="44"/>
        <v>4</v>
      </c>
      <c r="R229" s="189">
        <f>COUNTIFS('1.2(2)'!J$1010:J$1010,"〇",'1.2(2)'!$E$1010:$E$1010,"&gt;="&amp;$L229,'1.2(2)'!$E$1010:$E$1010,"&lt;="&amp;$M229)+COUNTIFS('1.2(2)'!J$1010:J$1010,"△",'1.2(2)'!$E$1010:$E$1010,"&gt;="&amp;$L229,'1.2(2)'!$E$1010:$E$1010,"&lt;="&amp;$M229)</f>
        <v>0</v>
      </c>
      <c r="S229" s="189">
        <f>COUNTIFS('1.2(2)'!K$1010:K$1010,"〇",'1.2(2)'!$E$1010:$E$1010,"&gt;="&amp;$L229,'1.2(2)'!$E$1010:$E$1010,"&lt;="&amp;$M229)+COUNTIFS('1.2(2)'!K$1010:K$1010,"△",'1.2(2)'!$E$1010:$E$1010,"&gt;="&amp;$L229,'1.2(2)'!$E$1010:$E$1010,"&lt;="&amp;$M229)</f>
        <v>0</v>
      </c>
    </row>
    <row r="230" spans="2:19">
      <c r="B230" s="61" t="s">
        <v>755</v>
      </c>
      <c r="C230" s="21"/>
      <c r="D230" s="63" t="s">
        <v>771</v>
      </c>
      <c r="E230" s="22" t="s">
        <v>990</v>
      </c>
      <c r="F230" s="61" t="s">
        <v>2654</v>
      </c>
      <c r="G230" s="21" t="s">
        <v>807</v>
      </c>
      <c r="H230" s="65" t="s">
        <v>88</v>
      </c>
      <c r="I230" s="66"/>
      <c r="J230" s="113" t="str">
        <f t="shared" si="46"/>
        <v>296～301</v>
      </c>
      <c r="L230" s="54">
        <f>INDEX('1.2(1)②'!$B:$B,MATCH(N230,'1.2(1)②'!$A:$A,0),1)</f>
        <v>296</v>
      </c>
      <c r="M230" s="16">
        <f>L231-1</f>
        <v>301</v>
      </c>
      <c r="N230" s="16" t="str">
        <f t="shared" si="48"/>
        <v>産業（製造業）石油化学系基礎製品製造業（その他のプラント）分離操作工程熱利用設備</v>
      </c>
      <c r="P230" s="53" t="str">
        <f>INDEX('1.2(1)②'!$J:$J,MATCH($L230,'1.2(1)②'!$B:$B,0),1)</f>
        <v>高効率インターナル（トレイ、充填物）や低圧損インターナル（充填物）等による蒸留塔の高効率化</v>
      </c>
      <c r="Q230" s="189">
        <f t="shared" si="44"/>
        <v>6</v>
      </c>
      <c r="R230" s="189">
        <f>COUNTIFS('1.2(2)'!J$1010:J$1010,"〇",'1.2(2)'!$E$1010:$E$1010,"&gt;="&amp;$L230,'1.2(2)'!$E$1010:$E$1010,"&lt;="&amp;$M230)+COUNTIFS('1.2(2)'!J$1010:J$1010,"△",'1.2(2)'!$E$1010:$E$1010,"&gt;="&amp;$L230,'1.2(2)'!$E$1010:$E$1010,"&lt;="&amp;$M230)</f>
        <v>0</v>
      </c>
      <c r="S230" s="189">
        <f>COUNTIFS('1.2(2)'!K$1010:K$1010,"〇",'1.2(2)'!$E$1010:$E$1010,"&gt;="&amp;$L230,'1.2(2)'!$E$1010:$E$1010,"&lt;="&amp;$M230)+COUNTIFS('1.2(2)'!K$1010:K$1010,"△",'1.2(2)'!$E$1010:$E$1010,"&gt;="&amp;$L230,'1.2(2)'!$E$1010:$E$1010,"&lt;="&amp;$M230)</f>
        <v>0</v>
      </c>
    </row>
    <row r="231" spans="2:19">
      <c r="B231" s="61" t="s">
        <v>755</v>
      </c>
      <c r="C231" s="21"/>
      <c r="D231" s="242" t="s">
        <v>774</v>
      </c>
      <c r="E231" s="265"/>
      <c r="F231" s="61" t="s">
        <v>2655</v>
      </c>
      <c r="G231" s="21" t="s">
        <v>992</v>
      </c>
      <c r="H231" s="65" t="s">
        <v>993</v>
      </c>
      <c r="I231" s="66"/>
      <c r="J231" s="113" t="str">
        <f t="shared" si="46"/>
        <v>302～303</v>
      </c>
      <c r="L231" s="54">
        <f>INDEX('1.2(1)②'!$B:$B,MATCH(N231,'1.2(1)②'!$A:$A,0),1)</f>
        <v>302</v>
      </c>
      <c r="M231" s="16">
        <f t="shared" si="49"/>
        <v>303</v>
      </c>
      <c r="N231" s="16" t="str">
        <f t="shared" si="48"/>
        <v>産業（製造業）セメント製造業原料粉砕工程原料粉砕設備</v>
      </c>
      <c r="P231" s="53" t="str">
        <f>INDEX('1.2(1)②'!$J:$J,MATCH($L231,'1.2(1)②'!$B:$B,0),1)</f>
        <v>高効率竪型ローラーミル</v>
      </c>
      <c r="Q231" s="189">
        <f t="shared" si="44"/>
        <v>2</v>
      </c>
      <c r="R231" s="189">
        <f>COUNTIFS('1.2(2)'!J$1010:J$1010,"〇",'1.2(2)'!$E$1010:$E$1010,"&gt;="&amp;$L231,'1.2(2)'!$E$1010:$E$1010,"&lt;="&amp;$M231)+COUNTIFS('1.2(2)'!J$1010:J$1010,"△",'1.2(2)'!$E$1010:$E$1010,"&gt;="&amp;$L231,'1.2(2)'!$E$1010:$E$1010,"&lt;="&amp;$M231)</f>
        <v>0</v>
      </c>
      <c r="S231" s="189">
        <f>COUNTIFS('1.2(2)'!K$1010:K$1010,"〇",'1.2(2)'!$E$1010:$E$1010,"&gt;="&amp;$L231,'1.2(2)'!$E$1010:$E$1010,"&lt;="&amp;$M231)+COUNTIFS('1.2(2)'!K$1010:K$1010,"△",'1.2(2)'!$E$1010:$E$1010,"&gt;="&amp;$L231,'1.2(2)'!$E$1010:$E$1010,"&lt;="&amp;$M231)</f>
        <v>0</v>
      </c>
    </row>
    <row r="232" spans="2:19">
      <c r="B232" s="61" t="s">
        <v>755</v>
      </c>
      <c r="C232" s="21"/>
      <c r="D232" s="275" t="s">
        <v>991</v>
      </c>
      <c r="E232" s="276"/>
      <c r="F232" s="61" t="s">
        <v>2656</v>
      </c>
      <c r="G232" s="20" t="s">
        <v>751</v>
      </c>
      <c r="H232" s="65" t="s">
        <v>994</v>
      </c>
      <c r="I232" s="66"/>
      <c r="J232" s="113" t="str">
        <f t="shared" si="46"/>
        <v>304～305</v>
      </c>
      <c r="L232" s="54">
        <f>INDEX('1.2(1)②'!$B:$B,MATCH(N232,'1.2(1)②'!$A:$A,0),1)</f>
        <v>304</v>
      </c>
      <c r="M232" s="16">
        <f t="shared" si="49"/>
        <v>305</v>
      </c>
      <c r="N232" s="16" t="str">
        <f t="shared" si="48"/>
        <v>産業（製造業）セメント製造業焼成工程石炭粉砕設備</v>
      </c>
      <c r="P232" s="53" t="str">
        <f>INDEX('1.2(1)②'!$J:$J,MATCH($L232,'1.2(1)②'!$B:$B,0),1)</f>
        <v>高効率竪型ローラーミル</v>
      </c>
      <c r="Q232" s="189">
        <f t="shared" si="44"/>
        <v>2</v>
      </c>
      <c r="R232" s="189">
        <f>COUNTIFS('1.2(2)'!J$1010:J$1010,"〇",'1.2(2)'!$E$1010:$E$1010,"&gt;="&amp;$L232,'1.2(2)'!$E$1010:$E$1010,"&lt;="&amp;$M232)+COUNTIFS('1.2(2)'!J$1010:J$1010,"△",'1.2(2)'!$E$1010:$E$1010,"&gt;="&amp;$L232,'1.2(2)'!$E$1010:$E$1010,"&lt;="&amp;$M232)</f>
        <v>0</v>
      </c>
      <c r="S232" s="189">
        <f>COUNTIFS('1.2(2)'!K$1010:K$1010,"〇",'1.2(2)'!$E$1010:$E$1010,"&gt;="&amp;$L232,'1.2(2)'!$E$1010:$E$1010,"&lt;="&amp;$M232)+COUNTIFS('1.2(2)'!K$1010:K$1010,"△",'1.2(2)'!$E$1010:$E$1010,"&gt;="&amp;$L232,'1.2(2)'!$E$1010:$E$1010,"&lt;="&amp;$M232)</f>
        <v>0</v>
      </c>
    </row>
    <row r="233" spans="2:19">
      <c r="B233" s="61" t="s">
        <v>755</v>
      </c>
      <c r="C233" s="21"/>
      <c r="D233" s="275" t="s">
        <v>991</v>
      </c>
      <c r="E233" s="276"/>
      <c r="F233" s="61" t="s">
        <v>13</v>
      </c>
      <c r="G233" s="61" t="s">
        <v>751</v>
      </c>
      <c r="H233" s="65" t="s">
        <v>995</v>
      </c>
      <c r="I233" s="66"/>
      <c r="J233" s="113" t="str">
        <f t="shared" si="46"/>
        <v>306～307</v>
      </c>
      <c r="L233" s="54">
        <f>INDEX('1.2(1)②'!$B:$B,MATCH(N233,'1.2(1)②'!$A:$A,0),1)</f>
        <v>306</v>
      </c>
      <c r="M233" s="16">
        <f t="shared" si="49"/>
        <v>307</v>
      </c>
      <c r="N233" s="16" t="str">
        <f t="shared" si="48"/>
        <v>産業（製造業）セメント製造業焼成工程排熱回収設備</v>
      </c>
      <c r="P233" s="53" t="str">
        <f>INDEX('1.2(1)②'!$J:$J,MATCH($L233,'1.2(1)②'!$B:$B,0),1)</f>
        <v>排熱ボイラー付ＮＳＰ（又はＳＰ）方式クリンカー焼成設備</v>
      </c>
      <c r="Q233" s="189">
        <f t="shared" si="44"/>
        <v>2</v>
      </c>
      <c r="R233" s="189">
        <f>COUNTIFS('1.2(2)'!J$1010:J$1010,"〇",'1.2(2)'!$E$1010:$E$1010,"&gt;="&amp;$L233,'1.2(2)'!$E$1010:$E$1010,"&lt;="&amp;$M233)+COUNTIFS('1.2(2)'!J$1010:J$1010,"△",'1.2(2)'!$E$1010:$E$1010,"&gt;="&amp;$L233,'1.2(2)'!$E$1010:$E$1010,"&lt;="&amp;$M233)</f>
        <v>0</v>
      </c>
      <c r="S233" s="189">
        <f>COUNTIFS('1.2(2)'!K$1010:K$1010,"〇",'1.2(2)'!$E$1010:$E$1010,"&gt;="&amp;$L233,'1.2(2)'!$E$1010:$E$1010,"&lt;="&amp;$M233)+COUNTIFS('1.2(2)'!K$1010:K$1010,"△",'1.2(2)'!$E$1010:$E$1010,"&gt;="&amp;$L233,'1.2(2)'!$E$1010:$E$1010,"&lt;="&amp;$M233)</f>
        <v>0</v>
      </c>
    </row>
    <row r="234" spans="2:19">
      <c r="B234" s="61" t="s">
        <v>755</v>
      </c>
      <c r="C234" s="21"/>
      <c r="D234" s="275" t="s">
        <v>991</v>
      </c>
      <c r="E234" s="276"/>
      <c r="F234" s="61" t="s">
        <v>13</v>
      </c>
      <c r="G234" s="63" t="s">
        <v>751</v>
      </c>
      <c r="H234" s="65" t="s">
        <v>996</v>
      </c>
      <c r="I234" s="66"/>
      <c r="J234" s="113" t="str">
        <f t="shared" si="46"/>
        <v>308～309</v>
      </c>
      <c r="L234" s="54">
        <f>INDEX('1.2(1)②'!$B:$B,MATCH(N234,'1.2(1)②'!$A:$A,0),1)</f>
        <v>308</v>
      </c>
      <c r="M234" s="16">
        <f t="shared" si="49"/>
        <v>309</v>
      </c>
      <c r="N234" s="16" t="str">
        <f t="shared" si="48"/>
        <v>産業（製造業）セメント製造業焼成工程廃棄物燃料利用設備</v>
      </c>
      <c r="P234" s="53" t="str">
        <f>INDEX('1.2(1)②'!$J:$J,MATCH($L234,'1.2(1)②'!$B:$B,0),1)</f>
        <v>廃タイヤ、廃プラスチック、ＲＤＦ、紙類（ＲＰＦ）及び木くず等の利用設備の導入</v>
      </c>
      <c r="Q234" s="189">
        <f t="shared" si="44"/>
        <v>2</v>
      </c>
      <c r="R234" s="189">
        <f>COUNTIFS('1.2(2)'!J$1010:J$1010,"〇",'1.2(2)'!$E$1010:$E$1010,"&gt;="&amp;$L234,'1.2(2)'!$E$1010:$E$1010,"&lt;="&amp;$M234)+COUNTIFS('1.2(2)'!J$1010:J$1010,"△",'1.2(2)'!$E$1010:$E$1010,"&gt;="&amp;$L234,'1.2(2)'!$E$1010:$E$1010,"&lt;="&amp;$M234)</f>
        <v>0</v>
      </c>
      <c r="S234" s="189">
        <f>COUNTIFS('1.2(2)'!K$1010:K$1010,"〇",'1.2(2)'!$E$1010:$E$1010,"&gt;="&amp;$L234,'1.2(2)'!$E$1010:$E$1010,"&lt;="&amp;$M234)+COUNTIFS('1.2(2)'!K$1010:K$1010,"△",'1.2(2)'!$E$1010:$E$1010,"&gt;="&amp;$L234,'1.2(2)'!$E$1010:$E$1010,"&lt;="&amp;$M234)</f>
        <v>0</v>
      </c>
    </row>
    <row r="235" spans="2:19">
      <c r="B235" s="61" t="s">
        <v>755</v>
      </c>
      <c r="C235" s="21"/>
      <c r="D235" s="275" t="s">
        <v>991</v>
      </c>
      <c r="E235" s="276"/>
      <c r="F235" s="61" t="s">
        <v>13</v>
      </c>
      <c r="G235" s="21" t="s">
        <v>997</v>
      </c>
      <c r="H235" s="65" t="s">
        <v>998</v>
      </c>
      <c r="I235" s="66"/>
      <c r="J235" s="113" t="str">
        <f t="shared" si="46"/>
        <v>310～311</v>
      </c>
      <c r="L235" s="54">
        <f>INDEX('1.2(1)②'!$B:$B,MATCH(N235,'1.2(1)②'!$A:$A,0),1)</f>
        <v>310</v>
      </c>
      <c r="M235" s="16">
        <f t="shared" si="49"/>
        <v>311</v>
      </c>
      <c r="N235" s="16" t="str">
        <f t="shared" si="48"/>
        <v>産業（製造業）セメント製造業仕上げ工程クリンカー粉砕設備</v>
      </c>
      <c r="P235" s="53" t="str">
        <f>INDEX('1.2(1)②'!$J:$J,MATCH($L235,'1.2(1)②'!$B:$B,0),1)</f>
        <v>予備粉砕機付仕上げミル</v>
      </c>
      <c r="Q235" s="189">
        <f t="shared" si="44"/>
        <v>2</v>
      </c>
      <c r="R235" s="189">
        <f>COUNTIFS('1.2(2)'!J$1010:J$1010,"〇",'1.2(2)'!$E$1010:$E$1010,"&gt;="&amp;$L235,'1.2(2)'!$E$1010:$E$1010,"&lt;="&amp;$M235)+COUNTIFS('1.2(2)'!J$1010:J$1010,"△",'1.2(2)'!$E$1010:$E$1010,"&gt;="&amp;$L235,'1.2(2)'!$E$1010:$E$1010,"&lt;="&amp;$M235)</f>
        <v>0</v>
      </c>
      <c r="S235" s="189">
        <f>COUNTIFS('1.2(2)'!K$1010:K$1010,"〇",'1.2(2)'!$E$1010:$E$1010,"&gt;="&amp;$L235,'1.2(2)'!$E$1010:$E$1010,"&lt;="&amp;$M235)+COUNTIFS('1.2(2)'!K$1010:K$1010,"△",'1.2(2)'!$E$1010:$E$1010,"&gt;="&amp;$L235,'1.2(2)'!$E$1010:$E$1010,"&lt;="&amp;$M235)</f>
        <v>0</v>
      </c>
    </row>
    <row r="236" spans="2:19">
      <c r="B236" s="63" t="s">
        <v>755</v>
      </c>
      <c r="C236" s="22"/>
      <c r="D236" s="277" t="s">
        <v>991</v>
      </c>
      <c r="E236" s="278"/>
      <c r="F236" s="63" t="s">
        <v>13</v>
      </c>
      <c r="G236" s="63" t="s">
        <v>997</v>
      </c>
      <c r="H236" s="65" t="s">
        <v>999</v>
      </c>
      <c r="I236" s="66"/>
      <c r="J236" s="113" t="str">
        <f t="shared" si="46"/>
        <v>312～313</v>
      </c>
      <c r="L236" s="54">
        <f>INDEX('1.2(1)②'!$B:$B,MATCH(N236,'1.2(1)②'!$A:$A,0),1)</f>
        <v>312</v>
      </c>
      <c r="M236" s="16">
        <f>L237-1</f>
        <v>313</v>
      </c>
      <c r="N236" s="16" t="str">
        <f t="shared" si="48"/>
        <v>産業（製造業）セメント製造業仕上げ工程スラグ粉砕設備</v>
      </c>
      <c r="P236" s="53" t="str">
        <f>INDEX('1.2(1)②'!$J:$J,MATCH($L236,'1.2(1)②'!$B:$B,0),1)</f>
        <v>高効率竪型ローラーミル</v>
      </c>
      <c r="Q236" s="189">
        <f t="shared" si="44"/>
        <v>2</v>
      </c>
      <c r="R236" s="189">
        <f>COUNTIFS('1.2(2)'!J$1010:J$1010,"〇",'1.2(2)'!$E$1010:$E$1010,"&gt;="&amp;$L236,'1.2(2)'!$E$1010:$E$1010,"&lt;="&amp;$M236)+COUNTIFS('1.2(2)'!J$1010:J$1010,"△",'1.2(2)'!$E$1010:$E$1010,"&gt;="&amp;$L236,'1.2(2)'!$E$1010:$E$1010,"&lt;="&amp;$M236)</f>
        <v>0</v>
      </c>
      <c r="S236" s="189">
        <f>COUNTIFS('1.2(2)'!K$1010:K$1010,"〇",'1.2(2)'!$E$1010:$E$1010,"&gt;="&amp;$L236,'1.2(2)'!$E$1010:$E$1010,"&lt;="&amp;$M236)+COUNTIFS('1.2(2)'!K$1010:K$1010,"△",'1.2(2)'!$E$1010:$E$1010,"&gt;="&amp;$L236,'1.2(2)'!$E$1010:$E$1010,"&lt;="&amp;$M236)</f>
        <v>0</v>
      </c>
    </row>
    <row r="237" spans="2:19">
      <c r="B237" s="96" t="s">
        <v>787</v>
      </c>
      <c r="C237" s="133" t="s">
        <v>786</v>
      </c>
      <c r="D237" s="138"/>
      <c r="E237" s="138"/>
      <c r="F237" s="100"/>
      <c r="G237" s="100"/>
      <c r="J237" s="95"/>
      <c r="L237" s="53">
        <f>'1.2(1)②'!B319+1</f>
        <v>314</v>
      </c>
      <c r="M237" s="16"/>
      <c r="N237" s="16"/>
    </row>
    <row r="238" spans="2:19">
      <c r="B238" s="96" t="s">
        <v>800</v>
      </c>
      <c r="C238" s="37" t="s">
        <v>799</v>
      </c>
      <c r="D238" s="138"/>
      <c r="E238" s="138"/>
      <c r="F238" s="100"/>
      <c r="G238" s="100"/>
      <c r="J238" s="95"/>
      <c r="L238" s="16"/>
      <c r="M238" s="16"/>
      <c r="N238" s="16"/>
    </row>
    <row r="239" spans="2:19">
      <c r="J239"/>
    </row>
    <row r="240" spans="2:19" ht="18.600000000000001">
      <c r="B240" s="32" t="s">
        <v>699</v>
      </c>
      <c r="C240" s="18" t="s">
        <v>2657</v>
      </c>
      <c r="E240" s="18"/>
    </row>
    <row r="241" spans="2:19"/>
    <row r="242" spans="2:19">
      <c r="B242" s="272" t="s">
        <v>0</v>
      </c>
      <c r="C242" s="273"/>
      <c r="D242" s="272" t="s">
        <v>711</v>
      </c>
      <c r="E242" s="273"/>
      <c r="F242" s="174" t="s">
        <v>8</v>
      </c>
      <c r="G242" s="272" t="s">
        <v>3</v>
      </c>
      <c r="H242" s="273"/>
      <c r="I242" s="196" t="s">
        <v>1002</v>
      </c>
      <c r="J242" s="176" t="s">
        <v>1934</v>
      </c>
      <c r="P242" s="53" t="s">
        <v>2693</v>
      </c>
      <c r="Q242" s="53" t="s">
        <v>2416</v>
      </c>
      <c r="R242" t="s">
        <v>2417</v>
      </c>
      <c r="S242" t="s">
        <v>2418</v>
      </c>
    </row>
    <row r="243" spans="2:19">
      <c r="B243" s="56" t="s">
        <v>1991</v>
      </c>
      <c r="C243" s="23"/>
      <c r="D243" s="56" t="s">
        <v>670</v>
      </c>
      <c r="E243" s="24"/>
      <c r="F243" s="20" t="s">
        <v>13</v>
      </c>
      <c r="G243" s="104" t="s">
        <v>2352</v>
      </c>
      <c r="H243" s="24"/>
      <c r="I243" s="97" t="s">
        <v>2353</v>
      </c>
      <c r="J243" s="113" t="str">
        <f t="shared" ref="J243:J286" si="50">HYPERLINK("#'"&amp;$B$17&amp;$B$18&amp;$B$240&amp;"'!B"&amp;L243+6,IF(M243=L243,L243,L243&amp;"～"&amp;M243))</f>
        <v>1～4</v>
      </c>
      <c r="L243" s="54">
        <f>INDEX('1.2(1)③'!$B:$B,MATCH(N243,'1.2(1)③'!A:A,0),1)</f>
        <v>1</v>
      </c>
      <c r="M243" s="16">
        <f>L244-1</f>
        <v>4</v>
      </c>
      <c r="N243" s="16" t="str">
        <f t="shared" ref="N243:N286" si="51">B243&amp;G243&amp;I243</f>
        <v>上水道・工業用水道取水・導水工程ポンプ設備</v>
      </c>
      <c r="P243" s="53" t="str">
        <f>INDEX('1.2(1)③'!$I:$I,MATCH($L243,'1.2(1)③'!$B:$B,0),1)</f>
        <v>ポンプ設備における台数制御システム・可動羽根制御システム・インバーター等を利用した回転速度制御システム等の導入による運転制御方式の改善</v>
      </c>
      <c r="Q243">
        <f t="shared" ref="Q243:Q244" si="52">M243-L243+1</f>
        <v>4</v>
      </c>
      <c r="R243">
        <v>0</v>
      </c>
      <c r="S243">
        <v>0</v>
      </c>
    </row>
    <row r="244" spans="2:19">
      <c r="B244" s="39" t="s">
        <v>1991</v>
      </c>
      <c r="D244" s="25"/>
      <c r="E244" s="27"/>
      <c r="F244" s="61" t="s">
        <v>13</v>
      </c>
      <c r="G244" s="69" t="s">
        <v>2352</v>
      </c>
      <c r="H244" s="29"/>
      <c r="I244" s="97" t="s">
        <v>2354</v>
      </c>
      <c r="J244" s="113" t="str">
        <f t="shared" si="50"/>
        <v>5～6</v>
      </c>
      <c r="L244" s="54">
        <f>INDEX('1.2(1)③'!$B:$B,MATCH(N244,'1.2(1)③'!A:A,0),1)</f>
        <v>5</v>
      </c>
      <c r="M244" s="16">
        <f t="shared" ref="M244:M286" si="53">L245-1</f>
        <v>6</v>
      </c>
      <c r="N244" s="16" t="str">
        <f t="shared" si="51"/>
        <v>上水道・工業用水道取水・導水工程除塵機</v>
      </c>
      <c r="P244" s="53" t="str">
        <f>INDEX('1.2(1)③'!$I:$I,MATCH($L244,'1.2(1)③'!$B:$B,0),1)</f>
        <v> 運転時間・運転間隔の調整による運転の効率化</v>
      </c>
      <c r="Q244">
        <f t="shared" si="52"/>
        <v>2</v>
      </c>
      <c r="R244">
        <v>0</v>
      </c>
      <c r="S244">
        <v>0</v>
      </c>
    </row>
    <row r="245" spans="2:19">
      <c r="B245" s="71" t="s">
        <v>1991</v>
      </c>
      <c r="D245" s="25"/>
      <c r="E245" s="27"/>
      <c r="F245" s="62" t="s">
        <v>13</v>
      </c>
      <c r="G245" s="56" t="s">
        <v>2046</v>
      </c>
      <c r="H245" s="24"/>
      <c r="I245" s="97" t="s">
        <v>2355</v>
      </c>
      <c r="J245" s="113" t="str">
        <f t="shared" si="50"/>
        <v>7～8</v>
      </c>
      <c r="L245" s="54">
        <f>INDEX('1.2(1)③'!$B:$B,MATCH(N245,'1.2(1)③'!A:A,0),1)</f>
        <v>7</v>
      </c>
      <c r="M245" s="16">
        <f t="shared" si="53"/>
        <v>8</v>
      </c>
      <c r="N245" s="16" t="str">
        <f t="shared" si="51"/>
        <v>上水道・工業用水道沈でん・ろ過工程凝集池設備</v>
      </c>
      <c r="P245" s="53" t="str">
        <f>INDEX('1.2(1)③'!$I:$I,MATCH($L245,'1.2(1)③'!$B:$B,0),1)</f>
        <v>急速攪拌装置・緩速攪拌装置の効率化のための低速モーター又はインバーター制御システムの導入等による駆動方式の見直し、駆動軸の改良、翼車の材質・構造等の改良</v>
      </c>
      <c r="Q245">
        <f t="shared" ref="Q245" si="54">M245-L245+1</f>
        <v>2</v>
      </c>
      <c r="R245">
        <v>0</v>
      </c>
      <c r="S245">
        <v>0</v>
      </c>
    </row>
    <row r="246" spans="2:19">
      <c r="B246" s="71" t="s">
        <v>1991</v>
      </c>
      <c r="D246" s="25"/>
      <c r="E246" s="27"/>
      <c r="F246" s="62" t="s">
        <v>13</v>
      </c>
      <c r="G246" s="71" t="s">
        <v>2046</v>
      </c>
      <c r="H246" s="27"/>
      <c r="I246" s="97" t="s">
        <v>2356</v>
      </c>
      <c r="J246" s="113" t="str">
        <f t="shared" si="50"/>
        <v>9～11</v>
      </c>
      <c r="L246" s="54">
        <f>INDEX('1.2(1)③'!$B:$B,MATCH(N246,'1.2(1)③'!A:A,0),1)</f>
        <v>9</v>
      </c>
      <c r="M246" s="16">
        <f t="shared" si="53"/>
        <v>11</v>
      </c>
      <c r="N246" s="16" t="str">
        <f t="shared" si="51"/>
        <v>上水道・工業用水道沈でん・ろ過工程沈でん設備</v>
      </c>
      <c r="P246" s="53" t="str">
        <f>INDEX('1.2(1)③'!$I:$I,MATCH($L246,'1.2(1)③'!$B:$B,0),1)</f>
        <v>効率的な駆動方式の採用によるスラッジ掻寄機の運転の効率化</v>
      </c>
      <c r="Q246">
        <f t="shared" ref="Q246:Q286" si="55">M246-L246+1</f>
        <v>3</v>
      </c>
      <c r="R246">
        <v>0</v>
      </c>
      <c r="S246">
        <v>0</v>
      </c>
    </row>
    <row r="247" spans="2:19">
      <c r="B247" s="71" t="s">
        <v>1991</v>
      </c>
      <c r="D247" s="25"/>
      <c r="E247" s="27"/>
      <c r="F247" s="62" t="s">
        <v>13</v>
      </c>
      <c r="G247" s="71" t="s">
        <v>2046</v>
      </c>
      <c r="H247" s="27"/>
      <c r="I247" s="97" t="s">
        <v>2357</v>
      </c>
      <c r="J247" s="113" t="str">
        <f t="shared" si="50"/>
        <v>12～14</v>
      </c>
      <c r="L247" s="54">
        <f>INDEX('1.2(1)③'!$B:$B,MATCH(N247,'1.2(1)③'!A:A,0),1)</f>
        <v>12</v>
      </c>
      <c r="M247" s="16">
        <f t="shared" si="53"/>
        <v>14</v>
      </c>
      <c r="N247" s="16" t="str">
        <f t="shared" si="51"/>
        <v>上水道・工業用水道沈でん・ろ過工程ろ過池設備</v>
      </c>
      <c r="P247" s="53" t="str">
        <f>INDEX('1.2(1)③'!$I:$I,MATCH($L247,'1.2(1)③'!$B:$B,0),1)</f>
        <v> 洗浄の頻度・時間等の見直し及びろ抗（ろ過抵抗）到達洗浄等による洗浄の効率化</v>
      </c>
      <c r="Q247">
        <f t="shared" si="55"/>
        <v>3</v>
      </c>
      <c r="R247">
        <v>0</v>
      </c>
      <c r="S247">
        <v>0</v>
      </c>
    </row>
    <row r="248" spans="2:19">
      <c r="B248" s="71" t="s">
        <v>1991</v>
      </c>
      <c r="D248" s="25"/>
      <c r="E248" s="27"/>
      <c r="F248" s="62" t="s">
        <v>13</v>
      </c>
      <c r="G248" s="71" t="s">
        <v>2046</v>
      </c>
      <c r="H248" s="27"/>
      <c r="I248" s="97" t="s">
        <v>2358</v>
      </c>
      <c r="J248" s="113" t="str">
        <f t="shared" si="50"/>
        <v>15～19</v>
      </c>
      <c r="L248" s="54">
        <f>INDEX('1.2(1)③'!$B:$B,MATCH(N248,'1.2(1)③'!A:A,0),1)</f>
        <v>15</v>
      </c>
      <c r="M248" s="16">
        <f t="shared" si="53"/>
        <v>19</v>
      </c>
      <c r="N248" s="16" t="str">
        <f t="shared" si="51"/>
        <v>上水道・工業用水道沈でん・ろ過工程膜ろ過設備</v>
      </c>
      <c r="P248" s="53" t="str">
        <f>INDEX('1.2(1)③'!$I:$I,MATCH($L248,'1.2(1)③'!$B:$B,0),1)</f>
        <v>台数制御システム・可動羽根制御システム・インバーター等を利用した回転速度制御システム等の導入によるポンプ運転制御方式の改善</v>
      </c>
      <c r="Q248">
        <f t="shared" si="55"/>
        <v>5</v>
      </c>
      <c r="R248">
        <v>0</v>
      </c>
      <c r="S248">
        <v>0</v>
      </c>
    </row>
    <row r="249" spans="2:19">
      <c r="B249" s="71" t="s">
        <v>1991</v>
      </c>
      <c r="D249" s="25"/>
      <c r="E249" s="27"/>
      <c r="F249" s="62" t="s">
        <v>13</v>
      </c>
      <c r="G249" s="69" t="s">
        <v>2046</v>
      </c>
      <c r="H249" s="29"/>
      <c r="I249" s="97" t="s">
        <v>2359</v>
      </c>
      <c r="J249" s="113" t="str">
        <f t="shared" si="50"/>
        <v>20～24</v>
      </c>
      <c r="L249" s="54">
        <f>INDEX('1.2(1)③'!$B:$B,MATCH(N249,'1.2(1)③'!A:A,0),1)</f>
        <v>20</v>
      </c>
      <c r="M249" s="16">
        <f t="shared" si="53"/>
        <v>24</v>
      </c>
      <c r="N249" s="16" t="str">
        <f t="shared" si="51"/>
        <v>上水道・工業用水道沈でん・ろ過工程薬品注入設備</v>
      </c>
      <c r="P249" s="53" t="str">
        <f>INDEX('1.2(1)③'!$I:$I,MATCH($L249,'1.2(1)③'!$B:$B,0),1)</f>
        <v>薬品注入の効率化のための自然流下注入方式の導入・原水の質に応じた薬品注入制御の自動化</v>
      </c>
      <c r="Q249">
        <f t="shared" si="55"/>
        <v>5</v>
      </c>
      <c r="R249">
        <v>0</v>
      </c>
      <c r="S249">
        <v>0</v>
      </c>
    </row>
    <row r="250" spans="2:19">
      <c r="B250" s="71" t="s">
        <v>1991</v>
      </c>
      <c r="D250" s="25"/>
      <c r="E250" s="27"/>
      <c r="F250" s="62" t="s">
        <v>13</v>
      </c>
      <c r="G250" s="56" t="s">
        <v>2047</v>
      </c>
      <c r="H250" s="24"/>
      <c r="I250" s="97" t="s">
        <v>2360</v>
      </c>
      <c r="J250" s="113" t="str">
        <f t="shared" si="50"/>
        <v>25～28</v>
      </c>
      <c r="L250" s="54">
        <f>INDEX('1.2(1)③'!$B:$B,MATCH(N250,'1.2(1)③'!A:A,0),1)</f>
        <v>25</v>
      </c>
      <c r="M250" s="16">
        <f t="shared" si="53"/>
        <v>28</v>
      </c>
      <c r="N250" s="16" t="str">
        <f t="shared" si="51"/>
        <v>上水道・工業用水道高度浄水工程オゾン処理設備</v>
      </c>
      <c r="P250" s="53" t="str">
        <f>INDEX('1.2(1)③'!$I:$I,MATCH($L250,'1.2(1)③'!$B:$B,0),1)</f>
        <v> オゾン注入量の制御によるオゾン発生装置の運転の効率化</v>
      </c>
      <c r="Q250">
        <f t="shared" si="55"/>
        <v>4</v>
      </c>
      <c r="R250">
        <v>0</v>
      </c>
      <c r="S250">
        <v>0</v>
      </c>
    </row>
    <row r="251" spans="2:19">
      <c r="B251" s="71" t="s">
        <v>1991</v>
      </c>
      <c r="D251" s="25"/>
      <c r="E251" s="27"/>
      <c r="F251" s="62" t="s">
        <v>13</v>
      </c>
      <c r="G251" s="71" t="s">
        <v>2047</v>
      </c>
      <c r="H251" s="27"/>
      <c r="I251" s="97" t="s">
        <v>2361</v>
      </c>
      <c r="J251" s="113">
        <f t="shared" si="50"/>
        <v>29</v>
      </c>
      <c r="L251" s="54">
        <f>INDEX('1.2(1)③'!$B:$B,MATCH(N251,'1.2(1)③'!A:A,0),1)</f>
        <v>29</v>
      </c>
      <c r="M251" s="16">
        <f t="shared" si="53"/>
        <v>29</v>
      </c>
      <c r="N251" s="16" t="str">
        <f t="shared" si="51"/>
        <v>上水道・工業用水道高度浄水工程紫外線処理設備</v>
      </c>
      <c r="P251" s="53" t="str">
        <f>INDEX('1.2(1)③'!$I:$I,MATCH($L251,'1.2(1)③'!$B:$B,0),1)</f>
        <v>処理形態に応じた紫外線ランプの採用</v>
      </c>
      <c r="Q251">
        <f t="shared" si="55"/>
        <v>1</v>
      </c>
      <c r="R251">
        <v>0</v>
      </c>
      <c r="S251">
        <v>0</v>
      </c>
    </row>
    <row r="252" spans="2:19">
      <c r="B252" s="71" t="s">
        <v>1991</v>
      </c>
      <c r="D252" s="25"/>
      <c r="E252" s="27"/>
      <c r="F252" s="62" t="s">
        <v>13</v>
      </c>
      <c r="G252" s="69" t="s">
        <v>2047</v>
      </c>
      <c r="H252" s="29"/>
      <c r="I252" s="97" t="s">
        <v>2362</v>
      </c>
      <c r="J252" s="113" t="str">
        <f t="shared" si="50"/>
        <v>30～32</v>
      </c>
      <c r="L252" s="54">
        <f>INDEX('1.2(1)③'!$B:$B,MATCH(N252,'1.2(1)③'!A:A,0),1)</f>
        <v>30</v>
      </c>
      <c r="M252" s="16">
        <f t="shared" si="53"/>
        <v>32</v>
      </c>
      <c r="N252" s="16" t="str">
        <f t="shared" si="51"/>
        <v>上水道・工業用水道高度浄水工程粒状活性炭ろ過池設備</v>
      </c>
      <c r="P252" s="53" t="str">
        <f>INDEX('1.2(1)③'!$I:$I,MATCH($L252,'1.2(1)③'!$B:$B,0),1)</f>
        <v> 洗浄頻度・時間等の見直しによる洗浄の効率化</v>
      </c>
      <c r="Q252">
        <f t="shared" si="55"/>
        <v>3</v>
      </c>
      <c r="R252">
        <v>0</v>
      </c>
      <c r="S252">
        <v>0</v>
      </c>
    </row>
    <row r="253" spans="2:19">
      <c r="B253" s="71" t="s">
        <v>1991</v>
      </c>
      <c r="D253" s="25"/>
      <c r="E253" s="27"/>
      <c r="F253" s="62" t="s">
        <v>13</v>
      </c>
      <c r="G253" s="56" t="s">
        <v>2363</v>
      </c>
      <c r="H253" s="24"/>
      <c r="I253" s="97" t="s">
        <v>2364</v>
      </c>
      <c r="J253" s="113" t="str">
        <f t="shared" si="50"/>
        <v>33～35</v>
      </c>
      <c r="L253" s="54">
        <f>INDEX('1.2(1)③'!$B:$B,MATCH(N253,'1.2(1)③'!A:A,0),1)</f>
        <v>33</v>
      </c>
      <c r="M253" s="16">
        <f t="shared" si="53"/>
        <v>35</v>
      </c>
      <c r="N253" s="16" t="str">
        <f t="shared" si="51"/>
        <v>上水道・工業用水道排水処理工程排泥濃縮槽設備</v>
      </c>
      <c r="P253" s="53" t="str">
        <f>INDEX('1.2(1)③'!$I:$I,MATCH($L253,'1.2(1)③'!$B:$B,0),1)</f>
        <v>台数制御システム・可動羽根制御システム・インバーター等を利用した回転速度制御システム等の導入によるポンプ運転制御方式の改善</v>
      </c>
      <c r="Q253">
        <f t="shared" si="55"/>
        <v>3</v>
      </c>
      <c r="R253">
        <v>0</v>
      </c>
      <c r="S253">
        <v>0</v>
      </c>
    </row>
    <row r="254" spans="2:19">
      <c r="B254" s="71" t="s">
        <v>1991</v>
      </c>
      <c r="D254" s="25"/>
      <c r="E254" s="27"/>
      <c r="F254" s="62" t="s">
        <v>13</v>
      </c>
      <c r="G254" s="69" t="s">
        <v>2363</v>
      </c>
      <c r="H254" s="29"/>
      <c r="I254" s="97" t="s">
        <v>2365</v>
      </c>
      <c r="J254" s="113" t="str">
        <f t="shared" si="50"/>
        <v>36～39</v>
      </c>
      <c r="L254" s="54">
        <f>INDEX('1.2(1)③'!$B:$B,MATCH(N254,'1.2(1)③'!A:A,0),1)</f>
        <v>36</v>
      </c>
      <c r="M254" s="16">
        <f t="shared" si="53"/>
        <v>39</v>
      </c>
      <c r="N254" s="16" t="str">
        <f t="shared" si="51"/>
        <v>上水道・工業用水道排水処理工程排泥脱水設備</v>
      </c>
      <c r="P254" s="53" t="str">
        <f>INDEX('1.2(1)③'!$I:$I,MATCH($L254,'1.2(1)③'!$B:$B,0),1)</f>
        <v>脱水の効率化に適した駆動方式の選定、脱水の効率化のための排熱利用による濃縮汚泥の加温</v>
      </c>
      <c r="Q254">
        <f t="shared" si="55"/>
        <v>4</v>
      </c>
      <c r="R254">
        <v>0</v>
      </c>
      <c r="S254">
        <v>0</v>
      </c>
    </row>
    <row r="255" spans="2:19">
      <c r="B255" s="71" t="s">
        <v>1991</v>
      </c>
      <c r="D255" s="25"/>
      <c r="E255" s="27"/>
      <c r="F255" s="62" t="s">
        <v>13</v>
      </c>
      <c r="G255" s="65" t="s">
        <v>2366</v>
      </c>
      <c r="H255" s="66"/>
      <c r="I255" s="97" t="s">
        <v>2367</v>
      </c>
      <c r="J255" s="113" t="str">
        <f t="shared" si="50"/>
        <v>40～48</v>
      </c>
      <c r="L255" s="54">
        <f>INDEX('1.2(1)③'!$B:$B,MATCH(N255,'1.2(1)③'!A:A,0),1)</f>
        <v>40</v>
      </c>
      <c r="M255" s="16">
        <f t="shared" si="53"/>
        <v>48</v>
      </c>
      <c r="N255" s="16" t="str">
        <f t="shared" si="51"/>
        <v>上水道・工業用水道送水・配水工程送水・配水施設</v>
      </c>
      <c r="P255" s="53" t="str">
        <f>INDEX('1.2(1)③'!$I:$I,MATCH($L255,'1.2(1)③'!$B:$B,0),1)</f>
        <v>送水・配水施設における台数制御システム・可動羽根制御システム・インバーター等を利用した回転速度制御システム等の導入によるポンプ運転制御方式の改善</v>
      </c>
      <c r="Q255">
        <f t="shared" si="55"/>
        <v>9</v>
      </c>
      <c r="R255">
        <v>0</v>
      </c>
      <c r="S255">
        <v>0</v>
      </c>
    </row>
    <row r="256" spans="2:19">
      <c r="B256" s="71" t="s">
        <v>1991</v>
      </c>
      <c r="D256" s="25"/>
      <c r="E256" s="27"/>
      <c r="F256" s="62" t="s">
        <v>13</v>
      </c>
      <c r="G256" s="56" t="s">
        <v>2368</v>
      </c>
      <c r="H256" s="24"/>
      <c r="I256" s="97" t="s">
        <v>2369</v>
      </c>
      <c r="J256" s="113" t="str">
        <f t="shared" si="50"/>
        <v>49～52</v>
      </c>
      <c r="L256" s="54">
        <f>INDEX('1.2(1)③'!$B:$B,MATCH(N256,'1.2(1)③'!A:A,0),1)</f>
        <v>49</v>
      </c>
      <c r="M256" s="16">
        <f t="shared" si="53"/>
        <v>52</v>
      </c>
      <c r="N256" s="16" t="str">
        <f t="shared" si="51"/>
        <v>上水道・工業用水道総合管理水運用管理</v>
      </c>
      <c r="P256" s="53" t="str">
        <f>INDEX('1.2(1)③'!$I:$I,MATCH($L256,'1.2(1)③'!$B:$B,0),1)</f>
        <v>位置エネルギーを利用した施設の整備</v>
      </c>
      <c r="Q256">
        <f t="shared" si="55"/>
        <v>4</v>
      </c>
      <c r="R256">
        <v>0</v>
      </c>
      <c r="S256">
        <v>0</v>
      </c>
    </row>
    <row r="257" spans="2:19">
      <c r="B257" s="71" t="s">
        <v>1991</v>
      </c>
      <c r="D257" s="25"/>
      <c r="E257" s="27"/>
      <c r="F257" s="62" t="s">
        <v>13</v>
      </c>
      <c r="G257" s="70" t="s">
        <v>2368</v>
      </c>
      <c r="H257" s="29"/>
      <c r="I257" s="97" t="s">
        <v>2370</v>
      </c>
      <c r="J257" s="113" t="str">
        <f t="shared" si="50"/>
        <v>53～57</v>
      </c>
      <c r="L257" s="54">
        <f>INDEX('1.2(1)③'!$B:$B,MATCH(N257,'1.2(1)③'!A:A,0),1)</f>
        <v>53</v>
      </c>
      <c r="M257" s="16">
        <f t="shared" si="53"/>
        <v>57</v>
      </c>
      <c r="N257" s="16" t="str">
        <f t="shared" si="51"/>
        <v>上水道・工業用水道総合管理監視制御システム</v>
      </c>
      <c r="P257" s="53" t="str">
        <f>INDEX('1.2(1)③'!$I:$I,MATCH($L257,'1.2(1)③'!$B:$B,0),1)</f>
        <v>エネルギー原単位の分析のための処理工程単位・主要設備単位・機器単位での電力計の設置</v>
      </c>
      <c r="Q257">
        <f t="shared" si="55"/>
        <v>5</v>
      </c>
      <c r="R257">
        <v>0</v>
      </c>
      <c r="S257">
        <v>0</v>
      </c>
    </row>
    <row r="258" spans="2:19">
      <c r="B258" s="71" t="s">
        <v>1991</v>
      </c>
      <c r="D258" s="25"/>
      <c r="E258" s="27"/>
      <c r="F258" s="62" t="s">
        <v>13</v>
      </c>
      <c r="G258" s="25" t="s">
        <v>190</v>
      </c>
      <c r="H258" s="27"/>
      <c r="I258" s="97" t="s">
        <v>2371</v>
      </c>
      <c r="J258" s="113">
        <f t="shared" si="50"/>
        <v>58</v>
      </c>
      <c r="L258" s="54">
        <f>INDEX('1.2(1)③'!$B:$B,MATCH(N258,'1.2(1)③'!A:A,0),1)</f>
        <v>58</v>
      </c>
      <c r="M258" s="16">
        <f t="shared" si="53"/>
        <v>58</v>
      </c>
      <c r="N258" s="16" t="str">
        <f t="shared" si="51"/>
        <v>上水道・工業用水道未利用エネルギー・再生可能エネルギー設備小水力発電設備</v>
      </c>
      <c r="P258" s="53" t="str">
        <f>INDEX('1.2(1)③'!$I:$I,MATCH($L258,'1.2(1)③'!$B:$B,0),1)</f>
        <v>導水・送水・配水等における管路の残存圧力等を利用した小水力発電設備の導入</v>
      </c>
      <c r="Q258">
        <f t="shared" si="55"/>
        <v>1</v>
      </c>
      <c r="R258">
        <v>0</v>
      </c>
      <c r="S258">
        <v>0</v>
      </c>
    </row>
    <row r="259" spans="2:19">
      <c r="B259" s="71" t="s">
        <v>1991</v>
      </c>
      <c r="D259" s="25"/>
      <c r="E259" s="27"/>
      <c r="F259" s="62" t="s">
        <v>13</v>
      </c>
      <c r="G259" s="71" t="s">
        <v>190</v>
      </c>
      <c r="H259" s="27"/>
      <c r="I259" s="97" t="s">
        <v>2372</v>
      </c>
      <c r="J259" s="113">
        <f t="shared" si="50"/>
        <v>59</v>
      </c>
      <c r="L259" s="54">
        <f>INDEX('1.2(1)③'!$B:$B,MATCH(N259,'1.2(1)③'!A:A,0),1)</f>
        <v>59</v>
      </c>
      <c r="M259" s="16">
        <f t="shared" si="53"/>
        <v>59</v>
      </c>
      <c r="N259" s="16" t="str">
        <f t="shared" si="51"/>
        <v>上水道・工業用水道未利用エネルギー・再生可能エネルギー設備再生可能エネルギー等</v>
      </c>
      <c r="P259" s="53" t="str">
        <f>INDEX('1.2(1)③'!$I:$I,MATCH($L259,'1.2(1)③'!$B:$B,0),1)</f>
        <v>ろ過池・沈殿池上部等未利用スペースを活用した太陽光発電設備の導入</v>
      </c>
      <c r="Q259">
        <f t="shared" si="55"/>
        <v>1</v>
      </c>
      <c r="R259">
        <v>0</v>
      </c>
      <c r="S259">
        <v>0</v>
      </c>
    </row>
    <row r="260" spans="2:19">
      <c r="B260" s="56" t="s">
        <v>1989</v>
      </c>
      <c r="C260" s="23"/>
      <c r="D260" s="56" t="s">
        <v>670</v>
      </c>
      <c r="E260" s="24"/>
      <c r="F260" s="20" t="s">
        <v>13</v>
      </c>
      <c r="G260" s="56" t="s">
        <v>2373</v>
      </c>
      <c r="H260" s="24"/>
      <c r="I260" s="97" t="s">
        <v>116</v>
      </c>
      <c r="J260" s="113" t="str">
        <f t="shared" si="50"/>
        <v>60～67</v>
      </c>
      <c r="L260" s="54">
        <f>INDEX('1.2(1)③'!$B:$B,MATCH(N260,'1.2(1)③'!A:A,0),1)</f>
        <v>60</v>
      </c>
      <c r="M260" s="16">
        <f t="shared" si="53"/>
        <v>67</v>
      </c>
      <c r="N260" s="16" t="str">
        <f t="shared" si="51"/>
        <v>下水道前処理・揚水工程電気使用設備</v>
      </c>
      <c r="P260" s="53" t="str">
        <f>INDEX('1.2(1)③'!$I:$I,MATCH($L260,'1.2(1)③'!$B:$B,0),1)</f>
        <v>沈砂池設備・主ポンプ設備における計時装置（タイマー）の使用・水位差検出・主ポンプ連動等によるスクリーン設備の間欠運転</v>
      </c>
      <c r="Q260">
        <f t="shared" si="55"/>
        <v>8</v>
      </c>
      <c r="R260">
        <v>0</v>
      </c>
      <c r="S260">
        <v>0</v>
      </c>
    </row>
    <row r="261" spans="2:19">
      <c r="B261" s="39" t="s">
        <v>1989</v>
      </c>
      <c r="D261" s="25"/>
      <c r="E261" s="27"/>
      <c r="F261" s="61" t="s">
        <v>13</v>
      </c>
      <c r="G261" s="65" t="s">
        <v>2374</v>
      </c>
      <c r="H261" s="66"/>
      <c r="I261" s="97" t="s">
        <v>116</v>
      </c>
      <c r="J261" s="113" t="str">
        <f t="shared" si="50"/>
        <v>68～99</v>
      </c>
      <c r="L261" s="54">
        <f>INDEX('1.2(1)③'!$B:$B,MATCH(N261,'1.2(1)③'!A:A,0),1)</f>
        <v>68</v>
      </c>
      <c r="M261" s="16">
        <f t="shared" si="53"/>
        <v>99</v>
      </c>
      <c r="N261" s="16" t="str">
        <f t="shared" si="51"/>
        <v>下水道水処理工程電気使用設備</v>
      </c>
      <c r="P261" s="53" t="str">
        <f>INDEX('1.2(1)③'!$I:$I,MATCH($L261,'1.2(1)③'!$B:$B,0),1)</f>
        <v>流入水量に応じた池数制御</v>
      </c>
      <c r="Q261">
        <f t="shared" si="55"/>
        <v>32</v>
      </c>
      <c r="R261">
        <v>0</v>
      </c>
      <c r="S261">
        <v>0</v>
      </c>
    </row>
    <row r="262" spans="2:19">
      <c r="B262" s="71" t="s">
        <v>1989</v>
      </c>
      <c r="D262" s="25"/>
      <c r="E262" s="27"/>
      <c r="F262" s="62" t="s">
        <v>13</v>
      </c>
      <c r="G262" s="65" t="s">
        <v>2376</v>
      </c>
      <c r="H262" s="66"/>
      <c r="I262" s="97" t="s">
        <v>116</v>
      </c>
      <c r="J262" s="113" t="str">
        <f t="shared" si="50"/>
        <v>100～118</v>
      </c>
      <c r="L262" s="54">
        <f>INDEX('1.2(1)③'!$B:$B,MATCH(N262,'1.2(1)③'!A:A,0),1)</f>
        <v>100</v>
      </c>
      <c r="M262" s="16">
        <f t="shared" si="53"/>
        <v>118</v>
      </c>
      <c r="N262" s="16" t="str">
        <f t="shared" si="51"/>
        <v>下水道汚泥処理工程電気使用設備</v>
      </c>
      <c r="P262" s="53" t="str">
        <f>INDEX('1.2(1)③'!$I:$I,MATCH($L262,'1.2(1)③'!$B:$B,0),1)</f>
        <v>汚泥輸送ポンプにおける台数制御システム・インバーター等による回転数制御システムの導入</v>
      </c>
      <c r="Q262">
        <f t="shared" si="55"/>
        <v>19</v>
      </c>
      <c r="R262">
        <v>0</v>
      </c>
      <c r="S262">
        <v>0</v>
      </c>
    </row>
    <row r="263" spans="2:19">
      <c r="B263" s="71" t="s">
        <v>1989</v>
      </c>
      <c r="D263" s="25"/>
      <c r="E263" s="27"/>
      <c r="F263" s="62" t="s">
        <v>13</v>
      </c>
      <c r="G263" s="65" t="s">
        <v>2378</v>
      </c>
      <c r="H263" s="66"/>
      <c r="I263" s="97" t="s">
        <v>2379</v>
      </c>
      <c r="J263" s="113" t="str">
        <f t="shared" si="50"/>
        <v>119～134</v>
      </c>
      <c r="L263" s="54">
        <f>INDEX('1.2(1)③'!$B:$B,MATCH(N263,'1.2(1)③'!A:A,0),1)</f>
        <v>119</v>
      </c>
      <c r="M263" s="16">
        <f t="shared" si="53"/>
        <v>134</v>
      </c>
      <c r="N263" s="16" t="str">
        <f t="shared" si="51"/>
        <v>下水道汚泥焼却工程燃焼設備電気使用設備</v>
      </c>
      <c r="P263" s="53" t="str">
        <f>INDEX('1.2(1)③'!$I:$I,MATCH($L263,'1.2(1)③'!$B:$B,0),1)</f>
        <v>汚泥焼却設備における脱水汚泥発生量に応じた汚泥焼却炉の規模の適正化</v>
      </c>
      <c r="Q263">
        <f t="shared" si="55"/>
        <v>16</v>
      </c>
      <c r="R263">
        <v>0</v>
      </c>
      <c r="S263">
        <v>0</v>
      </c>
    </row>
    <row r="264" spans="2:19">
      <c r="B264" s="71" t="s">
        <v>1989</v>
      </c>
      <c r="D264" s="25"/>
      <c r="E264" s="27"/>
      <c r="F264" s="62" t="s">
        <v>13</v>
      </c>
      <c r="G264" s="65" t="s">
        <v>2368</v>
      </c>
      <c r="H264" s="66"/>
      <c r="I264" s="97" t="s">
        <v>116</v>
      </c>
      <c r="J264" s="113" t="str">
        <f t="shared" si="50"/>
        <v>135～138</v>
      </c>
      <c r="L264" s="54">
        <f>INDEX('1.2(1)③'!$B:$B,MATCH(N264,'1.2(1)③'!A:A,0),1)</f>
        <v>135</v>
      </c>
      <c r="M264" s="16">
        <f t="shared" si="53"/>
        <v>138</v>
      </c>
      <c r="N264" s="16" t="str">
        <f t="shared" si="51"/>
        <v>下水道総合管理電気使用設備</v>
      </c>
      <c r="P264" s="53" t="str">
        <f>INDEX('1.2(1)③'!$I:$I,MATCH($L264,'1.2(1)③'!$B:$B,0),1)</f>
        <v>処理水質とエネルギー消費量を適正に管理した効率的な水処理施設の運転</v>
      </c>
      <c r="Q264">
        <f t="shared" si="55"/>
        <v>4</v>
      </c>
      <c r="R264">
        <v>0</v>
      </c>
      <c r="S264">
        <v>0</v>
      </c>
    </row>
    <row r="265" spans="2:19">
      <c r="B265" s="71" t="s">
        <v>1989</v>
      </c>
      <c r="D265" s="25"/>
      <c r="E265" s="27"/>
      <c r="F265" s="62" t="s">
        <v>13</v>
      </c>
      <c r="G265" s="25" t="s">
        <v>721</v>
      </c>
      <c r="H265" s="27"/>
      <c r="I265" s="97" t="s">
        <v>116</v>
      </c>
      <c r="J265" s="113" t="str">
        <f t="shared" si="50"/>
        <v>139～140</v>
      </c>
      <c r="L265" s="54">
        <f>INDEX('1.2(1)③'!$B:$B,MATCH(N265,'1.2(1)③'!A:A,0),1)</f>
        <v>139</v>
      </c>
      <c r="M265" s="16">
        <f t="shared" si="53"/>
        <v>140</v>
      </c>
      <c r="N265" s="16" t="str">
        <f t="shared" si="51"/>
        <v>下水道その他の主要エネルギー消費設備等電気使用設備</v>
      </c>
      <c r="P265" s="53" t="str">
        <f>INDEX('1.2(1)③'!$I:$I,MATCH($L265,'1.2(1)③'!$B:$B,0),1)</f>
        <v>脱臭設備における脱臭空気量の低減のための臭気発生源の拡散防止・発生臭気の漏えい防止・発生臭気と一般換気との分離</v>
      </c>
      <c r="Q265">
        <f t="shared" si="55"/>
        <v>2</v>
      </c>
      <c r="R265">
        <v>0</v>
      </c>
      <c r="S265">
        <v>0</v>
      </c>
    </row>
    <row r="266" spans="2:19">
      <c r="B266" s="69" t="s">
        <v>1989</v>
      </c>
      <c r="C266" s="28"/>
      <c r="D266" s="103"/>
      <c r="E266" s="29"/>
      <c r="F266" s="63" t="s">
        <v>13</v>
      </c>
      <c r="G266" s="70" t="s">
        <v>721</v>
      </c>
      <c r="H266" s="29"/>
      <c r="I266" s="97" t="s">
        <v>190</v>
      </c>
      <c r="J266" s="113" t="str">
        <f t="shared" si="50"/>
        <v>141～152</v>
      </c>
      <c r="L266" s="54">
        <f>INDEX('1.2(1)③'!$B:$B,MATCH(N266,'1.2(1)③'!A:A,0),1)</f>
        <v>141</v>
      </c>
      <c r="M266" s="16">
        <f t="shared" si="53"/>
        <v>152</v>
      </c>
      <c r="N266" s="16" t="str">
        <f t="shared" si="51"/>
        <v>下水道その他の主要エネルギー消費設備等未利用エネルギー・再生可能エネルギー設備</v>
      </c>
      <c r="P266" s="53" t="str">
        <f>INDEX('1.2(1)③'!$I:$I,MATCH($L266,'1.2(1)③'!$B:$B,0),1)</f>
        <v>下水の温度差エネルギーの利用</v>
      </c>
      <c r="Q266">
        <f t="shared" si="55"/>
        <v>12</v>
      </c>
      <c r="R266">
        <v>0</v>
      </c>
      <c r="S266">
        <v>0</v>
      </c>
    </row>
    <row r="267" spans="2:19">
      <c r="B267" s="56" t="s">
        <v>1990</v>
      </c>
      <c r="C267" s="23"/>
      <c r="D267" s="56" t="s">
        <v>670</v>
      </c>
      <c r="E267" s="24"/>
      <c r="F267" s="20" t="s">
        <v>13</v>
      </c>
      <c r="G267" s="56" t="s">
        <v>2380</v>
      </c>
      <c r="H267" s="24"/>
      <c r="I267" s="97" t="s">
        <v>2180</v>
      </c>
      <c r="J267" s="113" t="str">
        <f t="shared" si="50"/>
        <v>153～159</v>
      </c>
      <c r="L267" s="54">
        <f>INDEX('1.2(1)③'!$B:$B,MATCH(N267,'1.2(1)③'!A:A,0),1)</f>
        <v>153</v>
      </c>
      <c r="M267" s="16">
        <f t="shared" si="53"/>
        <v>159</v>
      </c>
      <c r="N267" s="16" t="str">
        <f t="shared" si="51"/>
        <v>廃棄物廃棄物の収集運搬収集運搬車</v>
      </c>
      <c r="P267" s="53" t="str">
        <f>INDEX('1.2(1)③'!$I:$I,MATCH($L267,'1.2(1)③'!$B:$B,0),1)</f>
        <v>中継施設の設置及び大型運搬車の導入による収集運搬の効率化</v>
      </c>
      <c r="Q267">
        <f t="shared" si="55"/>
        <v>7</v>
      </c>
      <c r="R267">
        <v>0</v>
      </c>
      <c r="S267">
        <v>0</v>
      </c>
    </row>
    <row r="268" spans="2:19">
      <c r="B268" s="39" t="s">
        <v>1990</v>
      </c>
      <c r="D268" s="25"/>
      <c r="E268" s="27"/>
      <c r="F268" s="61" t="s">
        <v>13</v>
      </c>
      <c r="G268" s="56" t="s">
        <v>2182</v>
      </c>
      <c r="H268" s="24"/>
      <c r="I268" s="97" t="s">
        <v>2381</v>
      </c>
      <c r="J268" s="113" t="str">
        <f t="shared" si="50"/>
        <v>160～168</v>
      </c>
      <c r="L268" s="54">
        <f>INDEX('1.2(1)③'!$B:$B,MATCH(N268,'1.2(1)③'!A:A,0),1)</f>
        <v>160</v>
      </c>
      <c r="M268" s="16">
        <f t="shared" si="53"/>
        <v>168</v>
      </c>
      <c r="N268" s="16" t="str">
        <f t="shared" si="51"/>
        <v>廃棄物廃棄物焼却施設（ガス化溶融施設を含む）受入供給設備</v>
      </c>
      <c r="P268" s="53" t="str">
        <f>INDEX('1.2(1)③'!$I:$I,MATCH($L268,'1.2(1)③'!$B:$B,0),1)</f>
        <v>自動制御システムの導入</v>
      </c>
      <c r="Q268">
        <f t="shared" si="55"/>
        <v>9</v>
      </c>
      <c r="R268">
        <v>0</v>
      </c>
      <c r="S268">
        <v>0</v>
      </c>
    </row>
    <row r="269" spans="2:19">
      <c r="B269" s="71" t="s">
        <v>1990</v>
      </c>
      <c r="D269" s="25"/>
      <c r="E269" s="27"/>
      <c r="F269" s="62" t="s">
        <v>13</v>
      </c>
      <c r="G269" s="39" t="s">
        <v>2182</v>
      </c>
      <c r="H269" s="27"/>
      <c r="I269" s="97" t="s">
        <v>2382</v>
      </c>
      <c r="J269" s="113" t="str">
        <f t="shared" si="50"/>
        <v>169～181</v>
      </c>
      <c r="L269" s="54">
        <f>INDEX('1.2(1)③'!$B:$B,MATCH(N269,'1.2(1)③'!A:A,0),1)</f>
        <v>169</v>
      </c>
      <c r="M269" s="16">
        <f t="shared" si="53"/>
        <v>181</v>
      </c>
      <c r="N269" s="16" t="str">
        <f t="shared" si="51"/>
        <v>廃棄物廃棄物焼却施設（ガス化溶融施設を含む）燃焼（溶融）設備</v>
      </c>
      <c r="P269" s="53" t="str">
        <f>INDEX('1.2(1)③'!$I:$I,MATCH($L269,'1.2(1)③'!$B:$B,0),1)</f>
        <v>バッチ炉・准連続炉の全連続炉化</v>
      </c>
      <c r="Q269">
        <f t="shared" si="55"/>
        <v>13</v>
      </c>
      <c r="R269">
        <v>0</v>
      </c>
      <c r="S269">
        <v>0</v>
      </c>
    </row>
    <row r="270" spans="2:19">
      <c r="B270" s="71" t="s">
        <v>1990</v>
      </c>
      <c r="D270" s="25"/>
      <c r="E270" s="27"/>
      <c r="F270" s="62" t="s">
        <v>13</v>
      </c>
      <c r="G270" s="71" t="s">
        <v>2182</v>
      </c>
      <c r="H270" s="27"/>
      <c r="I270" s="97" t="s">
        <v>2383</v>
      </c>
      <c r="J270" s="113" t="str">
        <f t="shared" si="50"/>
        <v>182～187</v>
      </c>
      <c r="L270" s="54">
        <f>INDEX('1.2(1)③'!$B:$B,MATCH(N270,'1.2(1)③'!A:A,0),1)</f>
        <v>182</v>
      </c>
      <c r="M270" s="16">
        <f t="shared" si="53"/>
        <v>187</v>
      </c>
      <c r="N270" s="16" t="str">
        <f t="shared" si="51"/>
        <v>廃棄物廃棄物焼却施設（ガス化溶融施設を含む）灰溶融設備</v>
      </c>
      <c r="P270" s="53" t="str">
        <f>INDEX('1.2(1)③'!$I:$I,MATCH($L270,'1.2(1)③'!$B:$B,0),1)</f>
        <v>燃料式溶融炉における高効率バーナ・廃棄物利用バーナ・熱回収設備の導入</v>
      </c>
      <c r="Q270">
        <f t="shared" si="55"/>
        <v>6</v>
      </c>
      <c r="R270">
        <v>0</v>
      </c>
      <c r="S270">
        <v>0</v>
      </c>
    </row>
    <row r="271" spans="2:19">
      <c r="B271" s="71" t="s">
        <v>1990</v>
      </c>
      <c r="D271" s="25"/>
      <c r="E271" s="27"/>
      <c r="F271" s="62" t="s">
        <v>13</v>
      </c>
      <c r="G271" s="71" t="s">
        <v>2182</v>
      </c>
      <c r="H271" s="27"/>
      <c r="I271" s="97" t="s">
        <v>2384</v>
      </c>
      <c r="J271" s="113" t="str">
        <f t="shared" si="50"/>
        <v>188～190</v>
      </c>
      <c r="L271" s="54">
        <f>INDEX('1.2(1)③'!$B:$B,MATCH(N271,'1.2(1)③'!A:A,0),1)</f>
        <v>188</v>
      </c>
      <c r="M271" s="16">
        <f t="shared" si="53"/>
        <v>190</v>
      </c>
      <c r="N271" s="16" t="str">
        <f t="shared" si="51"/>
        <v>廃棄物廃棄物焼却施設（ガス化溶融施設を含む）通風設備</v>
      </c>
      <c r="P271" s="53" t="str">
        <f>INDEX('1.2(1)③'!$I:$I,MATCH($L271,'1.2(1)③'!$B:$B,0),1)</f>
        <v>送風機及び誘引通風機のインバータ化又は機械式による回転数制御方式の導入</v>
      </c>
      <c r="Q271">
        <f t="shared" si="55"/>
        <v>3</v>
      </c>
      <c r="R271">
        <v>0</v>
      </c>
      <c r="S271">
        <v>0</v>
      </c>
    </row>
    <row r="272" spans="2:19">
      <c r="B272" s="71" t="s">
        <v>1990</v>
      </c>
      <c r="D272" s="25"/>
      <c r="E272" s="27"/>
      <c r="F272" s="62" t="s">
        <v>13</v>
      </c>
      <c r="G272" s="71" t="s">
        <v>2182</v>
      </c>
      <c r="H272" s="27"/>
      <c r="I272" s="97" t="s">
        <v>2385</v>
      </c>
      <c r="J272" s="113" t="str">
        <f t="shared" si="50"/>
        <v>191～196</v>
      </c>
      <c r="L272" s="54">
        <f>INDEX('1.2(1)③'!$B:$B,MATCH(N272,'1.2(1)③'!A:A,0),1)</f>
        <v>191</v>
      </c>
      <c r="M272" s="16">
        <f t="shared" si="53"/>
        <v>196</v>
      </c>
      <c r="N272" s="16" t="str">
        <f t="shared" si="51"/>
        <v>廃棄物廃棄物焼却施設（ガス化溶融施設を含む）排ガス処理設備</v>
      </c>
      <c r="P272" s="53" t="str">
        <f>INDEX('1.2(1)③'!$I:$I,MATCH($L272,'1.2(1)③'!$B:$B,0),1)</f>
        <v>風煙道における流速の適正化</v>
      </c>
      <c r="Q272">
        <f t="shared" si="55"/>
        <v>6</v>
      </c>
      <c r="R272">
        <v>0</v>
      </c>
      <c r="S272">
        <v>0</v>
      </c>
    </row>
    <row r="273" spans="2:19">
      <c r="B273" s="71" t="s">
        <v>1990</v>
      </c>
      <c r="D273" s="25"/>
      <c r="E273" s="27"/>
      <c r="F273" s="62" t="s">
        <v>13</v>
      </c>
      <c r="G273" s="71" t="s">
        <v>2182</v>
      </c>
      <c r="H273" s="27"/>
      <c r="I273" s="97" t="s">
        <v>2398</v>
      </c>
      <c r="J273" s="113" t="str">
        <f t="shared" si="50"/>
        <v>197～201</v>
      </c>
      <c r="L273" s="54">
        <f>INDEX('1.2(1)③'!$B:$B,MATCH(N273,'1.2(1)③'!A:A,0),1)</f>
        <v>197</v>
      </c>
      <c r="M273" s="16">
        <f t="shared" si="53"/>
        <v>201</v>
      </c>
      <c r="N273" s="16" t="str">
        <f t="shared" si="51"/>
        <v>廃棄物廃棄物焼却施設（ガス化溶融施設を含む）灰出し設備（セメント固化処理設備、スラグ・メタル等の搬出設備を含む）</v>
      </c>
      <c r="P273" s="53" t="str">
        <f>INDEX('1.2(1)③'!$I:$I,MATCH($L273,'1.2(1)③'!$B:$B,0),1)</f>
        <v>灰クレーンにおける自動制御システムの導入</v>
      </c>
      <c r="Q273">
        <f t="shared" si="55"/>
        <v>5</v>
      </c>
      <c r="R273">
        <v>0</v>
      </c>
      <c r="S273">
        <v>0</v>
      </c>
    </row>
    <row r="274" spans="2:19">
      <c r="B274" s="71" t="s">
        <v>1990</v>
      </c>
      <c r="D274" s="25"/>
      <c r="E274" s="27"/>
      <c r="F274" s="62" t="s">
        <v>13</v>
      </c>
      <c r="G274" s="71" t="s">
        <v>2182</v>
      </c>
      <c r="H274" s="27"/>
      <c r="I274" s="97" t="s">
        <v>2386</v>
      </c>
      <c r="J274" s="113" t="str">
        <f t="shared" si="50"/>
        <v>202～203</v>
      </c>
      <c r="L274" s="54">
        <f>INDEX('1.2(1)③'!$B:$B,MATCH(N274,'1.2(1)③'!A:A,0),1)</f>
        <v>202</v>
      </c>
      <c r="M274" s="16">
        <f t="shared" si="53"/>
        <v>203</v>
      </c>
      <c r="N274" s="16" t="str">
        <f t="shared" si="51"/>
        <v>廃棄物廃棄物焼却施設（ガス化溶融施設を含む）排水処理設備</v>
      </c>
      <c r="P274" s="53" t="str">
        <f>INDEX('1.2(1)③'!$I:$I,MATCH($L274,'1.2(1)③'!$B:$B,0),1)</f>
        <v>ばっ気・攪拌(かくはん)装置及び固液分離装置における最適供給量制御システム・運転台数自動制御装置の導入</v>
      </c>
      <c r="Q274">
        <f t="shared" si="55"/>
        <v>2</v>
      </c>
      <c r="R274">
        <v>0</v>
      </c>
      <c r="S274">
        <v>0</v>
      </c>
    </row>
    <row r="275" spans="2:19">
      <c r="B275" s="71" t="s">
        <v>1990</v>
      </c>
      <c r="D275" s="25"/>
      <c r="E275" s="27"/>
      <c r="F275" s="62" t="s">
        <v>13</v>
      </c>
      <c r="G275" s="69" t="s">
        <v>2182</v>
      </c>
      <c r="H275" s="29"/>
      <c r="I275" s="97" t="s">
        <v>2387</v>
      </c>
      <c r="J275" s="113" t="str">
        <f t="shared" si="50"/>
        <v>204～223</v>
      </c>
      <c r="L275" s="54">
        <f>INDEX('1.2(1)③'!$B:$B,MATCH(N275,'1.2(1)③'!A:A,0),1)</f>
        <v>204</v>
      </c>
      <c r="M275" s="16">
        <f t="shared" si="53"/>
        <v>223</v>
      </c>
      <c r="N275" s="16" t="str">
        <f t="shared" si="51"/>
        <v>廃棄物廃棄物焼却施設（ガス化溶融施設を含む）熱回収設備</v>
      </c>
      <c r="P275" s="53" t="str">
        <f>INDEX('1.2(1)③'!$I:$I,MATCH($L275,'1.2(1)③'!$B:$B,0),1)</f>
        <v>高温高圧ボイラーの導入</v>
      </c>
      <c r="Q275">
        <f t="shared" si="55"/>
        <v>20</v>
      </c>
      <c r="R275">
        <v>0</v>
      </c>
      <c r="S275">
        <v>0</v>
      </c>
    </row>
    <row r="276" spans="2:19">
      <c r="B276" s="71" t="s">
        <v>1990</v>
      </c>
      <c r="D276" s="25"/>
      <c r="E276" s="27"/>
      <c r="F276" s="62" t="s">
        <v>13</v>
      </c>
      <c r="G276" s="56" t="s">
        <v>2388</v>
      </c>
      <c r="H276" s="24"/>
      <c r="I276" s="97" t="s">
        <v>2389</v>
      </c>
      <c r="J276" s="113">
        <f t="shared" si="50"/>
        <v>224</v>
      </c>
      <c r="L276" s="54">
        <f>INDEX('1.2(1)③'!$B:$B,MATCH(N276,'1.2(1)③'!A:A,0),1)</f>
        <v>224</v>
      </c>
      <c r="M276" s="16">
        <f t="shared" si="53"/>
        <v>224</v>
      </c>
      <c r="N276" s="16" t="str">
        <f t="shared" si="51"/>
        <v>廃棄物し尿処理施設受入・貯留設備</v>
      </c>
      <c r="P276" s="53" t="str">
        <f>INDEX('1.2(1)③'!$I:$I,MATCH($L276,'1.2(1)③'!$B:$B,0),1)</f>
        <v>夾(きょう)雑物破砕除去装置・貯留槽攪拌(かくはん)装置における液位・流量等の自動計測制御システムの導入</v>
      </c>
      <c r="Q276">
        <f t="shared" si="55"/>
        <v>1</v>
      </c>
      <c r="R276">
        <v>0</v>
      </c>
      <c r="S276">
        <v>0</v>
      </c>
    </row>
    <row r="277" spans="2:19">
      <c r="B277" s="71" t="s">
        <v>1990</v>
      </c>
      <c r="D277" s="25"/>
      <c r="E277" s="27"/>
      <c r="F277" s="62" t="s">
        <v>13</v>
      </c>
      <c r="G277" s="71" t="s">
        <v>2388</v>
      </c>
      <c r="H277" s="27"/>
      <c r="I277" s="97" t="s">
        <v>2390</v>
      </c>
      <c r="J277" s="113" t="str">
        <f t="shared" si="50"/>
        <v>225～226</v>
      </c>
      <c r="L277" s="54">
        <f>INDEX('1.2(1)③'!$B:$B,MATCH(N277,'1.2(1)③'!A:A,0),1)</f>
        <v>225</v>
      </c>
      <c r="M277" s="16">
        <f t="shared" si="53"/>
        <v>226</v>
      </c>
      <c r="N277" s="16" t="str">
        <f t="shared" si="51"/>
        <v>廃棄物し尿処理施設生物反応処理設備</v>
      </c>
      <c r="P277" s="53" t="str">
        <f>INDEX('1.2(1)③'!$I:$I,MATCH($L277,'1.2(1)③'!$B:$B,0),1)</f>
        <v>ばっ気・攪拌(かくはん)装置及び固液分離装置における最適供給量制御システム・運転台数自動制御装置の導入</v>
      </c>
      <c r="Q277">
        <f t="shared" si="55"/>
        <v>2</v>
      </c>
      <c r="R277">
        <v>0</v>
      </c>
      <c r="S277">
        <v>0</v>
      </c>
    </row>
    <row r="278" spans="2:19">
      <c r="B278" s="71" t="s">
        <v>1990</v>
      </c>
      <c r="D278" s="25"/>
      <c r="E278" s="27"/>
      <c r="F278" s="62" t="s">
        <v>13</v>
      </c>
      <c r="G278" s="71" t="s">
        <v>2388</v>
      </c>
      <c r="H278" s="27"/>
      <c r="I278" s="97" t="s">
        <v>2375</v>
      </c>
      <c r="J278" s="113" t="str">
        <f t="shared" si="50"/>
        <v>227～228</v>
      </c>
      <c r="L278" s="54">
        <f>INDEX('1.2(1)③'!$B:$B,MATCH(N278,'1.2(1)③'!A:A,0),1)</f>
        <v>227</v>
      </c>
      <c r="M278" s="16">
        <f t="shared" si="53"/>
        <v>228</v>
      </c>
      <c r="N278" s="16" t="str">
        <f t="shared" si="51"/>
        <v>廃棄物し尿処理施設高度処理設備</v>
      </c>
      <c r="P278" s="53" t="str">
        <f>INDEX('1.2(1)③'!$I:$I,MATCH($L278,'1.2(1)③'!$B:$B,0),1)</f>
        <v>凝集分離装置・オゾン発生装置における最適供給量制御システム・運転台数自動制御装置の導入</v>
      </c>
      <c r="Q278">
        <f t="shared" si="55"/>
        <v>2</v>
      </c>
      <c r="R278">
        <v>0</v>
      </c>
      <c r="S278">
        <v>0</v>
      </c>
    </row>
    <row r="279" spans="2:19">
      <c r="B279" s="71" t="s">
        <v>1990</v>
      </c>
      <c r="D279" s="25"/>
      <c r="E279" s="27"/>
      <c r="F279" s="62" t="s">
        <v>13</v>
      </c>
      <c r="G279" s="71" t="s">
        <v>2388</v>
      </c>
      <c r="H279" s="27"/>
      <c r="I279" s="97" t="s">
        <v>2377</v>
      </c>
      <c r="J279" s="113" t="str">
        <f t="shared" si="50"/>
        <v>229～230</v>
      </c>
      <c r="L279" s="54">
        <f>INDEX('1.2(1)③'!$B:$B,MATCH(N279,'1.2(1)③'!A:A,0),1)</f>
        <v>229</v>
      </c>
      <c r="M279" s="16">
        <f t="shared" si="53"/>
        <v>230</v>
      </c>
      <c r="N279" s="16" t="str">
        <f t="shared" si="51"/>
        <v>廃棄物し尿処理施設汚泥脱水設備</v>
      </c>
      <c r="P279" s="53" t="str">
        <f>INDEX('1.2(1)③'!$I:$I,MATCH($L279,'1.2(1)③'!$B:$B,0),1)</f>
        <v>脱水装置における差速制御による電力回生システムの導入</v>
      </c>
      <c r="Q279">
        <f t="shared" si="55"/>
        <v>2</v>
      </c>
      <c r="R279">
        <v>0</v>
      </c>
      <c r="S279">
        <v>0</v>
      </c>
    </row>
    <row r="280" spans="2:19">
      <c r="B280" s="71" t="s">
        <v>1990</v>
      </c>
      <c r="D280" s="25"/>
      <c r="E280" s="27"/>
      <c r="F280" s="62" t="s">
        <v>13</v>
      </c>
      <c r="G280" s="71" t="s">
        <v>2388</v>
      </c>
      <c r="H280" s="27"/>
      <c r="I280" s="97" t="s">
        <v>2391</v>
      </c>
      <c r="J280" s="113" t="str">
        <f t="shared" si="50"/>
        <v>231～235</v>
      </c>
      <c r="L280" s="54">
        <f>INDEX('1.2(1)③'!$B:$B,MATCH(N280,'1.2(1)③'!A:A,0),1)</f>
        <v>231</v>
      </c>
      <c r="M280" s="16">
        <f t="shared" si="53"/>
        <v>235</v>
      </c>
      <c r="N280" s="16" t="str">
        <f t="shared" si="51"/>
        <v>廃棄物し尿処理施設汚泥乾燥・焼却設備</v>
      </c>
      <c r="P280" s="53" t="str">
        <f>INDEX('1.2(1)③'!$I:$I,MATCH($L280,'1.2(1)③'!$B:$B,0),1)</f>
        <v>汚泥乾燥装置における熱風量の自動制御システムの導入</v>
      </c>
      <c r="Q280">
        <f t="shared" si="55"/>
        <v>5</v>
      </c>
      <c r="R280">
        <v>0</v>
      </c>
      <c r="S280">
        <v>0</v>
      </c>
    </row>
    <row r="281" spans="2:19">
      <c r="B281" s="71" t="s">
        <v>1990</v>
      </c>
      <c r="D281" s="25"/>
      <c r="E281" s="27"/>
      <c r="F281" s="62" t="s">
        <v>13</v>
      </c>
      <c r="G281" s="71" t="s">
        <v>2388</v>
      </c>
      <c r="H281" s="27"/>
      <c r="I281" s="97" t="s">
        <v>2392</v>
      </c>
      <c r="J281" s="113" t="str">
        <f t="shared" si="50"/>
        <v>236～241</v>
      </c>
      <c r="L281" s="54">
        <f>INDEX('1.2(1)③'!$B:$B,MATCH(N281,'1.2(1)③'!A:A,0),1)</f>
        <v>236</v>
      </c>
      <c r="M281" s="16">
        <f t="shared" si="53"/>
        <v>241</v>
      </c>
      <c r="N281" s="16" t="str">
        <f t="shared" si="51"/>
        <v>廃棄物し尿処理施設資源化設備</v>
      </c>
      <c r="P281" s="53" t="str">
        <f>INDEX('1.2(1)③'!$I:$I,MATCH($L281,'1.2(1)③'!$B:$B,0),1)</f>
        <v>堆肥化発酵槽の保温及び放熱防止</v>
      </c>
      <c r="Q281">
        <f t="shared" si="55"/>
        <v>6</v>
      </c>
      <c r="R281">
        <v>0</v>
      </c>
      <c r="S281">
        <v>0</v>
      </c>
    </row>
    <row r="282" spans="2:19">
      <c r="B282" s="71" t="s">
        <v>1990</v>
      </c>
      <c r="D282" s="25"/>
      <c r="E282" s="27"/>
      <c r="F282" s="62" t="s">
        <v>13</v>
      </c>
      <c r="G282" s="69" t="s">
        <v>2388</v>
      </c>
      <c r="H282" s="29"/>
      <c r="I282" s="97" t="s">
        <v>2393</v>
      </c>
      <c r="J282" s="113" t="str">
        <f t="shared" si="50"/>
        <v>242～245</v>
      </c>
      <c r="L282" s="54">
        <f>INDEX('1.2(1)③'!$B:$B,MATCH(N282,'1.2(1)③'!A:A,0),1)</f>
        <v>242</v>
      </c>
      <c r="M282" s="16">
        <f t="shared" si="53"/>
        <v>245</v>
      </c>
      <c r="N282" s="16" t="str">
        <f t="shared" si="51"/>
        <v>廃棄物し尿処理施設その他のし尿処理施設</v>
      </c>
      <c r="P282" s="53" t="str">
        <f>INDEX('1.2(1)③'!$I:$I,MATCH($L282,'1.2(1)③'!$B:$B,0),1)</f>
        <v>脱臭炉の排ガス用熱交換器の導入</v>
      </c>
      <c r="Q282">
        <f t="shared" si="55"/>
        <v>4</v>
      </c>
      <c r="R282">
        <v>0</v>
      </c>
      <c r="S282">
        <v>0</v>
      </c>
    </row>
    <row r="283" spans="2:19">
      <c r="B283" s="71" t="s">
        <v>1990</v>
      </c>
      <c r="D283" s="25"/>
      <c r="E283" s="27"/>
      <c r="F283" s="62" t="s">
        <v>13</v>
      </c>
      <c r="G283" s="56" t="s">
        <v>2394</v>
      </c>
      <c r="H283" s="24"/>
      <c r="I283" s="97" t="s">
        <v>2395</v>
      </c>
      <c r="J283" s="113" t="str">
        <f t="shared" si="50"/>
        <v>246～245</v>
      </c>
      <c r="L283" s="54">
        <f>INDEX('1.2(1)③'!$B:$B,MATCH(N283,'1.2(1)③'!A:A,0),1)</f>
        <v>246</v>
      </c>
      <c r="M283" s="16">
        <f t="shared" si="53"/>
        <v>245</v>
      </c>
      <c r="N283" s="16" t="str">
        <f t="shared" si="51"/>
        <v>廃棄物最終処分場集排水設備・通気装置</v>
      </c>
      <c r="P283" s="53" t="str">
        <f>INDEX('1.2(1)③'!$I:$I,MATCH($L283,'1.2(1)③'!$B:$B,0),1)</f>
        <v>適正な集排水管敷設・集水ピットの設置・竪型ガス抜き設備の設置等による準好気性埋立構造の導入</v>
      </c>
      <c r="Q283">
        <f t="shared" si="55"/>
        <v>0</v>
      </c>
      <c r="R283">
        <v>0</v>
      </c>
      <c r="S283">
        <v>0</v>
      </c>
    </row>
    <row r="284" spans="2:19">
      <c r="B284" s="71" t="s">
        <v>1990</v>
      </c>
      <c r="D284" s="25"/>
      <c r="E284" s="27"/>
      <c r="F284" s="62" t="s">
        <v>13</v>
      </c>
      <c r="G284" s="71" t="s">
        <v>2394</v>
      </c>
      <c r="H284" s="27"/>
      <c r="I284" s="97" t="s">
        <v>2395</v>
      </c>
      <c r="J284" s="113" t="str">
        <f t="shared" si="50"/>
        <v>246～247</v>
      </c>
      <c r="L284" s="54">
        <f>INDEX('1.2(1)③'!$B:$B,MATCH(N284,'1.2(1)③'!A:A,0),1)</f>
        <v>246</v>
      </c>
      <c r="M284" s="16">
        <f t="shared" si="53"/>
        <v>247</v>
      </c>
      <c r="N284" s="16" t="str">
        <f t="shared" si="51"/>
        <v>廃棄物最終処分場集排水設備・通気装置</v>
      </c>
      <c r="P284" s="53" t="str">
        <f>INDEX('1.2(1)③'!$I:$I,MATCH($L284,'1.2(1)③'!$B:$B,0),1)</f>
        <v>適正な集排水管敷設・集水ピットの設置・竪型ガス抜き設備の設置等による準好気性埋立構造の導入</v>
      </c>
      <c r="Q284">
        <f t="shared" si="55"/>
        <v>2</v>
      </c>
      <c r="R284">
        <v>0</v>
      </c>
      <c r="S284">
        <v>0</v>
      </c>
    </row>
    <row r="285" spans="2:19">
      <c r="B285" s="71" t="s">
        <v>1990</v>
      </c>
      <c r="D285" s="25"/>
      <c r="E285" s="27"/>
      <c r="F285" s="62" t="s">
        <v>13</v>
      </c>
      <c r="G285" s="69" t="s">
        <v>2394</v>
      </c>
      <c r="H285" s="29"/>
      <c r="I285" s="97" t="s">
        <v>2396</v>
      </c>
      <c r="J285" s="113" t="str">
        <f t="shared" si="50"/>
        <v>248～249</v>
      </c>
      <c r="L285" s="54">
        <f>INDEX('1.2(1)③'!$B:$B,MATCH(N285,'1.2(1)③'!A:A,0),1)</f>
        <v>248</v>
      </c>
      <c r="M285" s="16">
        <f t="shared" si="53"/>
        <v>249</v>
      </c>
      <c r="N285" s="16" t="str">
        <f t="shared" si="51"/>
        <v>廃棄物最終処分場浸出液処理設備</v>
      </c>
      <c r="P285" s="53" t="str">
        <f>INDEX('1.2(1)③'!$I:$I,MATCH($L285,'1.2(1)③'!$B:$B,0),1)</f>
        <v>ばっ気ブロワ風量・ポンプ流量調整のインバータ制御システムの導入</v>
      </c>
      <c r="Q285">
        <f t="shared" si="55"/>
        <v>2</v>
      </c>
      <c r="R285">
        <v>0</v>
      </c>
      <c r="S285">
        <v>0</v>
      </c>
    </row>
    <row r="286" spans="2:19">
      <c r="B286" s="69" t="s">
        <v>1990</v>
      </c>
      <c r="C286" s="28"/>
      <c r="D286" s="103"/>
      <c r="E286" s="29"/>
      <c r="F286" s="63" t="s">
        <v>13</v>
      </c>
      <c r="G286" s="103" t="s">
        <v>734</v>
      </c>
      <c r="H286" s="29"/>
      <c r="I286" s="97" t="s">
        <v>2397</v>
      </c>
      <c r="J286" s="113">
        <f t="shared" si="50"/>
        <v>250</v>
      </c>
      <c r="L286" s="54">
        <f>INDEX('1.2(1)③'!$B:$B,MATCH(N286,'1.2(1)③'!A:A,0),1)</f>
        <v>250</v>
      </c>
      <c r="M286" s="16">
        <f t="shared" si="53"/>
        <v>250</v>
      </c>
      <c r="N286" s="16" t="str">
        <f t="shared" si="51"/>
        <v>廃棄物その他廃棄物系バイオマスの利活用のための設備</v>
      </c>
      <c r="P286" s="53" t="str">
        <f>INDEX('1.2(1)③'!$I:$I,MATCH($L286,'1.2(1)③'!$B:$B,0),1)</f>
        <v>バイオディーゼル燃料化施設やメタンを高効率に回収する施設等における廃棄物系バイオマスの利活用のための設備の整備</v>
      </c>
      <c r="Q286">
        <f t="shared" si="55"/>
        <v>1</v>
      </c>
      <c r="R286">
        <v>0</v>
      </c>
      <c r="S286">
        <v>0</v>
      </c>
    </row>
    <row r="287" spans="2:19">
      <c r="L287" s="53">
        <f>'1.2(1)③'!B256+1</f>
        <v>251</v>
      </c>
    </row>
    <row r="288" spans="2:19" ht="18.600000000000001">
      <c r="B288" s="32" t="s">
        <v>1988</v>
      </c>
      <c r="C288" s="18" t="s">
        <v>700</v>
      </c>
      <c r="E288" s="18"/>
    </row>
    <row r="289" spans="2:19"/>
    <row r="290" spans="2:19">
      <c r="B290" s="272" t="s">
        <v>0</v>
      </c>
      <c r="C290" s="273"/>
      <c r="D290" s="272" t="s">
        <v>711</v>
      </c>
      <c r="E290" s="273"/>
      <c r="F290" s="174" t="s">
        <v>8</v>
      </c>
      <c r="G290" s="272" t="s">
        <v>3</v>
      </c>
      <c r="H290" s="273"/>
      <c r="I290" s="196" t="s">
        <v>1002</v>
      </c>
      <c r="J290" s="176" t="s">
        <v>1934</v>
      </c>
      <c r="P290" s="53" t="s">
        <v>2693</v>
      </c>
      <c r="Q290" s="53" t="s">
        <v>2416</v>
      </c>
      <c r="R290" t="s">
        <v>2417</v>
      </c>
      <c r="S290" t="s">
        <v>2418</v>
      </c>
    </row>
    <row r="291" spans="2:19">
      <c r="B291" s="56" t="s">
        <v>693</v>
      </c>
      <c r="C291" s="24"/>
      <c r="D291" t="s">
        <v>1003</v>
      </c>
      <c r="F291" s="21" t="s">
        <v>707</v>
      </c>
      <c r="G291" t="s">
        <v>2339</v>
      </c>
      <c r="H291" s="27"/>
      <c r="I291" s="22" t="s">
        <v>1001</v>
      </c>
      <c r="J291" s="113" t="str">
        <f t="shared" ref="J291:J336" si="56">HYPERLINK("#'"&amp;$B$17&amp;$B$18&amp;$B$288&amp;"'!B"&amp;L291+6,IF(M291=L291,L291,L291&amp;"～"&amp;M291))</f>
        <v>1～2</v>
      </c>
      <c r="L291" s="54">
        <f>INDEX('1.2(1)④'!$B:$B,MATCH(N291,'1.2(1)④'!A:A,0),1)</f>
        <v>1</v>
      </c>
      <c r="M291" s="16">
        <f>L292-1</f>
        <v>2</v>
      </c>
      <c r="N291" s="16" t="str">
        <f t="shared" ref="N291:N336" si="57">D291&amp;F291&amp;G291&amp;I291</f>
        <v>荷主等Scope3排出削減に資する輸送方法の選択ー</v>
      </c>
      <c r="O291"/>
      <c r="P291" s="53" t="str">
        <f>INDEX('1.2(1)④'!$J:$J,MATCH($L291,'1.2(1)④'!$B:$B,0),1)</f>
        <v>モーダルシフトの推進</v>
      </c>
      <c r="Q291">
        <f t="shared" ref="Q291" si="58">M291-L291+1</f>
        <v>2</v>
      </c>
      <c r="R291">
        <v>0</v>
      </c>
      <c r="S291">
        <v>0</v>
      </c>
    </row>
    <row r="292" spans="2:19">
      <c r="B292" s="25"/>
      <c r="C292" s="27"/>
      <c r="D292" s="40" t="s">
        <v>1003</v>
      </c>
      <c r="F292" s="61" t="s">
        <v>707</v>
      </c>
      <c r="G292" s="25" t="s">
        <v>1155</v>
      </c>
      <c r="H292" s="27"/>
      <c r="I292" s="22" t="s">
        <v>1001</v>
      </c>
      <c r="J292" s="113" t="str">
        <f t="shared" si="56"/>
        <v>3～34</v>
      </c>
      <c r="L292" s="54">
        <f>INDEX('1.2(1)④'!$B:$B,MATCH(N292,'1.2(1)④'!A:A,0),1)</f>
        <v>3</v>
      </c>
      <c r="M292" s="16">
        <f t="shared" ref="M292:M336" si="59">L293-1</f>
        <v>34</v>
      </c>
      <c r="N292" s="16" t="str">
        <f t="shared" si="57"/>
        <v>荷主等Scope3輸送効率向上のための措置ー</v>
      </c>
      <c r="O292"/>
      <c r="P292" s="53" t="str">
        <f>INDEX('1.2(1)④'!$J:$J,MATCH($L292,'1.2(1)④'!$B:$B,0),1)</f>
        <v>積み合わせ輸送、混載便の活用</v>
      </c>
      <c r="Q292">
        <f t="shared" ref="Q292:Q336" si="60">M292-L292+1</f>
        <v>32</v>
      </c>
      <c r="R292">
        <v>0</v>
      </c>
      <c r="S292">
        <v>0</v>
      </c>
    </row>
    <row r="293" spans="2:19">
      <c r="B293" s="25"/>
      <c r="C293" s="27"/>
      <c r="D293" s="56" t="s">
        <v>1045</v>
      </c>
      <c r="E293" s="23"/>
      <c r="F293" s="20" t="s">
        <v>1156</v>
      </c>
      <c r="G293" s="56" t="s">
        <v>1157</v>
      </c>
      <c r="H293" s="24"/>
      <c r="I293" s="97" t="s">
        <v>1048</v>
      </c>
      <c r="J293" s="113">
        <f t="shared" si="56"/>
        <v>35</v>
      </c>
      <c r="L293" s="54">
        <f>INDEX('1.2(1)④'!$B:$B,MATCH(N293,'1.2(1)④'!A:A,0),1)</f>
        <v>35</v>
      </c>
      <c r="M293" s="16">
        <f t="shared" si="59"/>
        <v>35</v>
      </c>
      <c r="N293" s="16" t="str">
        <f t="shared" si="57"/>
        <v>貨物輸送事業者Scope1,2燃費性能の優れた輸送用機器の使用 （機器・機材等の導入）鉄道</v>
      </c>
      <c r="O293"/>
      <c r="P293" s="53" t="str">
        <f>INDEX('1.2(1)④'!$J:$J,MATCH($L293,'1.2(1)④'!$B:$B,0),1)</f>
        <v>VVVFインバーター制御車両（交流電動機の速度・回転数制御）・高効率内燃機関・ハイブリッド車両・ディーゼルエレクトリック車両等への代替促進</v>
      </c>
      <c r="Q293">
        <f t="shared" si="60"/>
        <v>1</v>
      </c>
      <c r="R293">
        <v>0</v>
      </c>
      <c r="S293">
        <v>0</v>
      </c>
    </row>
    <row r="294" spans="2:19">
      <c r="B294" s="25"/>
      <c r="C294" s="27"/>
      <c r="D294" s="39" t="s">
        <v>1045</v>
      </c>
      <c r="F294" s="61" t="s">
        <v>1156</v>
      </c>
      <c r="G294" s="39" t="s">
        <v>1157</v>
      </c>
      <c r="H294" s="27"/>
      <c r="I294" s="97" t="s">
        <v>1050</v>
      </c>
      <c r="J294" s="113" t="str">
        <f t="shared" si="56"/>
        <v>36～41</v>
      </c>
      <c r="L294" s="54">
        <f>INDEX('1.2(1)④'!$B:$B,MATCH(N294,'1.2(1)④'!A:A,0),1)</f>
        <v>36</v>
      </c>
      <c r="M294" s="16">
        <f t="shared" si="59"/>
        <v>41</v>
      </c>
      <c r="N294" s="16" t="str">
        <f t="shared" si="57"/>
        <v>貨物輸送事業者Scope1,2燃費性能の優れた輸送用機器の使用 （機器・機材等の導入）自動車</v>
      </c>
      <c r="O294"/>
      <c r="P294" s="53" t="str">
        <f>INDEX('1.2(1)④'!$J:$J,MATCH($L294,'1.2(1)④'!$B:$B,0),1)</f>
        <v>トップランナー燃費基準達成車・ハイブリッド車・天然ガス車・電気自動車、燃料電池自動車等の温室効果ガス低排出車の導入</v>
      </c>
      <c r="Q294">
        <f t="shared" si="60"/>
        <v>6</v>
      </c>
      <c r="R294">
        <v>0</v>
      </c>
      <c r="S294">
        <v>0</v>
      </c>
    </row>
    <row r="295" spans="2:19">
      <c r="B295" s="25"/>
      <c r="C295" s="27"/>
      <c r="D295" s="71" t="s">
        <v>1045</v>
      </c>
      <c r="F295" s="62" t="s">
        <v>1156</v>
      </c>
      <c r="G295" s="71" t="s">
        <v>1157</v>
      </c>
      <c r="H295" s="27"/>
      <c r="I295" s="97" t="s">
        <v>1056</v>
      </c>
      <c r="J295" s="113" t="str">
        <f t="shared" si="56"/>
        <v>42～44</v>
      </c>
      <c r="L295" s="54">
        <f>INDEX('1.2(1)④'!$B:$B,MATCH(N295,'1.2(1)④'!A:A,0),1)</f>
        <v>42</v>
      </c>
      <c r="M295" s="16">
        <f t="shared" si="59"/>
        <v>44</v>
      </c>
      <c r="N295" s="16" t="str">
        <f t="shared" si="57"/>
        <v>貨物輸送事業者Scope1,2燃費性能の優れた輸送用機器の使用 （機器・機材等の導入）船舶</v>
      </c>
      <c r="O295"/>
      <c r="P295" s="53" t="str">
        <f>INDEX('1.2(1)④'!$J:$J,MATCH($L295,'1.2(1)④'!$B:$B,0),1)</f>
        <v>スーパーエコシップ、内航船省エネルギー格付制度において格付を取得可能な省エネルギー・省CO2排出船舶等の導入</v>
      </c>
      <c r="Q295">
        <f t="shared" si="60"/>
        <v>3</v>
      </c>
      <c r="R295">
        <v>0</v>
      </c>
      <c r="S295">
        <v>0</v>
      </c>
    </row>
    <row r="296" spans="2:19">
      <c r="B296" s="25"/>
      <c r="C296" s="27"/>
      <c r="D296" s="71" t="s">
        <v>1045</v>
      </c>
      <c r="F296" s="62" t="s">
        <v>1156</v>
      </c>
      <c r="G296" s="69" t="s">
        <v>1157</v>
      </c>
      <c r="H296" s="29"/>
      <c r="I296" s="97" t="s">
        <v>1060</v>
      </c>
      <c r="J296" s="113" t="str">
        <f t="shared" si="56"/>
        <v>45～46</v>
      </c>
      <c r="L296" s="54">
        <f>INDEX('1.2(1)④'!$B:$B,MATCH(N296,'1.2(1)④'!A:A,0),1)</f>
        <v>45</v>
      </c>
      <c r="M296" s="16">
        <f t="shared" si="59"/>
        <v>46</v>
      </c>
      <c r="N296" s="16" t="str">
        <f t="shared" si="57"/>
        <v>貨物輸送事業者Scope1,2燃費性能の優れた輸送用機器の使用 （機器・機材等の導入）航空機</v>
      </c>
      <c r="O296"/>
      <c r="P296" s="53" t="str">
        <f>INDEX('1.2(1)④'!$J:$J,MATCH($L296,'1.2(1)④'!$B:$B,0),1)</f>
        <v>高効率の機材導入</v>
      </c>
      <c r="Q296">
        <f t="shared" si="60"/>
        <v>2</v>
      </c>
      <c r="R296">
        <v>0</v>
      </c>
      <c r="S296">
        <v>0</v>
      </c>
    </row>
    <row r="297" spans="2:19">
      <c r="B297" s="25"/>
      <c r="C297" s="27"/>
      <c r="D297" s="71" t="s">
        <v>1045</v>
      </c>
      <c r="F297" s="62" t="s">
        <v>1156</v>
      </c>
      <c r="G297" s="25" t="s">
        <v>1158</v>
      </c>
      <c r="H297" s="27"/>
      <c r="I297" s="97" t="s">
        <v>2347</v>
      </c>
      <c r="J297" s="113" t="str">
        <f t="shared" si="56"/>
        <v>47～48</v>
      </c>
      <c r="L297" s="54">
        <f>INDEX('1.2(1)④'!$B:$B,MATCH(N297,'1.2(1)④'!A:A,0),1)</f>
        <v>47</v>
      </c>
      <c r="M297" s="16">
        <f t="shared" si="59"/>
        <v>48</v>
      </c>
      <c r="N297" s="16" t="str">
        <f t="shared" si="57"/>
        <v>貨物輸送事業者Scope1,2排出削減に資する運転又は操縦 （運用管理）鉄道</v>
      </c>
      <c r="O297"/>
      <c r="P297" s="53" t="str">
        <f>INDEX('1.2(1)④'!$J:$J,MATCH($L297,'1.2(1)④'!$B:$B,0),1)</f>
        <v>惰行運転の活用</v>
      </c>
      <c r="Q297">
        <f t="shared" si="60"/>
        <v>2</v>
      </c>
      <c r="R297">
        <v>0</v>
      </c>
      <c r="S297">
        <v>0</v>
      </c>
    </row>
    <row r="298" spans="2:19">
      <c r="B298" s="25"/>
      <c r="C298" s="27"/>
      <c r="D298" s="71" t="s">
        <v>1045</v>
      </c>
      <c r="F298" s="62" t="s">
        <v>1156</v>
      </c>
      <c r="G298" s="39" t="s">
        <v>1158</v>
      </c>
      <c r="H298" s="27"/>
      <c r="I298" s="97" t="s">
        <v>1050</v>
      </c>
      <c r="J298" s="113" t="str">
        <f t="shared" si="56"/>
        <v>49～52</v>
      </c>
      <c r="L298" s="54">
        <f>INDEX('1.2(1)④'!$B:$B,MATCH(N298,'1.2(1)④'!A:A,0),1)</f>
        <v>49</v>
      </c>
      <c r="M298" s="16">
        <f t="shared" si="59"/>
        <v>52</v>
      </c>
      <c r="N298" s="16" t="str">
        <f t="shared" si="57"/>
        <v>貨物輸送事業者Scope1,2排出削減に資する運転又は操縦 （運用管理）自動車</v>
      </c>
      <c r="O298"/>
      <c r="P298" s="53" t="str">
        <f>INDEX('1.2(1)④'!$J:$J,MATCH($L298,'1.2(1)④'!$B:$B,0),1)</f>
        <v>エコドライブの促進</v>
      </c>
      <c r="Q298">
        <f t="shared" si="60"/>
        <v>4</v>
      </c>
      <c r="R298">
        <v>0</v>
      </c>
      <c r="S298">
        <v>0</v>
      </c>
    </row>
    <row r="299" spans="2:19" ht="14.4" customHeight="1">
      <c r="B299" s="25"/>
      <c r="C299" s="27"/>
      <c r="D299" s="71" t="s">
        <v>1045</v>
      </c>
      <c r="F299" s="62" t="s">
        <v>1156</v>
      </c>
      <c r="G299" s="71" t="s">
        <v>1158</v>
      </c>
      <c r="H299" s="27"/>
      <c r="I299" s="97" t="s">
        <v>2348</v>
      </c>
      <c r="J299" s="113" t="str">
        <f t="shared" si="56"/>
        <v>53～56</v>
      </c>
      <c r="L299" s="54">
        <f>INDEX('1.2(1)④'!$B:$B,MATCH(N299,'1.2(1)④'!A:A,0),1)</f>
        <v>53</v>
      </c>
      <c r="M299" s="16">
        <f t="shared" si="59"/>
        <v>56</v>
      </c>
      <c r="N299" s="16" t="str">
        <f t="shared" si="57"/>
        <v>貨物輸送事業者Scope1,2排出削減に資する運転又は操縦 （運用管理）船舶</v>
      </c>
      <c r="O299"/>
      <c r="P299" s="53" t="str">
        <f>INDEX('1.2(1)④'!$J:$J,MATCH($L299,'1.2(1)④'!$B:$B,0),1)</f>
        <v>低燃費航行の実施（減速航行、バラスト水の調整等）</v>
      </c>
      <c r="Q299">
        <f t="shared" si="60"/>
        <v>4</v>
      </c>
      <c r="R299">
        <v>0</v>
      </c>
      <c r="S299">
        <v>0</v>
      </c>
    </row>
    <row r="300" spans="2:19" ht="14.4" customHeight="1">
      <c r="B300" s="25"/>
      <c r="C300" s="27"/>
      <c r="D300" s="71" t="s">
        <v>1045</v>
      </c>
      <c r="F300" s="62" t="s">
        <v>1156</v>
      </c>
      <c r="G300" s="71" t="s">
        <v>1158</v>
      </c>
      <c r="H300" s="27"/>
      <c r="I300" s="97" t="s">
        <v>1074</v>
      </c>
      <c r="J300" s="113" t="str">
        <f t="shared" si="56"/>
        <v>57～59</v>
      </c>
      <c r="L300" s="54">
        <f>INDEX('1.2(1)④'!$B:$B,MATCH(N300,'1.2(1)④'!A:A,0),1)</f>
        <v>57</v>
      </c>
      <c r="M300" s="16">
        <f t="shared" si="59"/>
        <v>59</v>
      </c>
      <c r="N300" s="16" t="str">
        <f t="shared" si="57"/>
        <v>貨物輸送事業者Scope1,2排出削減に資する運転又は操縦 （運用管理）航空機　</v>
      </c>
      <c r="O300"/>
      <c r="P300" s="53" t="str">
        <f>INDEX('1.2(1)④'!$J:$J,MATCH($L300,'1.2(1)④'!$B:$B,0),1)</f>
        <v>低燃費運航の実施（管制支援システムの活用等）</v>
      </c>
      <c r="Q300">
        <f t="shared" si="60"/>
        <v>3</v>
      </c>
      <c r="R300">
        <v>0</v>
      </c>
      <c r="S300">
        <v>0</v>
      </c>
    </row>
    <row r="301" spans="2:19" ht="14.4" customHeight="1">
      <c r="B301" s="25"/>
      <c r="C301" s="27"/>
      <c r="D301" s="71" t="s">
        <v>1045</v>
      </c>
      <c r="F301" s="62" t="s">
        <v>1156</v>
      </c>
      <c r="G301" s="56" t="s">
        <v>1159</v>
      </c>
      <c r="H301" s="24"/>
      <c r="I301" s="97" t="s">
        <v>1048</v>
      </c>
      <c r="J301" s="113" t="str">
        <f t="shared" si="56"/>
        <v>60～61</v>
      </c>
      <c r="L301" s="54">
        <f>INDEX('1.2(1)④'!$B:$B,MATCH(N301,'1.2(1)④'!A:A,0),1)</f>
        <v>60</v>
      </c>
      <c r="M301" s="16">
        <f t="shared" si="59"/>
        <v>61</v>
      </c>
      <c r="N301" s="16" t="str">
        <f t="shared" si="57"/>
        <v>貨物輸送事業者Scope1,2輸送機器の大型化 （機器・機材等の導入）鉄道</v>
      </c>
      <c r="O301"/>
      <c r="P301" s="53" t="str">
        <f>INDEX('1.2(1)④'!$J:$J,MATCH($L301,'1.2(1)④'!$B:$B,0),1)</f>
        <v>大型コンテナに対応した貨車・荷役機械の導入</v>
      </c>
      <c r="Q301">
        <f t="shared" si="60"/>
        <v>2</v>
      </c>
      <c r="R301">
        <v>0</v>
      </c>
      <c r="S301">
        <v>0</v>
      </c>
    </row>
    <row r="302" spans="2:19" ht="14.4" customHeight="1">
      <c r="B302" s="25"/>
      <c r="C302" s="27"/>
      <c r="D302" s="71" t="s">
        <v>1045</v>
      </c>
      <c r="F302" s="62" t="s">
        <v>1156</v>
      </c>
      <c r="G302" s="71" t="s">
        <v>1159</v>
      </c>
      <c r="H302" s="27"/>
      <c r="I302" s="97" t="s">
        <v>1050</v>
      </c>
      <c r="J302" s="113" t="str">
        <f t="shared" si="56"/>
        <v>62～63</v>
      </c>
      <c r="L302" s="54">
        <f>INDEX('1.2(1)④'!$B:$B,MATCH(N302,'1.2(1)④'!A:A,0),1)</f>
        <v>62</v>
      </c>
      <c r="M302" s="16">
        <f t="shared" si="59"/>
        <v>63</v>
      </c>
      <c r="N302" s="16" t="str">
        <f t="shared" si="57"/>
        <v>貨物輸送事業者Scope1,2輸送機器の大型化 （機器・機材等の導入）自動車</v>
      </c>
      <c r="O302"/>
      <c r="P302" s="53" t="str">
        <f>INDEX('1.2(1)④'!$J:$J,MATCH($L302,'1.2(1)④'!$B:$B,0),1)</f>
        <v>車両の大型化、トレーラー化</v>
      </c>
      <c r="Q302">
        <f t="shared" si="60"/>
        <v>2</v>
      </c>
      <c r="R302">
        <v>0</v>
      </c>
      <c r="S302">
        <v>0</v>
      </c>
    </row>
    <row r="303" spans="2:19">
      <c r="B303" s="25"/>
      <c r="C303" s="27"/>
      <c r="D303" s="71" t="s">
        <v>1045</v>
      </c>
      <c r="F303" s="62" t="s">
        <v>1156</v>
      </c>
      <c r="G303" s="71" t="s">
        <v>1159</v>
      </c>
      <c r="H303" s="27"/>
      <c r="I303" s="97" t="s">
        <v>1056</v>
      </c>
      <c r="J303" s="113">
        <f t="shared" si="56"/>
        <v>64</v>
      </c>
      <c r="L303" s="54">
        <f>INDEX('1.2(1)④'!$B:$B,MATCH(N303,'1.2(1)④'!A:A,0),1)</f>
        <v>64</v>
      </c>
      <c r="M303" s="16">
        <f t="shared" si="59"/>
        <v>64</v>
      </c>
      <c r="N303" s="16" t="str">
        <f t="shared" si="57"/>
        <v>貨物輸送事業者Scope1,2輸送機器の大型化 （機器・機材等の導入）船舶</v>
      </c>
      <c r="O303"/>
      <c r="P303" s="53" t="str">
        <f>INDEX('1.2(1)④'!$J:$J,MATCH($L303,'1.2(1)④'!$B:$B,0),1)</f>
        <v>船舶の大型化、貨物積載区域の増大</v>
      </c>
      <c r="Q303">
        <f t="shared" si="60"/>
        <v>1</v>
      </c>
      <c r="R303">
        <v>0</v>
      </c>
      <c r="S303">
        <v>0</v>
      </c>
    </row>
    <row r="304" spans="2:19" ht="14.4" customHeight="1">
      <c r="B304" s="25"/>
      <c r="C304" s="27"/>
      <c r="D304" s="71" t="s">
        <v>1045</v>
      </c>
      <c r="F304" s="62" t="s">
        <v>1156</v>
      </c>
      <c r="G304" s="69" t="s">
        <v>1159</v>
      </c>
      <c r="H304" s="29"/>
      <c r="I304" s="97" t="s">
        <v>2349</v>
      </c>
      <c r="J304" s="113">
        <f t="shared" si="56"/>
        <v>65</v>
      </c>
      <c r="L304" s="54">
        <f>INDEX('1.2(1)④'!$B:$B,MATCH(N304,'1.2(1)④'!A:A,0),1)</f>
        <v>65</v>
      </c>
      <c r="M304" s="16">
        <f t="shared" si="59"/>
        <v>65</v>
      </c>
      <c r="N304" s="16" t="str">
        <f t="shared" si="57"/>
        <v>貨物輸送事業者Scope1,2輸送機器の大型化 （機器・機材等の導入）航空機</v>
      </c>
      <c r="O304"/>
      <c r="P304" s="53" t="str">
        <f>INDEX('1.2(1)④'!$J:$J,MATCH($L304,'1.2(1)④'!$B:$B,0),1)</f>
        <v>輸送量に応じた最適な機材の選択</v>
      </c>
      <c r="Q304">
        <f t="shared" si="60"/>
        <v>1</v>
      </c>
      <c r="R304">
        <v>0</v>
      </c>
      <c r="S304">
        <v>0</v>
      </c>
    </row>
    <row r="305" spans="2:19">
      <c r="B305" s="25"/>
      <c r="C305" s="27"/>
      <c r="D305" s="71" t="s">
        <v>1045</v>
      </c>
      <c r="F305" s="62" t="s">
        <v>1156</v>
      </c>
      <c r="G305" t="s">
        <v>1084</v>
      </c>
      <c r="H305" s="24"/>
      <c r="I305" s="97" t="s">
        <v>1048</v>
      </c>
      <c r="J305" s="113" t="str">
        <f t="shared" si="56"/>
        <v>66～67</v>
      </c>
      <c r="L305" s="54">
        <f>INDEX('1.2(1)④'!$B:$B,MATCH(N305,'1.2(1)④'!A:A,0),1)</f>
        <v>66</v>
      </c>
      <c r="M305" s="16">
        <f t="shared" si="59"/>
        <v>67</v>
      </c>
      <c r="N305" s="16" t="str">
        <f t="shared" si="57"/>
        <v>貨物輸送事業者Scope1,2輸送能力の効率的な活用 （運用管理）鉄道</v>
      </c>
      <c r="O305"/>
      <c r="P305" s="53" t="str">
        <f>INDEX('1.2(1)④'!$J:$J,MATCH($L305,'1.2(1)④'!$B:$B,0),1)</f>
        <v>積載率の向上</v>
      </c>
      <c r="Q305">
        <f t="shared" si="60"/>
        <v>2</v>
      </c>
      <c r="R305">
        <v>0</v>
      </c>
      <c r="S305">
        <v>0</v>
      </c>
    </row>
    <row r="306" spans="2:19" ht="14.4" customHeight="1">
      <c r="B306" s="25"/>
      <c r="C306" s="27"/>
      <c r="D306" s="71" t="s">
        <v>1045</v>
      </c>
      <c r="F306" s="62" t="s">
        <v>1156</v>
      </c>
      <c r="G306" s="39" t="s">
        <v>1084</v>
      </c>
      <c r="H306" s="27"/>
      <c r="I306" s="97" t="s">
        <v>1050</v>
      </c>
      <c r="J306" s="113" t="str">
        <f t="shared" si="56"/>
        <v>68～70</v>
      </c>
      <c r="L306" s="54">
        <f>INDEX('1.2(1)④'!$B:$B,MATCH(N306,'1.2(1)④'!A:A,0),1)</f>
        <v>68</v>
      </c>
      <c r="M306" s="16">
        <f t="shared" si="59"/>
        <v>70</v>
      </c>
      <c r="N306" s="16" t="str">
        <f t="shared" si="57"/>
        <v>貨物輸送事業者Scope1,2輸送能力の効率的な活用 （運用管理）自動車</v>
      </c>
      <c r="O306"/>
      <c r="P306" s="53" t="str">
        <f>INDEX('1.2(1)④'!$J:$J,MATCH($L306,'1.2(1)④'!$B:$B,0),1)</f>
        <v>積載率の向上</v>
      </c>
      <c r="Q306">
        <f t="shared" si="60"/>
        <v>3</v>
      </c>
      <c r="R306">
        <v>0</v>
      </c>
      <c r="S306">
        <v>0</v>
      </c>
    </row>
    <row r="307" spans="2:19" ht="14.4" customHeight="1">
      <c r="B307" s="25"/>
      <c r="C307" s="27"/>
      <c r="D307" s="71" t="s">
        <v>1045</v>
      </c>
      <c r="F307" s="62" t="s">
        <v>1156</v>
      </c>
      <c r="G307" s="71" t="s">
        <v>2340</v>
      </c>
      <c r="H307" s="27"/>
      <c r="I307" s="97" t="s">
        <v>1056</v>
      </c>
      <c r="J307" s="113" t="str">
        <f t="shared" si="56"/>
        <v>71～72</v>
      </c>
      <c r="L307" s="54">
        <f>INDEX('1.2(1)④'!$B:$B,MATCH(N307,'1.2(1)④'!A:A,0),1)</f>
        <v>71</v>
      </c>
      <c r="M307" s="16">
        <f t="shared" si="59"/>
        <v>72</v>
      </c>
      <c r="N307" s="16" t="str">
        <f t="shared" si="57"/>
        <v>貨物輸送事業者Scope1,2輸送能力の効率的な活用 （運用管理）船舶</v>
      </c>
      <c r="O307"/>
      <c r="P307" s="53" t="str">
        <f>INDEX('1.2(1)④'!$J:$J,MATCH($L307,'1.2(1)④'!$B:$B,0),1)</f>
        <v>積載率の向上</v>
      </c>
      <c r="Q307">
        <f t="shared" si="60"/>
        <v>2</v>
      </c>
      <c r="R307">
        <v>0</v>
      </c>
      <c r="S307">
        <v>0</v>
      </c>
    </row>
    <row r="308" spans="2:19" ht="14.4" customHeight="1">
      <c r="B308" s="25"/>
      <c r="C308" s="27"/>
      <c r="D308" s="71" t="s">
        <v>1045</v>
      </c>
      <c r="F308" s="62" t="s">
        <v>1156</v>
      </c>
      <c r="G308" s="69" t="s">
        <v>2340</v>
      </c>
      <c r="H308" s="29"/>
      <c r="I308" s="97" t="s">
        <v>2349</v>
      </c>
      <c r="J308" s="113" t="str">
        <f t="shared" si="56"/>
        <v>73～74</v>
      </c>
      <c r="L308" s="54">
        <f>INDEX('1.2(1)④'!$B:$B,MATCH(N308,'1.2(1)④'!A:A,0),1)</f>
        <v>73</v>
      </c>
      <c r="M308" s="16">
        <f t="shared" si="59"/>
        <v>74</v>
      </c>
      <c r="N308" s="16" t="str">
        <f t="shared" si="57"/>
        <v>貨物輸送事業者Scope1,2輸送能力の効率的な活用 （運用管理）航空機</v>
      </c>
      <c r="O308"/>
      <c r="P308" s="53" t="str">
        <f>INDEX('1.2(1)④'!$J:$J,MATCH($L308,'1.2(1)④'!$B:$B,0),1)</f>
        <v>積載率の向上</v>
      </c>
      <c r="Q308">
        <f t="shared" si="60"/>
        <v>2</v>
      </c>
      <c r="R308">
        <v>0</v>
      </c>
      <c r="S308">
        <v>0</v>
      </c>
    </row>
    <row r="309" spans="2:19" ht="14.4" customHeight="1">
      <c r="B309" s="25"/>
      <c r="C309" s="27"/>
      <c r="D309" s="71" t="s">
        <v>1045</v>
      </c>
      <c r="F309" s="62" t="s">
        <v>1156</v>
      </c>
      <c r="G309" s="25" t="s">
        <v>1160</v>
      </c>
      <c r="H309" s="27"/>
      <c r="I309" s="97" t="s">
        <v>2350</v>
      </c>
      <c r="J309" s="113" t="str">
        <f t="shared" si="56"/>
        <v>75～76</v>
      </c>
      <c r="L309" s="54">
        <f>INDEX('1.2(1)④'!$B:$B,MATCH(N309,'1.2(1)④'!A:A,0),1)</f>
        <v>75</v>
      </c>
      <c r="M309" s="16">
        <f t="shared" si="59"/>
        <v>76</v>
      </c>
      <c r="N309" s="16" t="str">
        <f t="shared" si="57"/>
        <v>貨物輸送事業者Scope1,2その他排出削減 （運用管理）共通</v>
      </c>
      <c r="O309"/>
      <c r="P309" s="53" t="str">
        <f>INDEX('1.2(1)④'!$J:$J,MATCH($L309,'1.2(1)④'!$B:$B,0),1)</f>
        <v>バイオ燃料等低炭素燃料、再エネ電力の導入活用量の開示</v>
      </c>
      <c r="Q309">
        <f t="shared" si="60"/>
        <v>2</v>
      </c>
      <c r="R309">
        <v>0</v>
      </c>
      <c r="S309">
        <v>0</v>
      </c>
    </row>
    <row r="310" spans="2:19">
      <c r="B310" s="25"/>
      <c r="C310" s="27"/>
      <c r="D310" s="71" t="s">
        <v>1045</v>
      </c>
      <c r="F310" s="62" t="s">
        <v>1156</v>
      </c>
      <c r="G310" s="71" t="s">
        <v>1160</v>
      </c>
      <c r="H310" s="27"/>
      <c r="I310" s="97" t="s">
        <v>1048</v>
      </c>
      <c r="J310" s="113" t="str">
        <f t="shared" si="56"/>
        <v>77～84</v>
      </c>
      <c r="L310" s="54">
        <f>INDEX('1.2(1)④'!$B:$B,MATCH(N310,'1.2(1)④'!A:A,0),1)</f>
        <v>77</v>
      </c>
      <c r="M310" s="16">
        <f t="shared" si="59"/>
        <v>84</v>
      </c>
      <c r="N310" s="16" t="str">
        <f t="shared" si="57"/>
        <v>貨物輸送事業者Scope1,2その他排出削減 （運用管理）鉄道</v>
      </c>
      <c r="O310"/>
      <c r="P310" s="53" t="str">
        <f>INDEX('1.2(1)④'!$J:$J,MATCH($L310,'1.2(1)④'!$B:$B,0),1)</f>
        <v>物流施設の高度化、物流拠点の整備</v>
      </c>
      <c r="Q310">
        <f t="shared" si="60"/>
        <v>8</v>
      </c>
      <c r="R310">
        <v>0</v>
      </c>
      <c r="S310">
        <v>0</v>
      </c>
    </row>
    <row r="311" spans="2:19" ht="14.4" customHeight="1">
      <c r="B311" s="25"/>
      <c r="C311" s="27"/>
      <c r="D311" s="71" t="s">
        <v>1045</v>
      </c>
      <c r="F311" s="62" t="s">
        <v>1156</v>
      </c>
      <c r="G311" s="71" t="s">
        <v>1160</v>
      </c>
      <c r="H311" s="27"/>
      <c r="I311" s="97" t="s">
        <v>1050</v>
      </c>
      <c r="J311" s="113" t="str">
        <f t="shared" si="56"/>
        <v>85～95</v>
      </c>
      <c r="L311" s="54">
        <f>INDEX('1.2(1)④'!$B:$B,MATCH(N311,'1.2(1)④'!A:A,0),1)</f>
        <v>85</v>
      </c>
      <c r="M311" s="16">
        <f t="shared" si="59"/>
        <v>95</v>
      </c>
      <c r="N311" s="16" t="str">
        <f t="shared" si="57"/>
        <v>貨物輸送事業者Scope1,2その他排出削減 （運用管理）自動車</v>
      </c>
      <c r="O311"/>
      <c r="P311" s="53" t="str">
        <f>INDEX('1.2(1)④'!$J:$J,MATCH($L311,'1.2(1)④'!$B:$B,0),1)</f>
        <v>物流施設の高度化、物流拠点の整備</v>
      </c>
      <c r="Q311">
        <f t="shared" si="60"/>
        <v>11</v>
      </c>
      <c r="R311">
        <v>0</v>
      </c>
      <c r="S311">
        <v>0</v>
      </c>
    </row>
    <row r="312" spans="2:19">
      <c r="B312" s="25"/>
      <c r="C312" s="27"/>
      <c r="D312" s="71" t="s">
        <v>1045</v>
      </c>
      <c r="F312" s="62" t="s">
        <v>1156</v>
      </c>
      <c r="G312" s="71" t="s">
        <v>1160</v>
      </c>
      <c r="H312" s="27"/>
      <c r="I312" s="97" t="s">
        <v>1056</v>
      </c>
      <c r="J312" s="113" t="str">
        <f t="shared" si="56"/>
        <v>96～103</v>
      </c>
      <c r="L312" s="54">
        <f>INDEX('1.2(1)④'!$B:$B,MATCH(N312,'1.2(1)④'!A:A,0),1)</f>
        <v>96</v>
      </c>
      <c r="M312" s="16">
        <f t="shared" si="59"/>
        <v>103</v>
      </c>
      <c r="N312" s="16" t="str">
        <f t="shared" si="57"/>
        <v>貨物輸送事業者Scope1,2その他排出削減 （運用管理）船舶</v>
      </c>
      <c r="O312"/>
      <c r="P312" s="53" t="str">
        <f>INDEX('1.2(1)④'!$J:$J,MATCH($L312,'1.2(1)④'!$B:$B,0),1)</f>
        <v>過剰包装の廃止・包装材のスリム化、環境負荷の低い包装素材の使用</v>
      </c>
      <c r="Q312">
        <f t="shared" si="60"/>
        <v>8</v>
      </c>
      <c r="R312">
        <v>0</v>
      </c>
      <c r="S312">
        <v>0</v>
      </c>
    </row>
    <row r="313" spans="2:19">
      <c r="B313" s="25"/>
      <c r="C313" s="27"/>
      <c r="D313" s="71" t="s">
        <v>1045</v>
      </c>
      <c r="F313" s="62" t="s">
        <v>1156</v>
      </c>
      <c r="G313" s="71" t="s">
        <v>1160</v>
      </c>
      <c r="H313" s="27"/>
      <c r="I313" s="97" t="s">
        <v>2349</v>
      </c>
      <c r="J313" s="113">
        <f t="shared" si="56"/>
        <v>104</v>
      </c>
      <c r="L313" s="54">
        <f>INDEX('1.2(1)④'!$B:$B,MATCH(N313,'1.2(1)④'!A:A,0),1)</f>
        <v>104</v>
      </c>
      <c r="M313" s="16">
        <f t="shared" si="59"/>
        <v>104</v>
      </c>
      <c r="N313" s="16" t="str">
        <f t="shared" si="57"/>
        <v>貨物輸送事業者Scope1,2その他排出削減 （運用管理）航空機</v>
      </c>
      <c r="O313"/>
      <c r="P313" s="53" t="str">
        <f>INDEX('1.2(1)④'!$J:$J,MATCH($L313,'1.2(1)④'!$B:$B,0),1)</f>
        <v>SAF（Sustainable Aviation Fuel）の導入</v>
      </c>
      <c r="Q313">
        <f t="shared" si="60"/>
        <v>1</v>
      </c>
      <c r="R313">
        <v>0</v>
      </c>
      <c r="S313">
        <v>0</v>
      </c>
    </row>
    <row r="314" spans="2:19">
      <c r="B314" s="25"/>
      <c r="C314" s="27"/>
      <c r="D314" s="71" t="s">
        <v>1045</v>
      </c>
      <c r="F314" s="20" t="s">
        <v>673</v>
      </c>
      <c r="G314" s="65" t="s">
        <v>2341</v>
      </c>
      <c r="H314" s="66"/>
      <c r="I314" s="97" t="s">
        <v>2350</v>
      </c>
      <c r="J314" s="113" t="str">
        <f t="shared" si="56"/>
        <v>105～110</v>
      </c>
      <c r="L314" s="54">
        <f>INDEX('1.2(1)④'!$B:$B,MATCH(N314,'1.2(1)④'!A:A,0),1)</f>
        <v>105</v>
      </c>
      <c r="M314" s="16">
        <f t="shared" si="59"/>
        <v>110</v>
      </c>
      <c r="N314" s="16" t="str">
        <f t="shared" si="57"/>
        <v>貨物輸送事業者Scope3排出削減を考慮した業務委託共通</v>
      </c>
      <c r="O314"/>
      <c r="P314" s="53" t="str">
        <f>INDEX('1.2(1)④'!$J:$J,MATCH($L314,'1.2(1)④'!$B:$B,0),1)</f>
        <v>排出削減を考慮した、運送委託先の選定</v>
      </c>
      <c r="Q314">
        <f t="shared" si="60"/>
        <v>6</v>
      </c>
      <c r="R314">
        <v>0</v>
      </c>
      <c r="S314">
        <v>0</v>
      </c>
    </row>
    <row r="315" spans="2:19">
      <c r="B315" s="25"/>
      <c r="C315" s="27"/>
      <c r="D315" s="71" t="s">
        <v>1045</v>
      </c>
      <c r="F315" s="61" t="s">
        <v>673</v>
      </c>
      <c r="G315" s="65" t="s">
        <v>2342</v>
      </c>
      <c r="H315" s="66"/>
      <c r="I315" s="97" t="s">
        <v>2350</v>
      </c>
      <c r="J315" s="113" t="str">
        <f t="shared" si="56"/>
        <v>111～112</v>
      </c>
      <c r="L315" s="54">
        <f>INDEX('1.2(1)④'!$B:$B,MATCH(N315,'1.2(1)④'!A:A,0),1)</f>
        <v>111</v>
      </c>
      <c r="M315" s="16">
        <f t="shared" si="59"/>
        <v>112</v>
      </c>
      <c r="N315" s="16" t="str">
        <f t="shared" si="57"/>
        <v>貨物輸送事業者Scope3排出削減を考慮した物流拠点の使用共通</v>
      </c>
      <c r="O315"/>
      <c r="P315" s="53" t="str">
        <f>INDEX('1.2(1)④'!$J:$J,MATCH($L315,'1.2(1)④'!$B:$B,0),1)</f>
        <v>排出削減を考慮した、外部物流拠点（倉庫）での保管</v>
      </c>
      <c r="Q315">
        <f t="shared" si="60"/>
        <v>2</v>
      </c>
      <c r="R315">
        <v>0</v>
      </c>
      <c r="S315">
        <v>0</v>
      </c>
    </row>
    <row r="316" spans="2:19">
      <c r="B316" s="25"/>
      <c r="C316" s="27"/>
      <c r="D316" s="71" t="s">
        <v>1045</v>
      </c>
      <c r="F316" s="62" t="s">
        <v>673</v>
      </c>
      <c r="G316" s="65" t="s">
        <v>2343</v>
      </c>
      <c r="H316" s="66"/>
      <c r="I316" s="97" t="s">
        <v>2350</v>
      </c>
      <c r="J316" s="113">
        <f t="shared" si="56"/>
        <v>113</v>
      </c>
      <c r="L316" s="54">
        <f>INDEX('1.2(1)④'!$B:$B,MATCH(N316,'1.2(1)④'!A:A,0),1)</f>
        <v>113</v>
      </c>
      <c r="M316" s="16">
        <f t="shared" si="59"/>
        <v>113</v>
      </c>
      <c r="N316" s="16" t="str">
        <f t="shared" si="57"/>
        <v>貨物輸送事業者Scope3排出削減を考慮した梱包資材・事務用品等の物品購入共通</v>
      </c>
      <c r="O316"/>
      <c r="P316" s="53" t="str">
        <f>INDEX('1.2(1)④'!$J:$J,MATCH($L316,'1.2(1)④'!$B:$B,0),1)</f>
        <v>排出削減を考慮した梱包資材・事務用品等の物品購入</v>
      </c>
      <c r="Q316">
        <f t="shared" si="60"/>
        <v>1</v>
      </c>
      <c r="R316">
        <v>0</v>
      </c>
      <c r="S316">
        <v>0</v>
      </c>
    </row>
    <row r="317" spans="2:19">
      <c r="B317" s="25"/>
      <c r="C317" s="27"/>
      <c r="D317" s="71" t="s">
        <v>1045</v>
      </c>
      <c r="F317" s="62" t="s">
        <v>673</v>
      </c>
      <c r="G317" s="56" t="s">
        <v>2344</v>
      </c>
      <c r="H317" s="24"/>
      <c r="I317" s="97" t="s">
        <v>2350</v>
      </c>
      <c r="J317" s="113" t="str">
        <f t="shared" si="56"/>
        <v>114～115</v>
      </c>
      <c r="L317" s="54">
        <f>INDEX('1.2(1)④'!$B:$B,MATCH(N317,'1.2(1)④'!A:A,0),1)</f>
        <v>114</v>
      </c>
      <c r="M317" s="16">
        <f t="shared" si="59"/>
        <v>115</v>
      </c>
      <c r="N317" s="16" t="str">
        <f t="shared" si="57"/>
        <v>貨物輸送事業者Scope3排出削減を考慮した機器・資材等の廃棄共通</v>
      </c>
      <c r="O317"/>
      <c r="P317" s="53" t="str">
        <f>INDEX('1.2(1)④'!$J:$J,MATCH($L317,'1.2(1)④'!$B:$B,0),1)</f>
        <v>保有車両および関連部品（タイヤ・バッテリー等）のリユース・リサイクル</v>
      </c>
      <c r="Q317">
        <f t="shared" si="60"/>
        <v>2</v>
      </c>
      <c r="R317">
        <v>0</v>
      </c>
      <c r="S317">
        <v>0</v>
      </c>
    </row>
    <row r="318" spans="2:19" ht="14.4" customHeight="1">
      <c r="B318" s="25"/>
      <c r="C318" s="27"/>
      <c r="D318" s="56" t="s">
        <v>1120</v>
      </c>
      <c r="E318" s="24"/>
      <c r="F318" s="56" t="s">
        <v>1156</v>
      </c>
      <c r="G318" s="56" t="s">
        <v>1157</v>
      </c>
      <c r="H318" s="24"/>
      <c r="I318" s="97" t="s">
        <v>1048</v>
      </c>
      <c r="J318" s="113">
        <f t="shared" si="56"/>
        <v>116</v>
      </c>
      <c r="L318" s="54">
        <f>INDEX('1.2(1)④'!$B:$B,MATCH(N318,'1.2(1)④'!A:A,0),1)</f>
        <v>116</v>
      </c>
      <c r="M318" s="16">
        <f t="shared" si="59"/>
        <v>116</v>
      </c>
      <c r="N318" s="16" t="str">
        <f t="shared" si="57"/>
        <v>旅客輸送事業者Scope1,2燃費性能の優れた輸送用機器の使用 （機器・機材等の導入）鉄道</v>
      </c>
      <c r="O318"/>
      <c r="P318" s="53" t="str">
        <f>INDEX('1.2(1)④'!$J:$J,MATCH($L318,'1.2(1)④'!$B:$B,0),1)</f>
        <v>VVVFインバーター制御車両（交流電動機の速度・回転数制御）・ハイブリッド車両・ディーゼルエレクトリック車両・高効率内燃機関等への代替促進</v>
      </c>
      <c r="Q318">
        <f t="shared" si="60"/>
        <v>1</v>
      </c>
      <c r="R318">
        <v>0</v>
      </c>
      <c r="S318">
        <v>0</v>
      </c>
    </row>
    <row r="319" spans="2:19">
      <c r="B319" s="25"/>
      <c r="C319" s="27"/>
      <c r="D319" s="39" t="s">
        <v>1120</v>
      </c>
      <c r="E319" s="101"/>
      <c r="F319" s="39" t="s">
        <v>1156</v>
      </c>
      <c r="G319" s="39" t="s">
        <v>1157</v>
      </c>
      <c r="H319" s="27"/>
      <c r="I319" s="97" t="s">
        <v>1050</v>
      </c>
      <c r="J319" s="113" t="str">
        <f t="shared" si="56"/>
        <v>117～123</v>
      </c>
      <c r="L319" s="54">
        <f>INDEX('1.2(1)④'!$B:$B,MATCH(N319,'1.2(1)④'!A:A,0),1)</f>
        <v>117</v>
      </c>
      <c r="M319" s="16">
        <f t="shared" si="59"/>
        <v>123</v>
      </c>
      <c r="N319" s="16" t="str">
        <f t="shared" si="57"/>
        <v>旅客輸送事業者Scope1,2燃費性能の優れた輸送用機器の使用 （機器・機材等の導入）自動車</v>
      </c>
      <c r="O319"/>
      <c r="P319" s="53" t="str">
        <f>INDEX('1.2(1)④'!$J:$J,MATCH($L319,'1.2(1)④'!$B:$B,0),1)</f>
        <v>トップランナー燃費基準達成車・ハイブリッド車・天然ガス車・電気自動車・プラグインハイブリッド自動車、燃料電池自動車等の温室効果ガス低排出車の導入</v>
      </c>
      <c r="Q319">
        <f t="shared" si="60"/>
        <v>7</v>
      </c>
      <c r="R319">
        <v>0</v>
      </c>
      <c r="S319">
        <v>0</v>
      </c>
    </row>
    <row r="320" spans="2:19">
      <c r="B320" s="25"/>
      <c r="C320" s="27"/>
      <c r="D320" s="39" t="s">
        <v>1120</v>
      </c>
      <c r="E320" s="101"/>
      <c r="F320" s="71" t="s">
        <v>1156</v>
      </c>
      <c r="G320" s="71" t="s">
        <v>1157</v>
      </c>
      <c r="H320" s="27"/>
      <c r="I320" s="97" t="s">
        <v>1056</v>
      </c>
      <c r="J320" s="113" t="str">
        <f t="shared" si="56"/>
        <v>124～126</v>
      </c>
      <c r="L320" s="54">
        <f>INDEX('1.2(1)④'!$B:$B,MATCH(N320,'1.2(1)④'!A:A,0),1)</f>
        <v>124</v>
      </c>
      <c r="M320" s="16">
        <f t="shared" si="59"/>
        <v>126</v>
      </c>
      <c r="N320" s="16" t="str">
        <f t="shared" si="57"/>
        <v>旅客輸送事業者Scope1,2燃費性能の優れた輸送用機器の使用 （機器・機材等の導入）船舶</v>
      </c>
      <c r="O320"/>
      <c r="P320" s="53" t="str">
        <f>INDEX('1.2(1)④'!$J:$J,MATCH($L320,'1.2(1)④'!$B:$B,0),1)</f>
        <v>スーパーエコシップ等の低燃費船舶の導入</v>
      </c>
      <c r="Q320">
        <f t="shared" si="60"/>
        <v>3</v>
      </c>
      <c r="R320">
        <v>0</v>
      </c>
      <c r="S320">
        <v>0</v>
      </c>
    </row>
    <row r="321" spans="2:19">
      <c r="B321" s="25"/>
      <c r="C321" s="27"/>
      <c r="D321" s="39" t="s">
        <v>1120</v>
      </c>
      <c r="E321" s="101"/>
      <c r="F321" s="71" t="s">
        <v>1156</v>
      </c>
      <c r="G321" s="69" t="s">
        <v>1157</v>
      </c>
      <c r="H321" s="29"/>
      <c r="I321" s="97" t="s">
        <v>1060</v>
      </c>
      <c r="J321" s="113" t="str">
        <f t="shared" si="56"/>
        <v>127～128</v>
      </c>
      <c r="L321" s="54">
        <f>INDEX('1.2(1)④'!$B:$B,MATCH(N321,'1.2(1)④'!A:A,0),1)</f>
        <v>127</v>
      </c>
      <c r="M321" s="16">
        <f t="shared" si="59"/>
        <v>128</v>
      </c>
      <c r="N321" s="16" t="str">
        <f t="shared" si="57"/>
        <v>旅客輸送事業者Scope1,2燃費性能の優れた輸送用機器の使用 （機器・機材等の導入）航空機</v>
      </c>
      <c r="O321"/>
      <c r="P321" s="53" t="str">
        <f>INDEX('1.2(1)④'!$J:$J,MATCH($L321,'1.2(1)④'!$B:$B,0),1)</f>
        <v>高効率の機材導入</v>
      </c>
      <c r="Q321">
        <f t="shared" si="60"/>
        <v>2</v>
      </c>
      <c r="R321">
        <v>0</v>
      </c>
      <c r="S321">
        <v>0</v>
      </c>
    </row>
    <row r="322" spans="2:19">
      <c r="B322" s="25"/>
      <c r="C322" s="27"/>
      <c r="D322" s="39" t="s">
        <v>1120</v>
      </c>
      <c r="E322" s="101"/>
      <c r="F322" s="71" t="s">
        <v>1156</v>
      </c>
      <c r="G322" s="56" t="s">
        <v>1158</v>
      </c>
      <c r="H322" s="24"/>
      <c r="I322" s="97" t="s">
        <v>1048</v>
      </c>
      <c r="J322" s="113" t="str">
        <f t="shared" si="56"/>
        <v>129～133</v>
      </c>
      <c r="L322" s="54">
        <f>INDEX('1.2(1)④'!$B:$B,MATCH(N322,'1.2(1)④'!A:A,0),1)</f>
        <v>129</v>
      </c>
      <c r="M322" s="16">
        <f t="shared" si="59"/>
        <v>133</v>
      </c>
      <c r="N322" s="16" t="str">
        <f t="shared" si="57"/>
        <v>旅客輸送事業者Scope1,2排出削減に資する運転又は操縦 （運用管理）鉄道</v>
      </c>
      <c r="O322"/>
      <c r="P322" s="53" t="str">
        <f>INDEX('1.2(1)④'!$J:$J,MATCH($L322,'1.2(1)④'!$B:$B,0),1)</f>
        <v>惰行運転の活用</v>
      </c>
      <c r="Q322">
        <f t="shared" si="60"/>
        <v>5</v>
      </c>
      <c r="R322">
        <v>0</v>
      </c>
      <c r="S322">
        <v>0</v>
      </c>
    </row>
    <row r="323" spans="2:19">
      <c r="B323" s="25"/>
      <c r="C323" s="27"/>
      <c r="D323" s="39" t="s">
        <v>1120</v>
      </c>
      <c r="E323" s="101"/>
      <c r="F323" s="71" t="s">
        <v>1156</v>
      </c>
      <c r="G323" s="71" t="s">
        <v>1158</v>
      </c>
      <c r="H323" s="27"/>
      <c r="I323" s="97" t="s">
        <v>1050</v>
      </c>
      <c r="J323" s="113" t="str">
        <f t="shared" si="56"/>
        <v>134～137</v>
      </c>
      <c r="L323" s="54">
        <f>INDEX('1.2(1)④'!$B:$B,MATCH(N323,'1.2(1)④'!A:A,0),1)</f>
        <v>134</v>
      </c>
      <c r="M323" s="16">
        <f t="shared" si="59"/>
        <v>137</v>
      </c>
      <c r="N323" s="16" t="str">
        <f t="shared" si="57"/>
        <v>旅客輸送事業者Scope1,2排出削減に資する運転又は操縦 （運用管理）自動車</v>
      </c>
      <c r="O323"/>
      <c r="P323" s="53" t="str">
        <f>INDEX('1.2(1)④'!$J:$J,MATCH($L323,'1.2(1)④'!$B:$B,0),1)</f>
        <v>エコドライブの促進</v>
      </c>
      <c r="Q323">
        <f t="shared" si="60"/>
        <v>4</v>
      </c>
      <c r="R323">
        <v>0</v>
      </c>
      <c r="S323">
        <v>0</v>
      </c>
    </row>
    <row r="324" spans="2:19" ht="14.4" customHeight="1">
      <c r="B324" s="25"/>
      <c r="C324" s="27"/>
      <c r="D324" s="39" t="s">
        <v>1120</v>
      </c>
      <c r="E324" s="101"/>
      <c r="F324" s="71" t="s">
        <v>1156</v>
      </c>
      <c r="G324" s="71" t="s">
        <v>1158</v>
      </c>
      <c r="H324" s="27"/>
      <c r="I324" s="97" t="s">
        <v>1056</v>
      </c>
      <c r="J324" s="113" t="str">
        <f t="shared" si="56"/>
        <v>138～140</v>
      </c>
      <c r="L324" s="54">
        <f>INDEX('1.2(1)④'!$B:$B,MATCH(N324,'1.2(1)④'!A:A,0),1)</f>
        <v>138</v>
      </c>
      <c r="M324" s="16">
        <f t="shared" si="59"/>
        <v>140</v>
      </c>
      <c r="N324" s="16" t="str">
        <f t="shared" si="57"/>
        <v>旅客輸送事業者Scope1,2排出削減に資する運転又は操縦 （運用管理）船舶</v>
      </c>
      <c r="O324"/>
      <c r="P324" s="53" t="str">
        <f>INDEX('1.2(1)④'!$J:$J,MATCH($L324,'1.2(1)④'!$B:$B,0),1)</f>
        <v>低燃費航行の実施（減速走行、バラスト水の調整等）</v>
      </c>
      <c r="Q324">
        <f t="shared" si="60"/>
        <v>3</v>
      </c>
      <c r="R324">
        <v>0</v>
      </c>
      <c r="S324">
        <v>0</v>
      </c>
    </row>
    <row r="325" spans="2:19" ht="14.4" customHeight="1">
      <c r="B325" s="25"/>
      <c r="C325" s="27"/>
      <c r="D325" s="39" t="s">
        <v>1120</v>
      </c>
      <c r="E325" s="101"/>
      <c r="F325" s="71" t="s">
        <v>1156</v>
      </c>
      <c r="G325" s="69" t="s">
        <v>1158</v>
      </c>
      <c r="H325" s="29"/>
      <c r="I325" s="97" t="s">
        <v>1060</v>
      </c>
      <c r="J325" s="113" t="str">
        <f t="shared" si="56"/>
        <v>141～143</v>
      </c>
      <c r="L325" s="54">
        <f>INDEX('1.2(1)④'!$B:$B,MATCH(N325,'1.2(1)④'!A:A,0),1)</f>
        <v>141</v>
      </c>
      <c r="M325" s="16">
        <f t="shared" si="59"/>
        <v>143</v>
      </c>
      <c r="N325" s="16" t="str">
        <f t="shared" si="57"/>
        <v>旅客輸送事業者Scope1,2排出削減に資する運転又は操縦 （運用管理）航空機</v>
      </c>
      <c r="O325"/>
      <c r="P325" s="53" t="str">
        <f>INDEX('1.2(1)④'!$J:$J,MATCH($L325,'1.2(1)④'!$B:$B,0),1)</f>
        <v>低燃費運航の実施（管制支援システムの活用等）</v>
      </c>
      <c r="Q325">
        <f t="shared" si="60"/>
        <v>3</v>
      </c>
      <c r="R325">
        <v>0</v>
      </c>
      <c r="S325">
        <v>0</v>
      </c>
    </row>
    <row r="326" spans="2:19" ht="14.4" customHeight="1">
      <c r="B326" s="25"/>
      <c r="C326" s="27"/>
      <c r="D326" s="39" t="s">
        <v>1120</v>
      </c>
      <c r="E326" s="101"/>
      <c r="F326" s="71" t="s">
        <v>1156</v>
      </c>
      <c r="G326" s="56" t="s">
        <v>2345</v>
      </c>
      <c r="H326" s="24"/>
      <c r="I326" s="97" t="s">
        <v>1048</v>
      </c>
      <c r="J326" s="113">
        <f t="shared" si="56"/>
        <v>144</v>
      </c>
      <c r="L326" s="54">
        <f>INDEX('1.2(1)④'!$B:$B,MATCH(N326,'1.2(1)④'!A:A,0),1)</f>
        <v>144</v>
      </c>
      <c r="M326" s="16">
        <f t="shared" si="59"/>
        <v>144</v>
      </c>
      <c r="N326" s="16" t="str">
        <f t="shared" si="57"/>
        <v>旅客輸送事業者Scope1,2旅客を乗せないで走行し、又は航行する距離の縮減 （運用管理）鉄道</v>
      </c>
      <c r="O326"/>
      <c r="P326" s="53" t="str">
        <f>INDEX('1.2(1)④'!$J:$J,MATCH($L326,'1.2(1)④'!$B:$B,0),1)</f>
        <v>回送運行距離を最小限にするような車両の運用</v>
      </c>
      <c r="Q326">
        <f t="shared" si="60"/>
        <v>1</v>
      </c>
      <c r="R326">
        <v>0</v>
      </c>
      <c r="S326">
        <v>0</v>
      </c>
    </row>
    <row r="327" spans="2:19" ht="14.4" customHeight="1">
      <c r="B327" s="25"/>
      <c r="C327" s="27"/>
      <c r="D327" s="39" t="s">
        <v>1120</v>
      </c>
      <c r="E327" s="101"/>
      <c r="F327" s="71" t="s">
        <v>1156</v>
      </c>
      <c r="G327" s="71" t="s">
        <v>2345</v>
      </c>
      <c r="H327" s="27"/>
      <c r="I327" s="97" t="s">
        <v>1050</v>
      </c>
      <c r="J327" s="113" t="str">
        <f t="shared" si="56"/>
        <v>145～147</v>
      </c>
      <c r="L327" s="54">
        <f>INDEX('1.2(1)④'!$B:$B,MATCH(N327,'1.2(1)④'!A:A,0),1)</f>
        <v>145</v>
      </c>
      <c r="M327" s="16">
        <f t="shared" si="59"/>
        <v>147</v>
      </c>
      <c r="N327" s="16" t="str">
        <f t="shared" si="57"/>
        <v>旅客輸送事業者Scope1,2旅客を乗せないで走行し、又は航行する距離の縮減 （運用管理）自動車</v>
      </c>
      <c r="O327"/>
      <c r="P327" s="53" t="str">
        <f>INDEX('1.2(1)④'!$J:$J,MATCH($L327,'1.2(1)④'!$B:$B,0),1)</f>
        <v>回送運行距離を最小限にするような車両の運用</v>
      </c>
      <c r="Q327">
        <f t="shared" si="60"/>
        <v>3</v>
      </c>
      <c r="R327">
        <v>0</v>
      </c>
      <c r="S327">
        <v>0</v>
      </c>
    </row>
    <row r="328" spans="2:19" ht="14.4" customHeight="1">
      <c r="B328" s="25"/>
      <c r="C328" s="27"/>
      <c r="D328" s="39" t="s">
        <v>1120</v>
      </c>
      <c r="E328" s="101"/>
      <c r="F328" s="71" t="s">
        <v>1156</v>
      </c>
      <c r="G328" s="71" t="s">
        <v>2345</v>
      </c>
      <c r="H328" s="27"/>
      <c r="I328" s="97" t="s">
        <v>1056</v>
      </c>
      <c r="J328" s="113">
        <f t="shared" si="56"/>
        <v>148</v>
      </c>
      <c r="L328" s="54">
        <f>INDEX('1.2(1)④'!$B:$B,MATCH(N328,'1.2(1)④'!A:A,0),1)</f>
        <v>148</v>
      </c>
      <c r="M328" s="16">
        <f t="shared" si="59"/>
        <v>148</v>
      </c>
      <c r="N328" s="16" t="str">
        <f t="shared" si="57"/>
        <v>旅客輸送事業者Scope1,2旅客を乗せないで走行し、又は航行する距離の縮減 （運用管理）船舶</v>
      </c>
      <c r="O328"/>
      <c r="P328" s="53" t="str">
        <f>INDEX('1.2(1)④'!$J:$J,MATCH($L328,'1.2(1)④'!$B:$B,0),1)</f>
        <v>回航時の減速</v>
      </c>
      <c r="Q328">
        <f t="shared" si="60"/>
        <v>1</v>
      </c>
      <c r="R328">
        <v>0</v>
      </c>
      <c r="S328">
        <v>0</v>
      </c>
    </row>
    <row r="329" spans="2:19" ht="14.4" customHeight="1">
      <c r="B329" s="25"/>
      <c r="C329" s="27"/>
      <c r="D329" s="39" t="s">
        <v>1120</v>
      </c>
      <c r="E329" s="101"/>
      <c r="F329" s="71" t="s">
        <v>1156</v>
      </c>
      <c r="G329" s="69" t="s">
        <v>2345</v>
      </c>
      <c r="H329" s="29"/>
      <c r="I329" s="97" t="s">
        <v>1060</v>
      </c>
      <c r="J329" s="113">
        <f t="shared" si="56"/>
        <v>149</v>
      </c>
      <c r="L329" s="54">
        <f>INDEX('1.2(1)④'!$B:$B,MATCH(N329,'1.2(1)④'!A:A,0),1)</f>
        <v>149</v>
      </c>
      <c r="M329" s="16">
        <f t="shared" si="59"/>
        <v>149</v>
      </c>
      <c r="N329" s="16" t="str">
        <f t="shared" si="57"/>
        <v>旅客輸送事業者Scope1,2旅客を乗せないで走行し、又は航行する距離の縮減 （運用管理）航空機</v>
      </c>
      <c r="O329"/>
      <c r="P329" s="53" t="str">
        <f>INDEX('1.2(1)④'!$J:$J,MATCH($L329,'1.2(1)④'!$B:$B,0),1)</f>
        <v>回送運航時の距離を縮減するための機材繰り</v>
      </c>
      <c r="Q329">
        <f t="shared" si="60"/>
        <v>1</v>
      </c>
      <c r="R329">
        <v>0</v>
      </c>
      <c r="S329">
        <v>0</v>
      </c>
    </row>
    <row r="330" spans="2:19" ht="14.4" customHeight="1">
      <c r="B330" s="25"/>
      <c r="C330" s="27"/>
      <c r="D330" s="39" t="s">
        <v>1120</v>
      </c>
      <c r="E330" s="101"/>
      <c r="F330" s="71" t="s">
        <v>1156</v>
      </c>
      <c r="G330" s="56" t="s">
        <v>1160</v>
      </c>
      <c r="H330" s="24"/>
      <c r="I330" s="97" t="s">
        <v>1089</v>
      </c>
      <c r="J330" s="113" t="str">
        <f t="shared" si="56"/>
        <v>150～151</v>
      </c>
      <c r="L330" s="54">
        <f>INDEX('1.2(1)④'!$B:$B,MATCH(N330,'1.2(1)④'!A:A,0),1)</f>
        <v>150</v>
      </c>
      <c r="M330" s="16">
        <f t="shared" si="59"/>
        <v>151</v>
      </c>
      <c r="N330" s="16" t="str">
        <f t="shared" si="57"/>
        <v>旅客輸送事業者Scope1,2その他排出削減 （運用管理）共通</v>
      </c>
      <c r="O330"/>
      <c r="P330" s="53" t="str">
        <f>INDEX('1.2(1)④'!$J:$J,MATCH($L330,'1.2(1)④'!$B:$B,0),1)</f>
        <v>バイオ燃料等低炭素燃料、再エネ電力の導入活用量の開示</v>
      </c>
      <c r="Q330">
        <f t="shared" si="60"/>
        <v>2</v>
      </c>
      <c r="R330">
        <v>0</v>
      </c>
      <c r="S330">
        <v>0</v>
      </c>
    </row>
    <row r="331" spans="2:19" ht="14.4" customHeight="1">
      <c r="B331" s="25"/>
      <c r="C331" s="27"/>
      <c r="D331" s="39" t="s">
        <v>1120</v>
      </c>
      <c r="E331" s="101"/>
      <c r="F331" s="71" t="s">
        <v>1156</v>
      </c>
      <c r="G331" s="71" t="s">
        <v>1160</v>
      </c>
      <c r="H331" s="27"/>
      <c r="I331" s="97" t="s">
        <v>1048</v>
      </c>
      <c r="J331" s="113" t="str">
        <f t="shared" si="56"/>
        <v>152～158</v>
      </c>
      <c r="L331" s="54">
        <f>INDEX('1.2(1)④'!$B:$B,MATCH(N331,'1.2(1)④'!A:A,0),1)</f>
        <v>152</v>
      </c>
      <c r="M331" s="16">
        <f t="shared" si="59"/>
        <v>158</v>
      </c>
      <c r="N331" s="16" t="str">
        <f t="shared" si="57"/>
        <v>旅客輸送事業者Scope1,2その他排出削減 （運用管理）鉄道</v>
      </c>
      <c r="O331"/>
      <c r="P331" s="53" t="str">
        <f>INDEX('1.2(1)④'!$J:$J,MATCH($L331,'1.2(1)④'!$B:$B,0),1)</f>
        <v>自社または事業者団体等でのマニュアルの整備</v>
      </c>
      <c r="Q331">
        <f t="shared" si="60"/>
        <v>7</v>
      </c>
      <c r="R331">
        <v>0</v>
      </c>
      <c r="S331">
        <v>0</v>
      </c>
    </row>
    <row r="332" spans="2:19" ht="14.4" customHeight="1">
      <c r="B332" s="25"/>
      <c r="C332" s="27"/>
      <c r="D332" s="39" t="s">
        <v>1120</v>
      </c>
      <c r="E332" s="101"/>
      <c r="F332" s="71" t="s">
        <v>1156</v>
      </c>
      <c r="G332" s="71" t="s">
        <v>1160</v>
      </c>
      <c r="H332" s="27"/>
      <c r="I332" s="97" t="s">
        <v>1050</v>
      </c>
      <c r="J332" s="113" t="str">
        <f t="shared" si="56"/>
        <v>159～162</v>
      </c>
      <c r="L332" s="54">
        <f>INDEX('1.2(1)④'!$B:$B,MATCH(N332,'1.2(1)④'!A:A,0),1)</f>
        <v>159</v>
      </c>
      <c r="M332" s="16">
        <f t="shared" si="59"/>
        <v>162</v>
      </c>
      <c r="N332" s="16" t="str">
        <f t="shared" si="57"/>
        <v>旅客輸送事業者Scope1,2その他排出削減 （運用管理）自動車</v>
      </c>
      <c r="O332"/>
      <c r="P332" s="53" t="str">
        <f>INDEX('1.2(1)④'!$J:$J,MATCH($L332,'1.2(1)④'!$B:$B,0),1)</f>
        <v>自社または事業者団体等でのマニュアルの整備</v>
      </c>
      <c r="Q332">
        <f t="shared" si="60"/>
        <v>4</v>
      </c>
      <c r="R332">
        <v>0</v>
      </c>
      <c r="S332">
        <v>0</v>
      </c>
    </row>
    <row r="333" spans="2:19" ht="28.95" customHeight="1">
      <c r="B333" s="25"/>
      <c r="C333" s="27"/>
      <c r="D333" s="39" t="s">
        <v>1120</v>
      </c>
      <c r="E333" s="101"/>
      <c r="F333" s="69" t="s">
        <v>1156</v>
      </c>
      <c r="G333" s="69" t="s">
        <v>1160</v>
      </c>
      <c r="H333" s="29"/>
      <c r="I333" s="97" t="s">
        <v>1056</v>
      </c>
      <c r="J333" s="113" t="str">
        <f t="shared" si="56"/>
        <v>163～167</v>
      </c>
      <c r="L333" s="54">
        <f>INDEX('1.2(1)④'!$B:$B,MATCH(N333,'1.2(1)④'!A:A,0),1)</f>
        <v>163</v>
      </c>
      <c r="M333" s="16">
        <f t="shared" si="59"/>
        <v>167</v>
      </c>
      <c r="N333" s="16" t="str">
        <f t="shared" si="57"/>
        <v>旅客輸送事業者Scope1,2その他排出削減 （運用管理）船舶</v>
      </c>
      <c r="O333"/>
      <c r="P333" s="53" t="str">
        <f>INDEX('1.2(1)④'!$J:$J,MATCH($L333,'1.2(1)④'!$B:$B,0),1)</f>
        <v>自社または事業者団体等でのマニュアルの整備</v>
      </c>
      <c r="Q333">
        <f t="shared" si="60"/>
        <v>5</v>
      </c>
      <c r="R333">
        <v>0</v>
      </c>
      <c r="S333">
        <v>0</v>
      </c>
    </row>
    <row r="334" spans="2:19" ht="14.4" customHeight="1">
      <c r="B334" s="25"/>
      <c r="C334" s="27"/>
      <c r="D334" s="39" t="s">
        <v>1120</v>
      </c>
      <c r="E334" s="101"/>
      <c r="F334" s="56" t="s">
        <v>707</v>
      </c>
      <c r="G334" s="65" t="s">
        <v>2341</v>
      </c>
      <c r="H334" s="66"/>
      <c r="I334" s="97" t="s">
        <v>1089</v>
      </c>
      <c r="J334" s="113" t="str">
        <f t="shared" si="56"/>
        <v>168～171</v>
      </c>
      <c r="L334" s="54">
        <f>INDEX('1.2(1)④'!$B:$B,MATCH(N334,'1.2(1)④'!A:A,0),1)</f>
        <v>168</v>
      </c>
      <c r="M334" s="16">
        <f t="shared" si="59"/>
        <v>171</v>
      </c>
      <c r="N334" s="16" t="str">
        <f t="shared" si="57"/>
        <v>旅客輸送事業者Scope3排出削減を考慮した業務委託共通</v>
      </c>
      <c r="O334"/>
      <c r="P334" s="53" t="str">
        <f>INDEX('1.2(1)④'!$J:$J,MATCH($L334,'1.2(1)④'!$B:$B,0),1)</f>
        <v>排出削減を考慮した、乗り継ぎ施設・駅施設の整備委託先の選定</v>
      </c>
      <c r="Q334">
        <f t="shared" si="60"/>
        <v>4</v>
      </c>
      <c r="R334">
        <v>0</v>
      </c>
      <c r="S334">
        <v>0</v>
      </c>
    </row>
    <row r="335" spans="2:19">
      <c r="B335" s="25"/>
      <c r="C335" s="27"/>
      <c r="D335" s="39" t="s">
        <v>1120</v>
      </c>
      <c r="E335" s="101"/>
      <c r="F335" s="39" t="s">
        <v>707</v>
      </c>
      <c r="G335" s="65" t="s">
        <v>2346</v>
      </c>
      <c r="H335" s="66"/>
      <c r="I335" s="97" t="s">
        <v>1089</v>
      </c>
      <c r="J335" s="113">
        <f t="shared" si="56"/>
        <v>172</v>
      </c>
      <c r="L335" s="54">
        <f>INDEX('1.2(1)④'!$B:$B,MATCH(N335,'1.2(1)④'!A:A,0),1)</f>
        <v>172</v>
      </c>
      <c r="M335" s="16">
        <f t="shared" si="59"/>
        <v>172</v>
      </c>
      <c r="N335" s="16" t="str">
        <f t="shared" si="57"/>
        <v>旅客輸送事業者Scope3排出削減を考慮した資材・事務用品等の物品購入共通</v>
      </c>
      <c r="O335"/>
      <c r="P335" s="53" t="str">
        <f>INDEX('1.2(1)④'!$J:$J,MATCH($L335,'1.2(1)④'!$B:$B,0),1)</f>
        <v>排出削減を考慮した資材・事務用品等の物品購入</v>
      </c>
      <c r="Q335">
        <f t="shared" si="60"/>
        <v>1</v>
      </c>
      <c r="R335">
        <v>0</v>
      </c>
      <c r="S335">
        <v>0</v>
      </c>
    </row>
    <row r="336" spans="2:19" ht="14.4" customHeight="1">
      <c r="B336" s="103"/>
      <c r="C336" s="29"/>
      <c r="D336" s="70" t="s">
        <v>1120</v>
      </c>
      <c r="E336" s="102"/>
      <c r="F336" s="69" t="s">
        <v>707</v>
      </c>
      <c r="G336" s="65" t="s">
        <v>2344</v>
      </c>
      <c r="H336" s="66"/>
      <c r="I336" s="97" t="s">
        <v>1089</v>
      </c>
      <c r="J336" s="113" t="str">
        <f t="shared" si="56"/>
        <v>173～174</v>
      </c>
      <c r="L336" s="54">
        <f>INDEX('1.2(1)④'!$B:$B,MATCH(N336,'1.2(1)④'!A:A,0),1)</f>
        <v>173</v>
      </c>
      <c r="M336" s="16">
        <f t="shared" si="59"/>
        <v>174</v>
      </c>
      <c r="N336" s="16" t="str">
        <f t="shared" si="57"/>
        <v>旅客輸送事業者Scope3排出削減を考慮した機器・資材等の廃棄共通</v>
      </c>
      <c r="O336"/>
      <c r="P336" s="53" t="str">
        <f>INDEX('1.2(1)④'!$J:$J,MATCH($L336,'1.2(1)④'!$B:$B,0),1)</f>
        <v>保有車両および関連部品（タイヤ・バッテリー等）のリユース・リサイクル</v>
      </c>
      <c r="Q336">
        <f t="shared" si="60"/>
        <v>2</v>
      </c>
      <c r="R336">
        <v>0</v>
      </c>
      <c r="S336">
        <v>0</v>
      </c>
    </row>
    <row r="337" spans="2:16" ht="14.4" customHeight="1">
      <c r="B337" s="40"/>
      <c r="J337" s="95"/>
      <c r="L337" s="16">
        <f>'1.2(1)④'!B180+1</f>
        <v>175</v>
      </c>
      <c r="M337" s="16"/>
      <c r="N337" s="16"/>
      <c r="O337"/>
      <c r="P337"/>
    </row>
    <row r="338" spans="2:16" ht="14.4" customHeight="1">
      <c r="B338" s="32" t="s">
        <v>701</v>
      </c>
      <c r="C338" s="18" t="s">
        <v>689</v>
      </c>
      <c r="E338" s="18"/>
      <c r="O338"/>
      <c r="P338"/>
    </row>
    <row r="339" spans="2:16" ht="18.600000000000001">
      <c r="B339" s="91" t="s">
        <v>1985</v>
      </c>
      <c r="C339" s="18"/>
      <c r="E339" s="18"/>
      <c r="O339"/>
      <c r="P339"/>
    </row>
    <row r="340" spans="2:16" ht="18.600000000000001">
      <c r="B340" s="32"/>
      <c r="C340" s="18"/>
      <c r="E340" s="18"/>
      <c r="O340"/>
      <c r="P340"/>
    </row>
    <row r="341" spans="2:16">
      <c r="B341" s="130" t="s">
        <v>1935</v>
      </c>
      <c r="C341" s="279" t="s">
        <v>0</v>
      </c>
      <c r="D341" s="279"/>
      <c r="E341" s="175" t="s">
        <v>711</v>
      </c>
      <c r="F341" s="176" t="s">
        <v>1934</v>
      </c>
      <c r="G341" s="175" t="s">
        <v>1162</v>
      </c>
      <c r="H341" s="279" t="s">
        <v>10</v>
      </c>
      <c r="I341" s="279"/>
      <c r="J341" s="176" t="s">
        <v>1933</v>
      </c>
      <c r="L341" s="53" t="s">
        <v>1161</v>
      </c>
      <c r="O341"/>
      <c r="P341"/>
    </row>
    <row r="342" spans="2:16">
      <c r="B342" s="99" t="s">
        <v>1929</v>
      </c>
      <c r="C342" s="269" t="s">
        <v>973</v>
      </c>
      <c r="D342" s="269"/>
      <c r="E342" s="97" t="s">
        <v>975</v>
      </c>
      <c r="F342" s="129">
        <f>INDEX('1.2(2)'!E:E,MATCH(G342,'1.2(2)'!$F:$F,0),1)</f>
        <v>1</v>
      </c>
      <c r="G342" s="129" t="s">
        <v>2302</v>
      </c>
      <c r="H342" s="249" t="s">
        <v>1272</v>
      </c>
      <c r="I342" s="251"/>
      <c r="J342" s="170" t="str">
        <f t="shared" ref="J342:J373" si="61">HYPERLINK("#'"&amp;$B$17&amp;$B$338&amp;"'!B"&amp;L342+6,IF(M342=L342,L342,L342&amp;"～"&amp;M342))</f>
        <v>1～28</v>
      </c>
      <c r="L342" s="54">
        <f>INDEX('1.2(2)'!$B:$B,MATCH(N342,'1.2(2)'!$C:$C,0),1)</f>
        <v>1</v>
      </c>
      <c r="M342" s="16">
        <f>L343-1</f>
        <v>28</v>
      </c>
      <c r="N342" s="16" t="str">
        <f t="shared" ref="N342:N373" si="62">H342</f>
        <v>水冷ヒートポンプチラー</v>
      </c>
      <c r="O342"/>
      <c r="P342"/>
    </row>
    <row r="343" spans="2:16">
      <c r="B343" s="99" t="s">
        <v>1929</v>
      </c>
      <c r="C343" s="269" t="s">
        <v>973</v>
      </c>
      <c r="D343" s="269"/>
      <c r="E343" s="97" t="s">
        <v>975</v>
      </c>
      <c r="F343" s="161">
        <f>INDEX('1.2(2)'!E:E,MATCH(G343,'1.2(2)'!$F:$F,0),1)</f>
        <v>1</v>
      </c>
      <c r="G343" s="161" t="s">
        <v>2302</v>
      </c>
      <c r="H343" s="249" t="s">
        <v>1289</v>
      </c>
      <c r="I343" s="251"/>
      <c r="J343" s="170" t="str">
        <f t="shared" si="61"/>
        <v>29～178</v>
      </c>
      <c r="L343" s="54">
        <f>INDEX('1.2(2)'!$B:$B,MATCH(N343,'1.2(2)'!$C:$C,0),1)</f>
        <v>29</v>
      </c>
      <c r="M343" s="16">
        <f>L344-1</f>
        <v>178</v>
      </c>
      <c r="N343" s="16" t="str">
        <f t="shared" si="62"/>
        <v>空冷ヒートポンプチラー</v>
      </c>
      <c r="O343"/>
      <c r="P343"/>
    </row>
    <row r="344" spans="2:16" ht="14.4" customHeight="1">
      <c r="B344" s="99" t="s">
        <v>1929</v>
      </c>
      <c r="C344" s="269" t="s">
        <v>973</v>
      </c>
      <c r="D344" s="269"/>
      <c r="E344" s="97" t="s">
        <v>975</v>
      </c>
      <c r="F344" s="99">
        <f>INDEX('1.2(2)'!E:E,MATCH(G344,'1.2(2)'!$F:$F,0),1)</f>
        <v>4</v>
      </c>
      <c r="G344" s="99" t="s">
        <v>25</v>
      </c>
      <c r="H344" s="249" t="s">
        <v>1253</v>
      </c>
      <c r="I344" s="251"/>
      <c r="J344" s="170" t="str">
        <f t="shared" si="61"/>
        <v>179～200</v>
      </c>
      <c r="L344" s="54">
        <f>INDEX('1.2(2)'!$B:$B,MATCH(N344,'1.2(2)'!$C:$C,0),1)</f>
        <v>179</v>
      </c>
      <c r="M344" s="16">
        <f t="shared" ref="M344:M400" si="63">L345-1</f>
        <v>200</v>
      </c>
      <c r="N344" s="16" t="str">
        <f t="shared" si="62"/>
        <v>フロン類等冷媒ターボ冷凍機</v>
      </c>
      <c r="O344"/>
      <c r="P344"/>
    </row>
    <row r="345" spans="2:16" ht="14.4" customHeight="1">
      <c r="B345" s="99" t="s">
        <v>1929</v>
      </c>
      <c r="C345" s="269" t="s">
        <v>973</v>
      </c>
      <c r="D345" s="269"/>
      <c r="E345" s="97" t="s">
        <v>975</v>
      </c>
      <c r="F345" s="129">
        <f>INDEX('1.2(2)'!E:E,MATCH(G345,'1.2(2)'!$F:$F,0),1)</f>
        <v>6</v>
      </c>
      <c r="G345" s="129" t="s">
        <v>2303</v>
      </c>
      <c r="H345" s="249" t="s">
        <v>1200</v>
      </c>
      <c r="I345" s="251"/>
      <c r="J345" s="170" t="str">
        <f t="shared" si="61"/>
        <v>201～206</v>
      </c>
      <c r="L345" s="54">
        <f>INDEX('1.2(2)'!$B:$B,MATCH(N345,'1.2(2)'!$C:$C,0),1)</f>
        <v>201</v>
      </c>
      <c r="M345" s="16">
        <f t="shared" si="63"/>
        <v>206</v>
      </c>
      <c r="N345" s="16" t="str">
        <f t="shared" si="62"/>
        <v>パッケージエアコン(店舗･オフィス用)</v>
      </c>
      <c r="O345"/>
      <c r="P345"/>
    </row>
    <row r="346" spans="2:16">
      <c r="B346" s="99" t="s">
        <v>1929</v>
      </c>
      <c r="C346" s="269" t="s">
        <v>973</v>
      </c>
      <c r="D346" s="269"/>
      <c r="E346" s="97" t="s">
        <v>975</v>
      </c>
      <c r="F346" s="162">
        <f>INDEX('1.2(2)'!E:E,MATCH(G346,'1.2(2)'!$F:$F,0),1)</f>
        <v>6</v>
      </c>
      <c r="G346" s="162" t="s">
        <v>2303</v>
      </c>
      <c r="H346" s="249" t="s">
        <v>1212</v>
      </c>
      <c r="I346" s="251"/>
      <c r="J346" s="170" t="str">
        <f t="shared" si="61"/>
        <v>207～214</v>
      </c>
      <c r="L346" s="54">
        <f>INDEX('1.2(2)'!$B:$B,MATCH(N346,'1.2(2)'!$C:$C,0),1)</f>
        <v>207</v>
      </c>
      <c r="M346" s="16">
        <f t="shared" si="63"/>
        <v>214</v>
      </c>
      <c r="N346" s="16" t="str">
        <f t="shared" si="62"/>
        <v>パッケージエアコン(設備用)</v>
      </c>
      <c r="O346"/>
      <c r="P346"/>
    </row>
    <row r="347" spans="2:16">
      <c r="B347" s="99" t="s">
        <v>1929</v>
      </c>
      <c r="C347" s="269" t="s">
        <v>973</v>
      </c>
      <c r="D347" s="269"/>
      <c r="E347" s="97" t="s">
        <v>975</v>
      </c>
      <c r="F347" s="163">
        <f>INDEX('1.2(2)'!E:E,MATCH(G347,'1.2(2)'!$F:$F,0),1)</f>
        <v>6</v>
      </c>
      <c r="G347" s="163" t="s">
        <v>2303</v>
      </c>
      <c r="H347" s="249" t="s">
        <v>1227</v>
      </c>
      <c r="I347" s="251"/>
      <c r="J347" s="170" t="str">
        <f t="shared" si="61"/>
        <v>215～225</v>
      </c>
      <c r="L347" s="54">
        <f>INDEX('1.2(2)'!$B:$B,MATCH(N347,'1.2(2)'!$C:$C,0),1)</f>
        <v>215</v>
      </c>
      <c r="M347" s="16">
        <f t="shared" si="63"/>
        <v>225</v>
      </c>
      <c r="N347" s="16" t="str">
        <f t="shared" si="62"/>
        <v>パッケージエアコン(ビル用マルチ)</v>
      </c>
      <c r="O347"/>
      <c r="P347"/>
    </row>
    <row r="348" spans="2:16">
      <c r="B348" s="99" t="s">
        <v>1929</v>
      </c>
      <c r="C348" s="269" t="s">
        <v>973</v>
      </c>
      <c r="D348" s="269"/>
      <c r="E348" s="97" t="s">
        <v>975</v>
      </c>
      <c r="F348" s="99">
        <f>INDEX('1.2(2)'!E:E,MATCH(G348,'1.2(2)'!$F:$F,0),1)</f>
        <v>7</v>
      </c>
      <c r="G348" s="99" t="s">
        <v>2304</v>
      </c>
      <c r="H348" s="249" t="s">
        <v>33</v>
      </c>
      <c r="I348" s="251"/>
      <c r="J348" s="170" t="str">
        <f t="shared" si="61"/>
        <v>226～255</v>
      </c>
      <c r="L348" s="54">
        <f>INDEX('1.2(2)'!$B:$B,MATCH(N348,'1.2(2)'!$C:$C,0),1)</f>
        <v>226</v>
      </c>
      <c r="M348" s="16">
        <f t="shared" si="63"/>
        <v>255</v>
      </c>
      <c r="N348" s="16" t="str">
        <f t="shared" si="62"/>
        <v>ガスヒートポンプ</v>
      </c>
      <c r="O348"/>
      <c r="P348"/>
    </row>
    <row r="349" spans="2:16" ht="14.4" customHeight="1">
      <c r="B349" s="99" t="s">
        <v>1929</v>
      </c>
      <c r="C349" s="269" t="s">
        <v>973</v>
      </c>
      <c r="D349" s="269"/>
      <c r="E349" s="97" t="s">
        <v>975</v>
      </c>
      <c r="F349" s="99">
        <f>INDEX('1.2(2)'!E:E,MATCH(G349,'1.2(2)'!$F:$F,0),1)</f>
        <v>9</v>
      </c>
      <c r="G349" s="99" t="s">
        <v>2305</v>
      </c>
      <c r="H349" s="249" t="s">
        <v>1239</v>
      </c>
      <c r="I349" s="251"/>
      <c r="J349" s="170" t="str">
        <f t="shared" si="61"/>
        <v>256～264</v>
      </c>
      <c r="L349" s="54">
        <f>INDEX('1.2(2)'!$B:$B,MATCH(N349,'1.2(2)'!$C:$C,0),1)</f>
        <v>256</v>
      </c>
      <c r="M349" s="16">
        <f t="shared" si="63"/>
        <v>264</v>
      </c>
      <c r="N349" s="16" t="str">
        <f t="shared" si="62"/>
        <v>氷蓄熱式パッケージエアコン</v>
      </c>
      <c r="O349"/>
      <c r="P349"/>
    </row>
    <row r="350" spans="2:16">
      <c r="B350" s="99" t="s">
        <v>1929</v>
      </c>
      <c r="C350" s="269" t="s">
        <v>973</v>
      </c>
      <c r="D350" s="269"/>
      <c r="E350" s="97" t="s">
        <v>975</v>
      </c>
      <c r="F350" s="99">
        <f>INDEX('1.2(2)'!E:E,MATCH(G350,'1.2(2)'!$F:$F,0),1)</f>
        <v>10</v>
      </c>
      <c r="G350" s="99" t="s">
        <v>2306</v>
      </c>
      <c r="H350" s="249" t="s">
        <v>1333</v>
      </c>
      <c r="I350" s="251"/>
      <c r="J350" s="170" t="str">
        <f t="shared" si="61"/>
        <v>265～292</v>
      </c>
      <c r="L350" s="54">
        <f>INDEX('1.2(2)'!$B:$B,MATCH(N350,'1.2(2)'!$C:$C,0),1)</f>
        <v>265</v>
      </c>
      <c r="M350" s="16">
        <f t="shared" si="63"/>
        <v>292</v>
      </c>
      <c r="N350" s="16" t="str">
        <f t="shared" si="62"/>
        <v>間接気化式冷却器</v>
      </c>
      <c r="O350"/>
      <c r="P350"/>
    </row>
    <row r="351" spans="2:16" ht="14.4" customHeight="1">
      <c r="B351" s="99" t="s">
        <v>1929</v>
      </c>
      <c r="C351" s="269" t="s">
        <v>973</v>
      </c>
      <c r="D351" s="269"/>
      <c r="E351" s="97" t="s">
        <v>975</v>
      </c>
      <c r="F351" s="129">
        <f>INDEX('1.2(2)'!E:E,MATCH(G351,'1.2(2)'!$F:$F,0),1)</f>
        <v>11</v>
      </c>
      <c r="G351" s="129" t="s">
        <v>2307</v>
      </c>
      <c r="H351" s="249" t="s">
        <v>1356</v>
      </c>
      <c r="I351" s="251"/>
      <c r="J351" s="170" t="str">
        <f t="shared" si="61"/>
        <v>293～298</v>
      </c>
      <c r="L351" s="54">
        <f>INDEX('1.2(2)'!$B:$B,MATCH(N351,'1.2(2)'!$C:$C,0),1)</f>
        <v>293</v>
      </c>
      <c r="M351" s="16">
        <f t="shared" si="63"/>
        <v>298</v>
      </c>
      <c r="N351" s="16" t="str">
        <f t="shared" si="62"/>
        <v>吸収冷温水機（二重効用）</v>
      </c>
      <c r="O351"/>
      <c r="P351"/>
    </row>
    <row r="352" spans="2:16" ht="14.4" customHeight="1">
      <c r="B352" s="99" t="s">
        <v>1929</v>
      </c>
      <c r="C352" s="269" t="s">
        <v>973</v>
      </c>
      <c r="D352" s="269"/>
      <c r="E352" s="97" t="s">
        <v>975</v>
      </c>
      <c r="F352" s="162">
        <f>INDEX('1.2(2)'!E:E,MATCH(G352,'1.2(2)'!$F:$F,0),1)</f>
        <v>11</v>
      </c>
      <c r="G352" s="162" t="s">
        <v>2307</v>
      </c>
      <c r="H352" s="249" t="s">
        <v>1364</v>
      </c>
      <c r="I352" s="251"/>
      <c r="J352" s="170">
        <f t="shared" si="61"/>
        <v>299</v>
      </c>
      <c r="L352" s="54">
        <f>INDEX('1.2(2)'!$B:$B,MATCH(N352,'1.2(2)'!$C:$C,0),1)</f>
        <v>299</v>
      </c>
      <c r="M352" s="16">
        <f t="shared" si="63"/>
        <v>299</v>
      </c>
      <c r="N352" s="16" t="str">
        <f t="shared" si="62"/>
        <v>吸収冷温水機（三重効用）/廃熱投入型吸収冷温水機（三重効用）</v>
      </c>
      <c r="O352"/>
      <c r="P352"/>
    </row>
    <row r="353" spans="2:16" ht="14.4" customHeight="1">
      <c r="B353" s="99" t="s">
        <v>1929</v>
      </c>
      <c r="C353" s="269" t="s">
        <v>973</v>
      </c>
      <c r="D353" s="269"/>
      <c r="E353" s="97" t="s">
        <v>975</v>
      </c>
      <c r="F353" s="164">
        <f>INDEX('1.2(2)'!E:E,MATCH(G353,'1.2(2)'!$F:$F,0),1)</f>
        <v>11</v>
      </c>
      <c r="G353" s="164" t="s">
        <v>2307</v>
      </c>
      <c r="H353" s="249" t="s">
        <v>1365</v>
      </c>
      <c r="I353" s="251"/>
      <c r="J353" s="170" t="str">
        <f t="shared" si="61"/>
        <v>300～305</v>
      </c>
      <c r="L353" s="54">
        <f>INDEX('1.2(2)'!$B:$B,MATCH(N353,'1.2(2)'!$C:$C,0),1)</f>
        <v>300</v>
      </c>
      <c r="M353" s="16">
        <f t="shared" si="63"/>
        <v>305</v>
      </c>
      <c r="N353" s="16" t="str">
        <f t="shared" si="62"/>
        <v>一重二重併用形吸収冷温水機</v>
      </c>
      <c r="O353"/>
      <c r="P353"/>
    </row>
    <row r="354" spans="2:16" ht="14.4" customHeight="1">
      <c r="B354" s="99" t="s">
        <v>1929</v>
      </c>
      <c r="C354" s="269" t="s">
        <v>973</v>
      </c>
      <c r="D354" s="269"/>
      <c r="E354" s="97" t="s">
        <v>975</v>
      </c>
      <c r="F354" s="163">
        <f>INDEX('1.2(2)'!E:E,MATCH(G354,'1.2(2)'!$F:$F,0),1)</f>
        <v>11</v>
      </c>
      <c r="G354" s="163" t="s">
        <v>2307</v>
      </c>
      <c r="H354" s="249" t="s">
        <v>1366</v>
      </c>
      <c r="I354" s="251"/>
      <c r="J354" s="170" t="str">
        <f t="shared" si="61"/>
        <v>306～308</v>
      </c>
      <c r="L354" s="54">
        <f>INDEX('1.2(2)'!$B:$B,MATCH(N354,'1.2(2)'!$C:$C,0),1)</f>
        <v>306</v>
      </c>
      <c r="M354" s="16">
        <f t="shared" si="63"/>
        <v>308</v>
      </c>
      <c r="N354" s="16" t="str">
        <f t="shared" si="62"/>
        <v>木質ペレット直焚き吸収冷温水機（二重効用）</v>
      </c>
      <c r="O354"/>
      <c r="P354"/>
    </row>
    <row r="355" spans="2:16" ht="14.4" customHeight="1">
      <c r="B355" s="99" t="s">
        <v>1929</v>
      </c>
      <c r="C355" s="269" t="s">
        <v>973</v>
      </c>
      <c r="D355" s="269"/>
      <c r="E355" s="97" t="s">
        <v>975</v>
      </c>
      <c r="F355" s="99">
        <f>INDEX('1.2(2)'!E:E,MATCH(G355,'1.2(2)'!$F:$F,0),1)</f>
        <v>12</v>
      </c>
      <c r="G355" s="99" t="s">
        <v>2308</v>
      </c>
      <c r="H355" s="249" t="s">
        <v>1381</v>
      </c>
      <c r="I355" s="251"/>
      <c r="J355" s="170" t="str">
        <f t="shared" si="61"/>
        <v>309～312</v>
      </c>
      <c r="L355" s="54">
        <f>INDEX('1.2(2)'!$B:$B,MATCH(N355,'1.2(2)'!$C:$C,0),1)</f>
        <v>309</v>
      </c>
      <c r="M355" s="16">
        <f t="shared" si="63"/>
        <v>312</v>
      </c>
      <c r="N355" s="16" t="str">
        <f t="shared" si="62"/>
        <v>吸着式冷凍機</v>
      </c>
      <c r="O355"/>
      <c r="P355"/>
    </row>
    <row r="356" spans="2:16" ht="14.4" customHeight="1">
      <c r="B356" s="99" t="s">
        <v>1929</v>
      </c>
      <c r="C356" s="269" t="s">
        <v>973</v>
      </c>
      <c r="D356" s="269"/>
      <c r="E356" s="97" t="s">
        <v>975</v>
      </c>
      <c r="F356" s="99">
        <f>INDEX('1.2(2)'!E:E,MATCH(G356,'1.2(2)'!$F:$F,0),1)</f>
        <v>13</v>
      </c>
      <c r="G356" s="99" t="s">
        <v>2309</v>
      </c>
      <c r="H356" s="249" t="s">
        <v>1371</v>
      </c>
      <c r="I356" s="251"/>
      <c r="J356" s="170" t="str">
        <f t="shared" si="61"/>
        <v>313～319</v>
      </c>
      <c r="L356" s="54">
        <f>INDEX('1.2(2)'!$B:$B,MATCH(N356,'1.2(2)'!$C:$C,0),1)</f>
        <v>313</v>
      </c>
      <c r="M356" s="16">
        <f t="shared" si="63"/>
        <v>319</v>
      </c>
      <c r="N356" s="16" t="str">
        <f t="shared" si="62"/>
        <v>パッシブ地中熱利用システム</v>
      </c>
      <c r="O356"/>
      <c r="P356"/>
    </row>
    <row r="357" spans="2:16" ht="14.4" customHeight="1">
      <c r="B357" s="99" t="s">
        <v>1929</v>
      </c>
      <c r="C357" s="269" t="s">
        <v>973</v>
      </c>
      <c r="D357" s="269"/>
      <c r="E357" s="97" t="s">
        <v>975</v>
      </c>
      <c r="F357" s="99">
        <f>INDEX('1.2(2)'!E:E,MATCH(G357,'1.2(2)'!$F:$F,0),1)</f>
        <v>14</v>
      </c>
      <c r="G357" s="99" t="s">
        <v>2310</v>
      </c>
      <c r="H357" s="249" t="s">
        <v>1840</v>
      </c>
      <c r="I357" s="251"/>
      <c r="J357" s="170">
        <f t="shared" si="61"/>
        <v>320</v>
      </c>
      <c r="L357" s="54">
        <f>INDEX('1.2(2)'!$B:$B,MATCH(N357,'1.2(2)'!$C:$C,0),1)</f>
        <v>320</v>
      </c>
      <c r="M357" s="16">
        <f t="shared" si="63"/>
        <v>320</v>
      </c>
      <c r="N357" s="16" t="str">
        <f t="shared" si="62"/>
        <v>二流体加湿器</v>
      </c>
      <c r="O357"/>
      <c r="P357"/>
    </row>
    <row r="358" spans="2:16">
      <c r="B358" s="99" t="s">
        <v>1929</v>
      </c>
      <c r="C358" s="269" t="s">
        <v>973</v>
      </c>
      <c r="D358" s="269"/>
      <c r="E358" s="97" t="s">
        <v>975</v>
      </c>
      <c r="F358" s="99">
        <f>INDEX('1.2(2)'!E:E,MATCH(G358,'1.2(2)'!$F:$F,0),1)</f>
        <v>15</v>
      </c>
      <c r="G358" s="99" t="s">
        <v>2311</v>
      </c>
      <c r="H358" s="249" t="s">
        <v>1488</v>
      </c>
      <c r="I358" s="251"/>
      <c r="J358" s="170">
        <f t="shared" si="61"/>
        <v>321</v>
      </c>
      <c r="L358" s="54">
        <f>INDEX('1.2(2)'!$B:$B,MATCH(N358,'1.2(2)'!$C:$C,0),1)</f>
        <v>321</v>
      </c>
      <c r="M358" s="16">
        <f t="shared" si="63"/>
        <v>321</v>
      </c>
      <c r="N358" s="16" t="str">
        <f t="shared" si="62"/>
        <v>密閉式ペレットストーブ</v>
      </c>
      <c r="O358"/>
      <c r="P358"/>
    </row>
    <row r="359" spans="2:16" ht="14.4" customHeight="1">
      <c r="B359" s="99" t="s">
        <v>1929</v>
      </c>
      <c r="C359" s="269" t="s">
        <v>973</v>
      </c>
      <c r="D359" s="269"/>
      <c r="E359" s="97" t="s">
        <v>975</v>
      </c>
      <c r="F359" s="99">
        <f>INDEX('1.2(2)'!E:E,MATCH(G359,'1.2(2)'!$F:$F,0),1)</f>
        <v>18</v>
      </c>
      <c r="G359" s="99" t="s">
        <v>2312</v>
      </c>
      <c r="H359" s="249" t="s">
        <v>1495</v>
      </c>
      <c r="I359" s="251"/>
      <c r="J359" s="170" t="str">
        <f t="shared" si="61"/>
        <v>322～333</v>
      </c>
      <c r="L359" s="54">
        <f>INDEX('1.2(2)'!$B:$B,MATCH(N359,'1.2(2)'!$C:$C,0),1)</f>
        <v>322</v>
      </c>
      <c r="M359" s="16">
        <f t="shared" si="63"/>
        <v>333</v>
      </c>
      <c r="N359" s="16" t="str">
        <f t="shared" si="62"/>
        <v>ヒートポンプ給湯機(空気熱源)</v>
      </c>
      <c r="O359"/>
      <c r="P359"/>
    </row>
    <row r="360" spans="2:16">
      <c r="B360" s="99" t="s">
        <v>1929</v>
      </c>
      <c r="C360" s="269" t="s">
        <v>973</v>
      </c>
      <c r="D360" s="269"/>
      <c r="E360" s="97" t="s">
        <v>975</v>
      </c>
      <c r="F360" s="99">
        <f>INDEX('1.2(2)'!E:E,MATCH(G360,'1.2(2)'!$F:$F,0),1)</f>
        <v>19</v>
      </c>
      <c r="G360" s="99" t="s">
        <v>56</v>
      </c>
      <c r="H360" s="249" t="s">
        <v>58</v>
      </c>
      <c r="I360" s="251"/>
      <c r="J360" s="170">
        <f t="shared" si="61"/>
        <v>334</v>
      </c>
      <c r="L360" s="54">
        <f>INDEX('1.2(2)'!$B:$B,MATCH(N360,'1.2(2)'!$C:$C,0),1)</f>
        <v>334</v>
      </c>
      <c r="M360" s="16">
        <f t="shared" si="63"/>
        <v>334</v>
      </c>
      <c r="N360" s="16" t="str">
        <f t="shared" si="62"/>
        <v>潜熱回収型給湯器</v>
      </c>
      <c r="O360"/>
      <c r="P360"/>
    </row>
    <row r="361" spans="2:16">
      <c r="B361" s="99" t="s">
        <v>1929</v>
      </c>
      <c r="C361" s="269" t="s">
        <v>973</v>
      </c>
      <c r="D361" s="269"/>
      <c r="E361" s="97" t="s">
        <v>975</v>
      </c>
      <c r="F361" s="99">
        <f>INDEX('1.2(2)'!E:E,MATCH(G361,'1.2(2)'!$F:$F,0),1)</f>
        <v>24</v>
      </c>
      <c r="G361" s="99" t="s">
        <v>67</v>
      </c>
      <c r="H361" s="249" t="s">
        <v>1659</v>
      </c>
      <c r="I361" s="251"/>
      <c r="J361" s="170" t="str">
        <f t="shared" si="61"/>
        <v>335～349</v>
      </c>
      <c r="L361" s="54">
        <f>INDEX('1.2(2)'!$B:$B,MATCH(N361,'1.2(2)'!$C:$C,0),1)</f>
        <v>335</v>
      </c>
      <c r="M361" s="16">
        <f t="shared" si="63"/>
        <v>349</v>
      </c>
      <c r="N361" s="16" t="str">
        <f t="shared" si="62"/>
        <v>LED照明器具</v>
      </c>
      <c r="O361"/>
      <c r="P361"/>
    </row>
    <row r="362" spans="2:16" ht="14.4" customHeight="1">
      <c r="B362" s="99" t="s">
        <v>1929</v>
      </c>
      <c r="C362" s="269" t="s">
        <v>973</v>
      </c>
      <c r="D362" s="269"/>
      <c r="E362" s="97" t="s">
        <v>975</v>
      </c>
      <c r="F362" s="129">
        <f>INDEX('1.2(2)'!E:E,MATCH(G362,'1.2(2)'!$F:$F,0),1)</f>
        <v>25</v>
      </c>
      <c r="G362" s="129" t="s">
        <v>2313</v>
      </c>
      <c r="H362" s="249" t="s">
        <v>1541</v>
      </c>
      <c r="I362" s="251"/>
      <c r="J362" s="170" t="str">
        <f t="shared" si="61"/>
        <v>350～356</v>
      </c>
      <c r="L362" s="54">
        <f>INDEX('1.2(2)'!$B:$B,MATCH(N362,'1.2(2)'!$C:$C,0),1)</f>
        <v>350</v>
      </c>
      <c r="M362" s="16">
        <f t="shared" si="63"/>
        <v>356</v>
      </c>
      <c r="N362" s="16" t="str">
        <f t="shared" si="62"/>
        <v>蒸気ボイラ(貫流ボイラ)</v>
      </c>
      <c r="O362"/>
      <c r="P362"/>
    </row>
    <row r="363" spans="2:16" ht="14.4" customHeight="1">
      <c r="B363" s="99" t="s">
        <v>1929</v>
      </c>
      <c r="C363" s="269" t="s">
        <v>973</v>
      </c>
      <c r="D363" s="269"/>
      <c r="E363" s="97" t="s">
        <v>975</v>
      </c>
      <c r="F363" s="162">
        <f>INDEX('1.2(2)'!E:E,MATCH(G363,'1.2(2)'!$F:$F,0),1)</f>
        <v>25</v>
      </c>
      <c r="G363" s="162" t="s">
        <v>2313</v>
      </c>
      <c r="H363" s="249" t="s">
        <v>1559</v>
      </c>
      <c r="I363" s="251"/>
      <c r="J363" s="170" t="str">
        <f t="shared" si="61"/>
        <v>357～364</v>
      </c>
      <c r="L363" s="54">
        <f>INDEX('1.2(2)'!$B:$B,MATCH(N363,'1.2(2)'!$C:$C,0),1)</f>
        <v>357</v>
      </c>
      <c r="M363" s="16">
        <f t="shared" si="63"/>
        <v>364</v>
      </c>
      <c r="N363" s="16" t="str">
        <f t="shared" si="62"/>
        <v>蒸気ボイラ(炉筒煙管ボイラ)</v>
      </c>
      <c r="O363"/>
      <c r="P363"/>
    </row>
    <row r="364" spans="2:16">
      <c r="B364" s="99" t="s">
        <v>1929</v>
      </c>
      <c r="C364" s="269" t="s">
        <v>973</v>
      </c>
      <c r="D364" s="269"/>
      <c r="E364" s="97" t="s">
        <v>975</v>
      </c>
      <c r="F364" s="164">
        <f>INDEX('1.2(2)'!E:E,MATCH(G364,'1.2(2)'!$F:$F,0),1)</f>
        <v>25</v>
      </c>
      <c r="G364" s="164" t="s">
        <v>2313</v>
      </c>
      <c r="H364" s="249" t="s">
        <v>1563</v>
      </c>
      <c r="I364" s="251"/>
      <c r="J364" s="170" t="str">
        <f t="shared" si="61"/>
        <v>365～369</v>
      </c>
      <c r="L364" s="54">
        <f>INDEX('1.2(2)'!$B:$B,MATCH(N364,'1.2(2)'!$C:$C,0),1)</f>
        <v>365</v>
      </c>
      <c r="M364" s="16">
        <f t="shared" si="63"/>
        <v>369</v>
      </c>
      <c r="N364" s="16" t="str">
        <f t="shared" si="62"/>
        <v>蒸気ボイラ(水管ボイラ)</v>
      </c>
      <c r="O364"/>
      <c r="P364"/>
    </row>
    <row r="365" spans="2:16">
      <c r="B365" s="99" t="s">
        <v>1929</v>
      </c>
      <c r="C365" s="269" t="s">
        <v>973</v>
      </c>
      <c r="D365" s="269"/>
      <c r="E365" s="97" t="s">
        <v>975</v>
      </c>
      <c r="F365" s="164">
        <f>INDEX('1.2(2)'!E:E,MATCH(G365,'1.2(2)'!$F:$F,0),1)</f>
        <v>25</v>
      </c>
      <c r="G365" s="164" t="s">
        <v>2313</v>
      </c>
      <c r="H365" s="249" t="s">
        <v>1564</v>
      </c>
      <c r="I365" s="251"/>
      <c r="J365" s="170" t="str">
        <f t="shared" si="61"/>
        <v>370～372</v>
      </c>
      <c r="L365" s="54">
        <f>INDEX('1.2(2)'!$B:$B,MATCH(N365,'1.2(2)'!$C:$C,0),1)</f>
        <v>370</v>
      </c>
      <c r="M365" s="16">
        <f t="shared" si="63"/>
        <v>372</v>
      </c>
      <c r="N365" s="16" t="str">
        <f t="shared" si="62"/>
        <v>水素ボイラ(貫流ボイラ)</v>
      </c>
      <c r="O365"/>
      <c r="P365"/>
    </row>
    <row r="366" spans="2:16">
      <c r="B366" s="99" t="s">
        <v>1929</v>
      </c>
      <c r="C366" s="269" t="s">
        <v>973</v>
      </c>
      <c r="D366" s="269"/>
      <c r="E366" s="97" t="s">
        <v>975</v>
      </c>
      <c r="F366" s="164">
        <f>INDEX('1.2(2)'!E:E,MATCH(G366,'1.2(2)'!$F:$F,0),1)</f>
        <v>26</v>
      </c>
      <c r="G366" s="164" t="s">
        <v>74</v>
      </c>
      <c r="H366" s="249" t="s">
        <v>1506</v>
      </c>
      <c r="I366" s="251"/>
      <c r="J366" s="170" t="str">
        <f t="shared" si="61"/>
        <v>373～390</v>
      </c>
      <c r="L366" s="54">
        <f>INDEX('1.2(2)'!$B:$B,MATCH(N366,'1.2(2)'!$C:$C,0),1)</f>
        <v>373</v>
      </c>
      <c r="M366" s="16">
        <f t="shared" si="63"/>
        <v>390</v>
      </c>
      <c r="N366" s="16" t="str">
        <f t="shared" si="62"/>
        <v>温水機</v>
      </c>
      <c r="O366"/>
      <c r="P366"/>
    </row>
    <row r="367" spans="2:16" ht="14.4" customHeight="1">
      <c r="B367" s="99" t="s">
        <v>1929</v>
      </c>
      <c r="C367" s="269" t="s">
        <v>973</v>
      </c>
      <c r="D367" s="269"/>
      <c r="E367" s="97" t="s">
        <v>975</v>
      </c>
      <c r="F367" s="163">
        <f>INDEX('1.2(2)'!E:E,MATCH(G367,'1.2(2)'!$F:$F,0),1)</f>
        <v>27</v>
      </c>
      <c r="G367" s="163" t="s">
        <v>2314</v>
      </c>
      <c r="H367" s="249" t="s">
        <v>1566</v>
      </c>
      <c r="I367" s="251"/>
      <c r="J367" s="170" t="str">
        <f t="shared" si="61"/>
        <v>391～393</v>
      </c>
      <c r="L367" s="54">
        <f>INDEX('1.2(2)'!$B:$B,MATCH(N367,'1.2(2)'!$C:$C,0),1)</f>
        <v>391</v>
      </c>
      <c r="M367" s="16">
        <f t="shared" si="63"/>
        <v>393</v>
      </c>
      <c r="N367" s="16" t="str">
        <f t="shared" si="62"/>
        <v>熱媒ボイラ</v>
      </c>
      <c r="O367"/>
      <c r="P367"/>
    </row>
    <row r="368" spans="2:16" ht="14.4" customHeight="1">
      <c r="B368" s="99" t="s">
        <v>1929</v>
      </c>
      <c r="C368" s="269" t="s">
        <v>973</v>
      </c>
      <c r="D368" s="269"/>
      <c r="E368" s="97" t="s">
        <v>975</v>
      </c>
      <c r="F368" s="99">
        <f>INDEX('1.2(2)'!E:E,MATCH(G368,'1.2(2)'!$F:$F,0),1)</f>
        <v>34</v>
      </c>
      <c r="G368" s="99" t="s">
        <v>2315</v>
      </c>
      <c r="H368" s="249" t="s">
        <v>1270</v>
      </c>
      <c r="I368" s="251"/>
      <c r="J368" s="170" t="str">
        <f t="shared" si="61"/>
        <v>394～395</v>
      </c>
      <c r="L368" s="54">
        <f>INDEX('1.2(2)'!$B:$B,MATCH(N368,'1.2(2)'!$C:$C,0),1)</f>
        <v>394</v>
      </c>
      <c r="M368" s="16">
        <f t="shared" si="63"/>
        <v>395</v>
      </c>
      <c r="N368" s="16" t="str">
        <f t="shared" si="62"/>
        <v>自然冷媒ターボ冷凍機</v>
      </c>
      <c r="O368"/>
      <c r="P368"/>
    </row>
    <row r="369" spans="2:16" ht="14.4" customHeight="1">
      <c r="B369" s="99" t="s">
        <v>1929</v>
      </c>
      <c r="C369" s="269" t="s">
        <v>973</v>
      </c>
      <c r="D369" s="269"/>
      <c r="E369" s="97" t="s">
        <v>975</v>
      </c>
      <c r="F369" s="129">
        <f>INDEX('1.2(2)'!E:E,MATCH(G369,'1.2(2)'!$F:$F,0),1)</f>
        <v>39</v>
      </c>
      <c r="G369" s="129" t="s">
        <v>2316</v>
      </c>
      <c r="H369" s="249" t="s">
        <v>1392</v>
      </c>
      <c r="I369" s="251"/>
      <c r="J369" s="170" t="str">
        <f t="shared" si="61"/>
        <v>396～399</v>
      </c>
      <c r="L369" s="54">
        <f>INDEX('1.2(2)'!$B:$B,MATCH(N369,'1.2(2)'!$C:$C,0),1)</f>
        <v>396</v>
      </c>
      <c r="M369" s="16">
        <f t="shared" si="63"/>
        <v>399</v>
      </c>
      <c r="N369" s="16" t="str">
        <f t="shared" si="62"/>
        <v>高温水ヒートポンプ(空気熱源･循環式)</v>
      </c>
      <c r="O369"/>
      <c r="P369"/>
    </row>
    <row r="370" spans="2:16" ht="14.4" customHeight="1">
      <c r="B370" s="99" t="s">
        <v>1929</v>
      </c>
      <c r="C370" s="269" t="s">
        <v>973</v>
      </c>
      <c r="D370" s="269"/>
      <c r="E370" s="97" t="s">
        <v>975</v>
      </c>
      <c r="F370" s="162">
        <f>INDEX('1.2(2)'!E:E,MATCH(G370,'1.2(2)'!$F:$F,0),1)</f>
        <v>39</v>
      </c>
      <c r="G370" s="162" t="s">
        <v>2316</v>
      </c>
      <c r="H370" s="249" t="s">
        <v>1402</v>
      </c>
      <c r="I370" s="251"/>
      <c r="J370" s="170">
        <f t="shared" si="61"/>
        <v>400</v>
      </c>
      <c r="L370" s="54">
        <f>INDEX('1.2(2)'!$B:$B,MATCH(N370,'1.2(2)'!$C:$C,0),1)</f>
        <v>400</v>
      </c>
      <c r="M370" s="16">
        <f t="shared" si="63"/>
        <v>400</v>
      </c>
      <c r="N370" s="16" t="str">
        <f t="shared" si="62"/>
        <v>高温水ヒートポンプ(空気熱源･一過式)</v>
      </c>
      <c r="O370"/>
      <c r="P370"/>
    </row>
    <row r="371" spans="2:16" ht="14.4" customHeight="1">
      <c r="B371" s="99" t="s">
        <v>1929</v>
      </c>
      <c r="C371" s="269" t="s">
        <v>973</v>
      </c>
      <c r="D371" s="269"/>
      <c r="E371" s="97" t="s">
        <v>975</v>
      </c>
      <c r="F371" s="164">
        <f>INDEX('1.2(2)'!E:E,MATCH(G371,'1.2(2)'!$F:$F,0),1)</f>
        <v>39</v>
      </c>
      <c r="G371" s="164" t="s">
        <v>2316</v>
      </c>
      <c r="H371" s="249" t="s">
        <v>1407</v>
      </c>
      <c r="I371" s="251"/>
      <c r="J371" s="170" t="str">
        <f t="shared" si="61"/>
        <v>401～468</v>
      </c>
      <c r="L371" s="54">
        <f>INDEX('1.2(2)'!$B:$B,MATCH(N371,'1.2(2)'!$C:$C,0),1)</f>
        <v>401</v>
      </c>
      <c r="M371" s="16">
        <f t="shared" si="63"/>
        <v>468</v>
      </c>
      <c r="N371" s="16" t="str">
        <f t="shared" si="62"/>
        <v>高温水ヒートポンプ(水熱源･循環式)</v>
      </c>
      <c r="O371"/>
      <c r="P371"/>
    </row>
    <row r="372" spans="2:16" ht="14.4" customHeight="1">
      <c r="B372" s="99" t="s">
        <v>1929</v>
      </c>
      <c r="C372" s="269" t="s">
        <v>973</v>
      </c>
      <c r="D372" s="269"/>
      <c r="E372" s="97" t="s">
        <v>975</v>
      </c>
      <c r="F372" s="164">
        <f>INDEX('1.2(2)'!E:E,MATCH(G372,'1.2(2)'!$F:$F,0),1)</f>
        <v>39</v>
      </c>
      <c r="G372" s="164" t="s">
        <v>2316</v>
      </c>
      <c r="H372" s="249" t="s">
        <v>1447</v>
      </c>
      <c r="I372" s="251"/>
      <c r="J372" s="170" t="str">
        <f t="shared" si="61"/>
        <v>469～472</v>
      </c>
      <c r="L372" s="54">
        <f>INDEX('1.2(2)'!$B:$B,MATCH(N372,'1.2(2)'!$C:$C,0),1)</f>
        <v>469</v>
      </c>
      <c r="M372" s="16">
        <f t="shared" si="63"/>
        <v>472</v>
      </c>
      <c r="N372" s="16" t="str">
        <f t="shared" si="62"/>
        <v>高温水ヒートポンプ(水熱源･一過式)</v>
      </c>
      <c r="O372"/>
      <c r="P372"/>
    </row>
    <row r="373" spans="2:16" ht="14.4" customHeight="1">
      <c r="B373" s="99" t="s">
        <v>1929</v>
      </c>
      <c r="C373" s="269" t="s">
        <v>973</v>
      </c>
      <c r="D373" s="269"/>
      <c r="E373" s="97" t="s">
        <v>975</v>
      </c>
      <c r="F373" s="164">
        <f>INDEX('1.2(2)'!E:E,MATCH(G373,'1.2(2)'!$F:$F,0),1)</f>
        <v>39</v>
      </c>
      <c r="G373" s="164" t="s">
        <v>2316</v>
      </c>
      <c r="H373" s="249" t="s">
        <v>1454</v>
      </c>
      <c r="I373" s="251"/>
      <c r="J373" s="170" t="str">
        <f t="shared" si="61"/>
        <v>473～475</v>
      </c>
      <c r="L373" s="54">
        <f>INDEX('1.2(2)'!$B:$B,MATCH(N373,'1.2(2)'!$C:$C,0),1)</f>
        <v>473</v>
      </c>
      <c r="M373" s="16">
        <f t="shared" si="63"/>
        <v>475</v>
      </c>
      <c r="N373" s="16" t="str">
        <f t="shared" si="62"/>
        <v>高温水ヒートポンプ(水空気熱源･循環式)</v>
      </c>
      <c r="O373"/>
      <c r="P373"/>
    </row>
    <row r="374" spans="2:16" ht="14.4" customHeight="1">
      <c r="B374" s="99" t="s">
        <v>1929</v>
      </c>
      <c r="C374" s="269" t="s">
        <v>973</v>
      </c>
      <c r="D374" s="269"/>
      <c r="E374" s="97" t="s">
        <v>975</v>
      </c>
      <c r="F374" s="163">
        <f>INDEX('1.2(2)'!E:E,MATCH(G374,'1.2(2)'!$F:$F,0),1)</f>
        <v>39</v>
      </c>
      <c r="G374" s="163" t="s">
        <v>2316</v>
      </c>
      <c r="H374" s="249" t="s">
        <v>1461</v>
      </c>
      <c r="I374" s="251"/>
      <c r="J374" s="170" t="str">
        <f t="shared" ref="J374:J405" si="64">HYPERLINK("#'"&amp;$B$17&amp;$B$338&amp;"'!B"&amp;L374+6,IF(M374=L374,L374,L374&amp;"～"&amp;M374))</f>
        <v>476～477</v>
      </c>
      <c r="L374" s="54">
        <f>INDEX('1.2(2)'!$B:$B,MATCH(N374,'1.2(2)'!$C:$C,0),1)</f>
        <v>476</v>
      </c>
      <c r="M374" s="16">
        <f t="shared" si="63"/>
        <v>477</v>
      </c>
      <c r="N374" s="16" t="str">
        <f t="shared" ref="N374:N405" si="65">H374</f>
        <v>高温水ヒートポンプ(水空気熱源･一過式)</v>
      </c>
      <c r="O374"/>
      <c r="P374"/>
    </row>
    <row r="375" spans="2:16" ht="14.4" customHeight="1">
      <c r="B375" s="99" t="s">
        <v>1929</v>
      </c>
      <c r="C375" s="269" t="s">
        <v>973</v>
      </c>
      <c r="D375" s="269"/>
      <c r="E375" s="97" t="s">
        <v>975</v>
      </c>
      <c r="F375" s="129">
        <f>INDEX('1.2(2)'!E:E,MATCH(G375,'1.2(2)'!$F:$F,0),1)</f>
        <v>41</v>
      </c>
      <c r="G375" s="129" t="s">
        <v>2317</v>
      </c>
      <c r="H375" s="249" t="s">
        <v>1464</v>
      </c>
      <c r="I375" s="251"/>
      <c r="J375" s="170">
        <f t="shared" si="64"/>
        <v>478</v>
      </c>
      <c r="L375" s="54">
        <f>INDEX('1.2(2)'!$B:$B,MATCH(N375,'1.2(2)'!$C:$C,0),1)</f>
        <v>478</v>
      </c>
      <c r="M375" s="16">
        <f t="shared" si="63"/>
        <v>478</v>
      </c>
      <c r="N375" s="16" t="str">
        <f t="shared" si="65"/>
        <v>熱風ヒートポンプ(空気熱源･一過式)</v>
      </c>
      <c r="O375"/>
      <c r="P375"/>
    </row>
    <row r="376" spans="2:16" ht="14.4" customHeight="1">
      <c r="B376" s="99" t="s">
        <v>1929</v>
      </c>
      <c r="C376" s="269" t="s">
        <v>973</v>
      </c>
      <c r="D376" s="269"/>
      <c r="E376" s="97" t="s">
        <v>975</v>
      </c>
      <c r="F376" s="161">
        <f>INDEX('1.2(2)'!E:E,MATCH(G376,'1.2(2)'!$F:$F,0),1)</f>
        <v>41</v>
      </c>
      <c r="G376" s="161" t="s">
        <v>2317</v>
      </c>
      <c r="H376" s="249" t="s">
        <v>1466</v>
      </c>
      <c r="I376" s="251"/>
      <c r="J376" s="170" t="str">
        <f t="shared" si="64"/>
        <v>479～481</v>
      </c>
      <c r="L376" s="54">
        <f>INDEX('1.2(2)'!$B:$B,MATCH(N376,'1.2(2)'!$C:$C,0),1)</f>
        <v>479</v>
      </c>
      <c r="M376" s="16">
        <f t="shared" si="63"/>
        <v>481</v>
      </c>
      <c r="N376" s="16" t="str">
        <f t="shared" si="65"/>
        <v>熱風ヒートポンプ(水熱源･一過/循環式)</v>
      </c>
      <c r="O376"/>
      <c r="P376"/>
    </row>
    <row r="377" spans="2:16" ht="14.4" customHeight="1">
      <c r="B377" s="99" t="s">
        <v>1929</v>
      </c>
      <c r="C377" s="269" t="s">
        <v>973</v>
      </c>
      <c r="D377" s="269"/>
      <c r="E377" s="97" t="s">
        <v>975</v>
      </c>
      <c r="F377" s="99">
        <f>INDEX('1.2(2)'!E:E,MATCH(G377,'1.2(2)'!$F:$F,0),1)</f>
        <v>42</v>
      </c>
      <c r="G377" s="99" t="s">
        <v>2318</v>
      </c>
      <c r="H377" s="249" t="s">
        <v>1471</v>
      </c>
      <c r="I377" s="251"/>
      <c r="J377" s="170" t="str">
        <f t="shared" si="64"/>
        <v>482～484</v>
      </c>
      <c r="L377" s="54">
        <f>INDEX('1.2(2)'!$B:$B,MATCH(N377,'1.2(2)'!$C:$C,0),1)</f>
        <v>482</v>
      </c>
      <c r="M377" s="16">
        <f t="shared" si="63"/>
        <v>484</v>
      </c>
      <c r="N377" s="16" t="str">
        <f t="shared" si="65"/>
        <v>蒸気発生ヒートポンプ(水熱源･一過式)</v>
      </c>
      <c r="O377"/>
      <c r="P377"/>
    </row>
    <row r="378" spans="2:16" ht="14.4" customHeight="1">
      <c r="B378" s="99" t="s">
        <v>1929</v>
      </c>
      <c r="C378" s="269" t="s">
        <v>973</v>
      </c>
      <c r="D378" s="269"/>
      <c r="E378" s="97" t="s">
        <v>975</v>
      </c>
      <c r="F378" s="99">
        <f>INDEX('1.2(2)'!E:E,MATCH(G378,'1.2(2)'!$F:$F,0),1)</f>
        <v>43</v>
      </c>
      <c r="G378" s="99" t="s">
        <v>100</v>
      </c>
      <c r="H378" s="249" t="s">
        <v>1847</v>
      </c>
      <c r="I378" s="251"/>
      <c r="J378" s="170" t="str">
        <f t="shared" si="64"/>
        <v>485～486</v>
      </c>
      <c r="L378" s="54">
        <f>INDEX('1.2(2)'!$B:$B,MATCH(N378,'1.2(2)'!$C:$C,0),1)</f>
        <v>485</v>
      </c>
      <c r="M378" s="16">
        <f t="shared" si="63"/>
        <v>486</v>
      </c>
      <c r="N378" s="16" t="str">
        <f t="shared" si="65"/>
        <v>MVR型（自己蒸気機械圧縮型）蒸発濃縮装置</v>
      </c>
      <c r="O378"/>
      <c r="P378"/>
    </row>
    <row r="379" spans="2:16" ht="14.4" customHeight="1">
      <c r="B379" s="99" t="s">
        <v>1929</v>
      </c>
      <c r="C379" s="269" t="s">
        <v>973</v>
      </c>
      <c r="D379" s="269"/>
      <c r="E379" s="97" t="s">
        <v>975</v>
      </c>
      <c r="F379" s="99">
        <f>INDEX('1.2(2)'!E:E,MATCH(G379,'1.2(2)'!$F:$F,0),1)</f>
        <v>45</v>
      </c>
      <c r="G379" s="99" t="s">
        <v>2319</v>
      </c>
      <c r="H379" s="249" t="s">
        <v>1831</v>
      </c>
      <c r="I379" s="251"/>
      <c r="J379" s="170" t="str">
        <f t="shared" si="64"/>
        <v>487～489</v>
      </c>
      <c r="L379" s="54">
        <f>INDEX('1.2(2)'!$B:$B,MATCH(N379,'1.2(2)'!$C:$C,0),1)</f>
        <v>487</v>
      </c>
      <c r="M379" s="16">
        <f t="shared" si="63"/>
        <v>489</v>
      </c>
      <c r="N379" s="16" t="str">
        <f t="shared" si="65"/>
        <v>蒸気リサイクル型濃縮乾燥装置</v>
      </c>
      <c r="O379"/>
      <c r="P379"/>
    </row>
    <row r="380" spans="2:16">
      <c r="B380" s="99" t="s">
        <v>1929</v>
      </c>
      <c r="C380" s="269" t="s">
        <v>973</v>
      </c>
      <c r="D380" s="269"/>
      <c r="E380" s="97" t="s">
        <v>975</v>
      </c>
      <c r="F380" s="99">
        <f>INDEX('1.2(2)'!E:E,MATCH(G380,'1.2(2)'!$F:$F,0),1)</f>
        <v>46</v>
      </c>
      <c r="G380" s="99" t="s">
        <v>107</v>
      </c>
      <c r="H380" s="249" t="s">
        <v>1478</v>
      </c>
      <c r="I380" s="251"/>
      <c r="J380" s="170" t="str">
        <f t="shared" si="64"/>
        <v>490～492</v>
      </c>
      <c r="L380" s="54">
        <f>INDEX('1.2(2)'!$B:$B,MATCH(N380,'1.2(2)'!$C:$C,0),1)</f>
        <v>490</v>
      </c>
      <c r="M380" s="16">
        <f t="shared" si="63"/>
        <v>492</v>
      </c>
      <c r="N380" s="16" t="str">
        <f t="shared" si="65"/>
        <v>蒸気再圧縮装置</v>
      </c>
      <c r="O380"/>
      <c r="P380"/>
    </row>
    <row r="381" spans="2:16" ht="14.4" customHeight="1">
      <c r="B381" s="99" t="s">
        <v>1929</v>
      </c>
      <c r="C381" s="269" t="s">
        <v>973</v>
      </c>
      <c r="D381" s="269"/>
      <c r="E381" s="97" t="s">
        <v>975</v>
      </c>
      <c r="F381" s="99">
        <f>INDEX('1.2(2)'!E:E,MATCH(G381,'1.2(2)'!$F:$F,0),1)</f>
        <v>48</v>
      </c>
      <c r="G381" s="99" t="s">
        <v>2320</v>
      </c>
      <c r="H381" s="249" t="s">
        <v>1567</v>
      </c>
      <c r="I381" s="251"/>
      <c r="J381" s="170" t="str">
        <f t="shared" si="64"/>
        <v>493～544</v>
      </c>
      <c r="L381" s="54">
        <f>INDEX('1.2(2)'!$B:$B,MATCH(N381,'1.2(2)'!$C:$C,0),1)</f>
        <v>493</v>
      </c>
      <c r="M381" s="16">
        <f t="shared" si="63"/>
        <v>544</v>
      </c>
      <c r="N381" s="16" t="str">
        <f t="shared" si="65"/>
        <v>ガスエンジンコージェネレーション</v>
      </c>
      <c r="O381"/>
      <c r="P381"/>
    </row>
    <row r="382" spans="2:16" ht="14.4" customHeight="1">
      <c r="B382" s="99" t="s">
        <v>1929</v>
      </c>
      <c r="C382" s="269" t="s">
        <v>973</v>
      </c>
      <c r="D382" s="269"/>
      <c r="E382" s="97" t="s">
        <v>975</v>
      </c>
      <c r="F382" s="99">
        <f>INDEX('1.2(2)'!E:E,MATCH(G382,'1.2(2)'!$F:$F,0),1)</f>
        <v>49</v>
      </c>
      <c r="G382" s="99" t="s">
        <v>112</v>
      </c>
      <c r="H382" s="249" t="s">
        <v>1594</v>
      </c>
      <c r="I382" s="251"/>
      <c r="J382" s="170" t="str">
        <f t="shared" si="64"/>
        <v>545～576</v>
      </c>
      <c r="L382" s="54">
        <f>INDEX('1.2(2)'!$B:$B,MATCH(N382,'1.2(2)'!$C:$C,0),1)</f>
        <v>545</v>
      </c>
      <c r="M382" s="16">
        <f t="shared" si="63"/>
        <v>576</v>
      </c>
      <c r="N382" s="16" t="str">
        <f t="shared" si="65"/>
        <v>ガスタービンコージェネレーション</v>
      </c>
      <c r="O382"/>
      <c r="P382"/>
    </row>
    <row r="383" spans="2:16" ht="14.4" customHeight="1">
      <c r="B383" s="99" t="s">
        <v>1929</v>
      </c>
      <c r="C383" s="269" t="s">
        <v>973</v>
      </c>
      <c r="D383" s="269"/>
      <c r="E383" s="97" t="s">
        <v>975</v>
      </c>
      <c r="F383" s="99">
        <f>INDEX('1.2(2)'!E:E,MATCH(G383,'1.2(2)'!$F:$F,0),1)</f>
        <v>50</v>
      </c>
      <c r="G383" s="99" t="s">
        <v>114</v>
      </c>
      <c r="H383" s="249" t="s">
        <v>1601</v>
      </c>
      <c r="I383" s="251"/>
      <c r="J383" s="170" t="str">
        <f t="shared" si="64"/>
        <v>577～612</v>
      </c>
      <c r="L383" s="54">
        <f>INDEX('1.2(2)'!$B:$B,MATCH(N383,'1.2(2)'!$C:$C,0),1)</f>
        <v>577</v>
      </c>
      <c r="M383" s="16">
        <f t="shared" si="63"/>
        <v>612</v>
      </c>
      <c r="N383" s="16" t="str">
        <f t="shared" si="65"/>
        <v>燃料電池コージェネレーション</v>
      </c>
      <c r="O383"/>
      <c r="P383"/>
    </row>
    <row r="384" spans="2:16" ht="14.4" customHeight="1">
      <c r="B384" s="99" t="s">
        <v>1929</v>
      </c>
      <c r="C384" s="269" t="s">
        <v>973</v>
      </c>
      <c r="D384" s="269"/>
      <c r="E384" s="97" t="s">
        <v>975</v>
      </c>
      <c r="F384" s="129">
        <f>INDEX('1.2(2)'!E:E,MATCH(G384,'1.2(2)'!$F:$F,0),1)</f>
        <v>52</v>
      </c>
      <c r="G384" s="129" t="s">
        <v>2321</v>
      </c>
      <c r="H384" s="249" t="s">
        <v>1731</v>
      </c>
      <c r="I384" s="251"/>
      <c r="J384" s="170" t="str">
        <f t="shared" si="64"/>
        <v>613～658</v>
      </c>
      <c r="L384" s="54">
        <f>INDEX('1.2(2)'!$B:$B,MATCH(N384,'1.2(2)'!$C:$C,0),1)</f>
        <v>613</v>
      </c>
      <c r="M384" s="16">
        <f t="shared" si="63"/>
        <v>658</v>
      </c>
      <c r="N384" s="16" t="str">
        <f t="shared" si="65"/>
        <v>油入変圧器</v>
      </c>
      <c r="O384"/>
      <c r="P384"/>
    </row>
    <row r="385" spans="2:16" ht="14.4" customHeight="1">
      <c r="B385" s="99" t="s">
        <v>1929</v>
      </c>
      <c r="C385" s="269" t="s">
        <v>973</v>
      </c>
      <c r="D385" s="269"/>
      <c r="E385" s="97" t="s">
        <v>975</v>
      </c>
      <c r="F385" s="161">
        <f>INDEX('1.2(2)'!E:E,MATCH(G385,'1.2(2)'!$F:$F,0),1)</f>
        <v>52</v>
      </c>
      <c r="G385" s="161" t="s">
        <v>2321</v>
      </c>
      <c r="H385" s="249" t="s">
        <v>1757</v>
      </c>
      <c r="I385" s="251"/>
      <c r="J385" s="170" t="str">
        <f t="shared" si="64"/>
        <v>659～704</v>
      </c>
      <c r="L385" s="54">
        <f>INDEX('1.2(2)'!$B:$B,MATCH(N385,'1.2(2)'!$C:$C,0),1)</f>
        <v>659</v>
      </c>
      <c r="M385" s="16">
        <f t="shared" si="63"/>
        <v>704</v>
      </c>
      <c r="N385" s="16" t="str">
        <f t="shared" si="65"/>
        <v>モールド変圧器</v>
      </c>
      <c r="O385"/>
      <c r="P385"/>
    </row>
    <row r="386" spans="2:16">
      <c r="B386" s="99" t="s">
        <v>1929</v>
      </c>
      <c r="C386" s="269" t="s">
        <v>973</v>
      </c>
      <c r="D386" s="269"/>
      <c r="E386" s="97" t="s">
        <v>975</v>
      </c>
      <c r="F386" s="99">
        <f>INDEX('1.2(2)'!E:E,MATCH(G386,'1.2(2)'!$F:$F,0),1)</f>
        <v>53</v>
      </c>
      <c r="G386" s="99" t="s">
        <v>121</v>
      </c>
      <c r="H386" s="249" t="s">
        <v>1682</v>
      </c>
      <c r="I386" s="251"/>
      <c r="J386" s="170" t="str">
        <f t="shared" si="64"/>
        <v>705～800</v>
      </c>
      <c r="L386" s="54">
        <f>INDEX('1.2(2)'!$B:$B,MATCH(N386,'1.2(2)'!$C:$C,0),1)</f>
        <v>705</v>
      </c>
      <c r="M386" s="16">
        <f t="shared" si="63"/>
        <v>800</v>
      </c>
      <c r="N386" s="16" t="str">
        <f t="shared" si="65"/>
        <v>誘導モータ</v>
      </c>
      <c r="O386"/>
      <c r="P386"/>
    </row>
    <row r="387" spans="2:16">
      <c r="B387" s="99" t="s">
        <v>1929</v>
      </c>
      <c r="C387" s="269" t="s">
        <v>973</v>
      </c>
      <c r="D387" s="269"/>
      <c r="E387" s="97" t="s">
        <v>975</v>
      </c>
      <c r="F387" s="99">
        <f>INDEX('1.2(2)'!E:E,MATCH(G387,'1.2(2)'!$F:$F,0),1)</f>
        <v>54</v>
      </c>
      <c r="G387" s="99" t="s">
        <v>123</v>
      </c>
      <c r="H387" s="249" t="s">
        <v>125</v>
      </c>
      <c r="I387" s="251"/>
      <c r="J387" s="170" t="str">
        <f t="shared" si="64"/>
        <v>801～820</v>
      </c>
      <c r="L387" s="54">
        <f>INDEX('1.2(2)'!$B:$B,MATCH(N387,'1.2(2)'!$C:$C,0),1)</f>
        <v>801</v>
      </c>
      <c r="M387" s="16">
        <f t="shared" si="63"/>
        <v>820</v>
      </c>
      <c r="N387" s="16" t="str">
        <f t="shared" si="65"/>
        <v>永久磁石同期モータ</v>
      </c>
      <c r="O387"/>
      <c r="P387"/>
    </row>
    <row r="388" spans="2:16">
      <c r="B388" s="99" t="s">
        <v>1929</v>
      </c>
      <c r="C388" s="269" t="s">
        <v>973</v>
      </c>
      <c r="D388" s="269"/>
      <c r="E388" s="97" t="s">
        <v>975</v>
      </c>
      <c r="F388" s="99">
        <f>INDEX('1.2(2)'!E:E,MATCH(G388,'1.2(2)'!$F:$F,0),1)</f>
        <v>56</v>
      </c>
      <c r="G388" s="99" t="s">
        <v>2322</v>
      </c>
      <c r="H388" s="249" t="s">
        <v>128</v>
      </c>
      <c r="I388" s="251"/>
      <c r="J388" s="170" t="str">
        <f t="shared" si="64"/>
        <v>821～824</v>
      </c>
      <c r="L388" s="54">
        <f>INDEX('1.2(2)'!$B:$B,MATCH(N388,'1.2(2)'!$C:$C,0),1)</f>
        <v>821</v>
      </c>
      <c r="M388" s="16">
        <f>L389-1</f>
        <v>824</v>
      </c>
      <c r="N388" s="16" t="str">
        <f t="shared" si="65"/>
        <v>熱回収式ねじ容積形圧縮機</v>
      </c>
      <c r="O388"/>
    </row>
    <row r="389" spans="2:16">
      <c r="B389" s="99" t="s">
        <v>1929</v>
      </c>
      <c r="C389" s="269" t="s">
        <v>973</v>
      </c>
      <c r="D389" s="269"/>
      <c r="E389" s="97" t="s">
        <v>975</v>
      </c>
      <c r="F389" s="99">
        <f>INDEX('1.2(2)'!E:E,MATCH(G389,'1.2(2)'!$F:$F,0),1)</f>
        <v>66</v>
      </c>
      <c r="G389" s="99" t="s">
        <v>2323</v>
      </c>
      <c r="H389" s="249" t="s">
        <v>150</v>
      </c>
      <c r="I389" s="251"/>
      <c r="J389" s="170" t="str">
        <f t="shared" si="64"/>
        <v>825～826</v>
      </c>
      <c r="L389" s="54">
        <f>INDEX('1.2(2)'!$B:$B,MATCH(N389,'1.2(2)'!$C:$C,0),1)</f>
        <v>825</v>
      </c>
      <c r="M389" s="16">
        <f t="shared" si="63"/>
        <v>826</v>
      </c>
      <c r="N389" s="16" t="str">
        <f t="shared" si="65"/>
        <v>空気冷媒方式冷凍機</v>
      </c>
      <c r="O389"/>
    </row>
    <row r="390" spans="2:16" ht="28.8">
      <c r="B390" s="99" t="s">
        <v>1929</v>
      </c>
      <c r="C390" s="269" t="s">
        <v>973</v>
      </c>
      <c r="D390" s="269"/>
      <c r="E390" s="97" t="s">
        <v>975</v>
      </c>
      <c r="F390" s="99">
        <f>INDEX('1.2(2)'!E:E,MATCH(G390,'1.2(2)'!$F:$F,0),1)</f>
        <v>67</v>
      </c>
      <c r="G390" s="99" t="s">
        <v>2324</v>
      </c>
      <c r="H390" s="249" t="s">
        <v>154</v>
      </c>
      <c r="I390" s="251"/>
      <c r="J390" s="170" t="str">
        <f t="shared" si="64"/>
        <v>827～837</v>
      </c>
      <c r="L390" s="54">
        <f>INDEX('1.2(2)'!$B:$B,MATCH(N390,'1.2(2)'!$C:$C,0),1)</f>
        <v>827</v>
      </c>
      <c r="M390" s="16">
        <f t="shared" si="63"/>
        <v>837</v>
      </c>
      <c r="N390" s="16" t="str">
        <f t="shared" si="65"/>
        <v>冷凍冷蔵倉庫用自然冷媒冷凍機（アンモニア/CO2二次冷媒システム）</v>
      </c>
      <c r="O390"/>
    </row>
    <row r="391" spans="2:16" ht="14.4" customHeight="1">
      <c r="B391" s="99" t="s">
        <v>1929</v>
      </c>
      <c r="C391" s="269" t="s">
        <v>973</v>
      </c>
      <c r="D391" s="269"/>
      <c r="E391" s="97" t="s">
        <v>975</v>
      </c>
      <c r="F391" s="99">
        <f>INDEX('1.2(2)'!E:E,MATCH(G391,'1.2(2)'!$F:$F,0),1)</f>
        <v>68</v>
      </c>
      <c r="G391" s="99" t="s">
        <v>2325</v>
      </c>
      <c r="H391" s="249" t="s">
        <v>157</v>
      </c>
      <c r="I391" s="251"/>
      <c r="J391" s="170" t="str">
        <f t="shared" si="64"/>
        <v>838～840</v>
      </c>
      <c r="L391" s="54">
        <f>INDEX('1.2(2)'!$B:$B,MATCH(N391,'1.2(2)'!$C:$C,0),1)</f>
        <v>838</v>
      </c>
      <c r="M391" s="16">
        <f t="shared" si="63"/>
        <v>840</v>
      </c>
      <c r="N391" s="16" t="str">
        <f t="shared" si="65"/>
        <v>低温用自然冷媒冷凍機（アンモニア/CO2二次冷媒システム）</v>
      </c>
      <c r="O391"/>
      <c r="P391"/>
    </row>
    <row r="392" spans="2:16" ht="28.8">
      <c r="B392" s="99" t="s">
        <v>1929</v>
      </c>
      <c r="C392" s="269" t="s">
        <v>973</v>
      </c>
      <c r="D392" s="269"/>
      <c r="E392" s="97" t="s">
        <v>975</v>
      </c>
      <c r="F392" s="99">
        <f>INDEX('1.2(2)'!E:E,MATCH(G392,'1.2(2)'!$F:$F,0),1)</f>
        <v>69</v>
      </c>
      <c r="G392" s="99" t="s">
        <v>2326</v>
      </c>
      <c r="H392" s="249" t="s">
        <v>1636</v>
      </c>
      <c r="I392" s="251"/>
      <c r="J392" s="170" t="str">
        <f t="shared" si="64"/>
        <v>841～866</v>
      </c>
      <c r="L392" s="54">
        <f>INDEX('1.2(2)'!$B:$B,MATCH(N392,'1.2(2)'!$C:$C,0),1)</f>
        <v>841</v>
      </c>
      <c r="M392" s="16">
        <f>L393-1</f>
        <v>866</v>
      </c>
      <c r="N392" s="16" t="str">
        <f t="shared" si="65"/>
        <v>自然冷媒冷凍冷蔵コンデンシングユニット</v>
      </c>
      <c r="O392"/>
      <c r="P392"/>
    </row>
    <row r="393" spans="2:16">
      <c r="B393" s="99" t="s">
        <v>1929</v>
      </c>
      <c r="C393" s="269" t="s">
        <v>973</v>
      </c>
      <c r="D393" s="269"/>
      <c r="E393" s="97" t="s">
        <v>975</v>
      </c>
      <c r="F393" s="129">
        <f>INDEX('1.2(2)'!E:E,MATCH(G393,'1.2(2)'!$F:$F,0),1)</f>
        <v>73</v>
      </c>
      <c r="G393" s="129" t="s">
        <v>2327</v>
      </c>
      <c r="H393" s="249" t="s">
        <v>1785</v>
      </c>
      <c r="I393" s="251"/>
      <c r="J393" s="170">
        <f t="shared" si="64"/>
        <v>867</v>
      </c>
      <c r="L393" s="54">
        <f>INDEX('1.2(2)'!$B:$B,MATCH(N393,'1.2(2)'!$C:$C,0),1)</f>
        <v>867</v>
      </c>
      <c r="M393" s="16">
        <f t="shared" si="63"/>
        <v>867</v>
      </c>
      <c r="N393" s="16" t="str">
        <f t="shared" si="65"/>
        <v>Low-E複層ガラス</v>
      </c>
      <c r="O393"/>
      <c r="P393"/>
    </row>
    <row r="394" spans="2:16">
      <c r="B394" s="99" t="s">
        <v>1929</v>
      </c>
      <c r="C394" s="269" t="s">
        <v>973</v>
      </c>
      <c r="D394" s="269"/>
      <c r="E394" s="97" t="s">
        <v>975</v>
      </c>
      <c r="F394" s="162">
        <f>INDEX('1.2(2)'!E:E,MATCH(G394,'1.2(2)'!$F:$F,0),1)</f>
        <v>73</v>
      </c>
      <c r="G394" s="162" t="s">
        <v>2327</v>
      </c>
      <c r="H394" s="249" t="s">
        <v>1793</v>
      </c>
      <c r="I394" s="251"/>
      <c r="J394" s="170">
        <f t="shared" si="64"/>
        <v>868</v>
      </c>
      <c r="L394" s="54">
        <f>INDEX('1.2(2)'!$B:$B,MATCH(N394,'1.2(2)'!$C:$C,0),1)</f>
        <v>868</v>
      </c>
      <c r="M394" s="16">
        <f t="shared" si="63"/>
        <v>868</v>
      </c>
      <c r="N394" s="16" t="str">
        <f t="shared" si="65"/>
        <v>三層Low-E複層ガラス</v>
      </c>
      <c r="O394"/>
      <c r="P394"/>
    </row>
    <row r="395" spans="2:16">
      <c r="B395" s="99" t="s">
        <v>1929</v>
      </c>
      <c r="C395" s="269" t="s">
        <v>973</v>
      </c>
      <c r="D395" s="269"/>
      <c r="E395" s="97" t="s">
        <v>975</v>
      </c>
      <c r="F395" s="164">
        <f>INDEX('1.2(2)'!E:E,MATCH(G395,'1.2(2)'!$F:$F,0),1)</f>
        <v>73</v>
      </c>
      <c r="G395" s="164" t="s">
        <v>2327</v>
      </c>
      <c r="H395" s="249" t="s">
        <v>1795</v>
      </c>
      <c r="I395" s="251"/>
      <c r="J395" s="170">
        <f t="shared" si="64"/>
        <v>869</v>
      </c>
      <c r="L395" s="54">
        <f>INDEX('1.2(2)'!$B:$B,MATCH(N395,'1.2(2)'!$C:$C,0),1)</f>
        <v>869</v>
      </c>
      <c r="M395" s="16">
        <f t="shared" si="63"/>
        <v>869</v>
      </c>
      <c r="N395" s="16" t="str">
        <f t="shared" si="65"/>
        <v>真空Low-E複層ガラス</v>
      </c>
      <c r="O395"/>
      <c r="P395"/>
    </row>
    <row r="396" spans="2:16" ht="14.4" customHeight="1">
      <c r="B396" s="99" t="s">
        <v>1929</v>
      </c>
      <c r="C396" s="269" t="s">
        <v>973</v>
      </c>
      <c r="D396" s="269"/>
      <c r="E396" s="97" t="s">
        <v>975</v>
      </c>
      <c r="F396" s="164">
        <f>INDEX('1.2(2)'!E:E,MATCH(G396,'1.2(2)'!$F:$F,0),1)</f>
        <v>73</v>
      </c>
      <c r="G396" s="164" t="s">
        <v>2327</v>
      </c>
      <c r="H396" s="249" t="s">
        <v>1800</v>
      </c>
      <c r="I396" s="251"/>
      <c r="J396" s="170">
        <f t="shared" si="64"/>
        <v>870</v>
      </c>
      <c r="L396" s="54">
        <f>INDEX('1.2(2)'!$B:$B,MATCH(N396,'1.2(2)'!$C:$C,0),1)</f>
        <v>870</v>
      </c>
      <c r="M396" s="16">
        <f t="shared" si="63"/>
        <v>870</v>
      </c>
      <c r="N396" s="16" t="str">
        <f t="shared" si="65"/>
        <v>アタッチメント付きLow-E複層ガラス</v>
      </c>
      <c r="O396"/>
      <c r="P396"/>
    </row>
    <row r="397" spans="2:16">
      <c r="B397" s="99" t="s">
        <v>1929</v>
      </c>
      <c r="C397" s="269" t="s">
        <v>973</v>
      </c>
      <c r="D397" s="269"/>
      <c r="E397" s="97" t="s">
        <v>975</v>
      </c>
      <c r="F397" s="164">
        <f>INDEX('1.2(2)'!E:E,MATCH(G397,'1.2(2)'!$F:$F,0),1)</f>
        <v>73</v>
      </c>
      <c r="G397" s="164" t="s">
        <v>2327</v>
      </c>
      <c r="H397" s="249" t="s">
        <v>1803</v>
      </c>
      <c r="I397" s="251"/>
      <c r="J397" s="170">
        <f t="shared" si="64"/>
        <v>871</v>
      </c>
      <c r="L397" s="54">
        <f>INDEX('1.2(2)'!$B:$B,MATCH(N397,'1.2(2)'!$C:$C,0),1)</f>
        <v>871</v>
      </c>
      <c r="M397" s="16">
        <f t="shared" si="63"/>
        <v>871</v>
      </c>
      <c r="N397" s="16" t="str">
        <f t="shared" si="65"/>
        <v>真空ガラス</v>
      </c>
      <c r="O397"/>
      <c r="P397"/>
    </row>
    <row r="398" spans="2:16" ht="14.4" customHeight="1">
      <c r="B398" s="99" t="s">
        <v>1929</v>
      </c>
      <c r="C398" s="269" t="s">
        <v>973</v>
      </c>
      <c r="D398" s="269"/>
      <c r="E398" s="97" t="s">
        <v>975</v>
      </c>
      <c r="F398" s="164">
        <f>INDEX('1.2(2)'!E:E,MATCH(G398,'1.2(2)'!$F:$F,0),1)</f>
        <v>73</v>
      </c>
      <c r="G398" s="164" t="s">
        <v>2327</v>
      </c>
      <c r="H398" s="249" t="s">
        <v>1805</v>
      </c>
      <c r="I398" s="251"/>
      <c r="J398" s="170">
        <f t="shared" si="64"/>
        <v>872</v>
      </c>
      <c r="L398" s="54">
        <f>INDEX('1.2(2)'!$B:$B,MATCH(N398,'1.2(2)'!$C:$C,0),1)</f>
        <v>872</v>
      </c>
      <c r="M398" s="16">
        <f t="shared" si="63"/>
        <v>872</v>
      </c>
      <c r="N398" s="16" t="str">
        <f t="shared" si="65"/>
        <v>現場施工型後付けLow-E複層ガラス</v>
      </c>
      <c r="O398"/>
      <c r="P398"/>
    </row>
    <row r="399" spans="2:16">
      <c r="B399" s="99" t="s">
        <v>1929</v>
      </c>
      <c r="C399" s="269" t="s">
        <v>973</v>
      </c>
      <c r="D399" s="269"/>
      <c r="E399" s="97" t="s">
        <v>975</v>
      </c>
      <c r="F399" s="163">
        <f>INDEX('1.2(2)'!E:E,MATCH(G399,'1.2(2)'!$F:$F,0),1)</f>
        <v>73</v>
      </c>
      <c r="G399" s="163" t="s">
        <v>2327</v>
      </c>
      <c r="H399" s="249" t="s">
        <v>1807</v>
      </c>
      <c r="I399" s="251"/>
      <c r="J399" s="170">
        <f t="shared" si="64"/>
        <v>873</v>
      </c>
      <c r="L399" s="54">
        <f>INDEX('1.2(2)'!$B:$B,MATCH(N399,'1.2(2)'!$C:$C,0),1)</f>
        <v>873</v>
      </c>
      <c r="M399" s="16">
        <f t="shared" si="63"/>
        <v>873</v>
      </c>
      <c r="N399" s="16" t="str">
        <f t="shared" si="65"/>
        <v>薄型Low-E複層ガラス</v>
      </c>
      <c r="O399"/>
      <c r="P399"/>
    </row>
    <row r="400" spans="2:16" ht="14.4" customHeight="1">
      <c r="B400" s="99" t="s">
        <v>1929</v>
      </c>
      <c r="C400" s="269" t="s">
        <v>973</v>
      </c>
      <c r="D400" s="269"/>
      <c r="E400" s="97" t="s">
        <v>975</v>
      </c>
      <c r="F400" s="129">
        <f>INDEX('1.2(2)'!E:E,MATCH(G400,'1.2(2)'!$F:$F,0),1)</f>
        <v>74</v>
      </c>
      <c r="G400" s="129" t="s">
        <v>2328</v>
      </c>
      <c r="H400" s="249" t="s">
        <v>1809</v>
      </c>
      <c r="I400" s="251"/>
      <c r="J400" s="170">
        <f t="shared" si="64"/>
        <v>874</v>
      </c>
      <c r="L400" s="54">
        <f>INDEX('1.2(2)'!$B:$B,MATCH(N400,'1.2(2)'!$C:$C,0),1)</f>
        <v>874</v>
      </c>
      <c r="M400" s="16">
        <f t="shared" si="63"/>
        <v>874</v>
      </c>
      <c r="N400" s="16" t="str">
        <f t="shared" si="65"/>
        <v>断熱材(押出法ポリスチレンフォーム)</v>
      </c>
      <c r="O400"/>
      <c r="P400"/>
    </row>
    <row r="401" spans="2:16">
      <c r="B401" s="99" t="s">
        <v>1929</v>
      </c>
      <c r="C401" s="269" t="s">
        <v>973</v>
      </c>
      <c r="D401" s="269"/>
      <c r="E401" s="97" t="s">
        <v>975</v>
      </c>
      <c r="F401" s="162">
        <f>INDEX('1.2(2)'!E:E,MATCH(G401,'1.2(2)'!$F:$F,0),1)</f>
        <v>74</v>
      </c>
      <c r="G401" s="162" t="s">
        <v>2328</v>
      </c>
      <c r="H401" s="249" t="s">
        <v>1815</v>
      </c>
      <c r="I401" s="251"/>
      <c r="J401" s="170" t="str">
        <f t="shared" si="64"/>
        <v>875～876</v>
      </c>
      <c r="L401" s="54">
        <f>INDEX('1.2(2)'!$B:$B,MATCH(N401,'1.2(2)'!$C:$C,0),1)</f>
        <v>875</v>
      </c>
      <c r="M401" s="16">
        <f t="shared" ref="M401:M416" si="66">L402-1</f>
        <v>876</v>
      </c>
      <c r="N401" s="16" t="str">
        <f t="shared" si="65"/>
        <v>断熱材(グラスウール)</v>
      </c>
      <c r="O401"/>
      <c r="P401"/>
    </row>
    <row r="402" spans="2:16">
      <c r="B402" s="99" t="s">
        <v>1929</v>
      </c>
      <c r="C402" s="269" t="s">
        <v>973</v>
      </c>
      <c r="D402" s="269"/>
      <c r="E402" s="97" t="s">
        <v>975</v>
      </c>
      <c r="F402" s="163">
        <f>INDEX('1.2(2)'!E:E,MATCH(G402,'1.2(2)'!$F:$F,0),1)</f>
        <v>74</v>
      </c>
      <c r="G402" s="163" t="s">
        <v>2328</v>
      </c>
      <c r="H402" s="249" t="s">
        <v>1821</v>
      </c>
      <c r="I402" s="251"/>
      <c r="J402" s="170">
        <f t="shared" si="64"/>
        <v>877</v>
      </c>
      <c r="L402" s="54">
        <f>INDEX('1.2(2)'!$B:$B,MATCH(N402,'1.2(2)'!$C:$C,0),1)</f>
        <v>877</v>
      </c>
      <c r="M402" s="16">
        <f>L403-1</f>
        <v>877</v>
      </c>
      <c r="N402" s="16" t="str">
        <f t="shared" si="65"/>
        <v>真空断熱材</v>
      </c>
      <c r="O402"/>
      <c r="P402"/>
    </row>
    <row r="403" spans="2:16" ht="14.4" customHeight="1">
      <c r="B403" s="99" t="s">
        <v>1929</v>
      </c>
      <c r="C403" s="269" t="s">
        <v>973</v>
      </c>
      <c r="D403" s="269"/>
      <c r="E403" s="97" t="s">
        <v>975</v>
      </c>
      <c r="F403" s="129">
        <f>INDEX('1.2(2)'!E:E,MATCH(G403,'1.2(2)'!$F:$F,0),1)</f>
        <v>82</v>
      </c>
      <c r="G403" s="129" t="s">
        <v>2699</v>
      </c>
      <c r="H403" s="249" t="s">
        <v>1853</v>
      </c>
      <c r="I403" s="251"/>
      <c r="J403" s="170" t="str">
        <f t="shared" si="64"/>
        <v>878～879</v>
      </c>
      <c r="L403" s="54">
        <f>INDEX('1.2(2)'!$B:$B,MATCH(N403,'1.2(2)'!$C:$C,0),1)</f>
        <v>878</v>
      </c>
      <c r="M403" s="16">
        <f t="shared" si="66"/>
        <v>879</v>
      </c>
      <c r="N403" s="16" t="str">
        <f t="shared" si="65"/>
        <v>太陽電池(シリコン系・単結晶)</v>
      </c>
      <c r="O403"/>
      <c r="P403"/>
    </row>
    <row r="404" spans="2:16" ht="14.4" customHeight="1">
      <c r="B404" s="99" t="s">
        <v>1929</v>
      </c>
      <c r="C404" s="269" t="s">
        <v>973</v>
      </c>
      <c r="D404" s="269"/>
      <c r="E404" s="97" t="s">
        <v>975</v>
      </c>
      <c r="F404" s="162">
        <f>INDEX('1.2(2)'!E:E,MATCH(G404,'1.2(2)'!$F:$F,0),1)</f>
        <v>82</v>
      </c>
      <c r="G404" s="162" t="s">
        <v>2699</v>
      </c>
      <c r="H404" s="249" t="s">
        <v>1864</v>
      </c>
      <c r="I404" s="251"/>
      <c r="J404" s="170">
        <f t="shared" si="64"/>
        <v>880</v>
      </c>
      <c r="L404" s="54">
        <f>INDEX('1.2(2)'!$B:$B,MATCH(N404,'1.2(2)'!$C:$C,0),1)</f>
        <v>880</v>
      </c>
      <c r="M404" s="16">
        <f t="shared" si="66"/>
        <v>880</v>
      </c>
      <c r="N404" s="16" t="str">
        <f t="shared" si="65"/>
        <v>太陽電池(シリコン系・多結晶)</v>
      </c>
      <c r="O404"/>
      <c r="P404"/>
    </row>
    <row r="405" spans="2:16">
      <c r="B405" s="99" t="s">
        <v>1929</v>
      </c>
      <c r="C405" s="269" t="s">
        <v>973</v>
      </c>
      <c r="D405" s="269"/>
      <c r="E405" s="97" t="s">
        <v>975</v>
      </c>
      <c r="F405" s="164">
        <f>INDEX('1.2(2)'!E:E,MATCH(G405,'1.2(2)'!$F:$F,0),1)</f>
        <v>82</v>
      </c>
      <c r="G405" s="164" t="s">
        <v>2699</v>
      </c>
      <c r="H405" s="249" t="s">
        <v>1865</v>
      </c>
      <c r="I405" s="251"/>
      <c r="J405" s="170">
        <f t="shared" si="64"/>
        <v>881</v>
      </c>
      <c r="L405" s="54">
        <f>INDEX('1.2(2)'!$B:$B,MATCH(N405,'1.2(2)'!$C:$C,0),1)</f>
        <v>881</v>
      </c>
      <c r="M405" s="16">
        <f t="shared" si="66"/>
        <v>881</v>
      </c>
      <c r="N405" s="16" t="str">
        <f t="shared" si="65"/>
        <v>太陽電池(化合物系)</v>
      </c>
      <c r="O405"/>
      <c r="P405"/>
    </row>
    <row r="406" spans="2:16" ht="14.4" customHeight="1">
      <c r="B406" s="99" t="s">
        <v>1929</v>
      </c>
      <c r="C406" s="269" t="s">
        <v>973</v>
      </c>
      <c r="D406" s="269"/>
      <c r="E406" s="97" t="s">
        <v>975</v>
      </c>
      <c r="F406" s="164">
        <f>INDEX('1.2(2)'!E:E,MATCH(G406,'1.2(2)'!$F:$F,0),1)</f>
        <v>82</v>
      </c>
      <c r="G406" s="164" t="s">
        <v>2699</v>
      </c>
      <c r="H406" s="249" t="s">
        <v>1869</v>
      </c>
      <c r="I406" s="251"/>
      <c r="J406" s="170">
        <f t="shared" ref="J406:J417" si="67">HYPERLINK("#'"&amp;$B$17&amp;$B$338&amp;"'!B"&amp;L406+6,IF(M406=L406,L406,L406&amp;"～"&amp;M406))</f>
        <v>882</v>
      </c>
      <c r="L406" s="54">
        <f>INDEX('1.2(2)'!$B:$B,MATCH(N406,'1.2(2)'!$C:$C,0),1)</f>
        <v>882</v>
      </c>
      <c r="M406" s="16">
        <f t="shared" si="66"/>
        <v>882</v>
      </c>
      <c r="N406" s="16" t="str">
        <f t="shared" ref="N406:N417" si="68">H406</f>
        <v>太陽電池（薄膜シリコン）</v>
      </c>
      <c r="O406"/>
      <c r="P406"/>
    </row>
    <row r="407" spans="2:16" ht="14.4" customHeight="1">
      <c r="B407" s="99" t="s">
        <v>1929</v>
      </c>
      <c r="C407" s="269" t="s">
        <v>973</v>
      </c>
      <c r="D407" s="269"/>
      <c r="E407" s="97" t="s">
        <v>975</v>
      </c>
      <c r="F407" s="164">
        <f>INDEX('1.2(2)'!E:E,MATCH(G407,'1.2(2)'!$F:$F,0),1)</f>
        <v>82</v>
      </c>
      <c r="G407" s="164" t="s">
        <v>2699</v>
      </c>
      <c r="H407" s="249" t="s">
        <v>1873</v>
      </c>
      <c r="I407" s="251"/>
      <c r="J407" s="170" t="str">
        <f t="shared" si="67"/>
        <v>883～884</v>
      </c>
      <c r="L407" s="54">
        <f>INDEX('1.2(2)'!$B:$B,MATCH(N407,'1.2(2)'!$C:$C,0),1)</f>
        <v>883</v>
      </c>
      <c r="M407" s="16">
        <f t="shared" si="66"/>
        <v>884</v>
      </c>
      <c r="N407" s="16" t="str">
        <f t="shared" si="68"/>
        <v>トランスレス方式パワーコンディショナ（太陽光発電用）</v>
      </c>
      <c r="O407"/>
      <c r="P407"/>
    </row>
    <row r="408" spans="2:16" ht="14.4" customHeight="1">
      <c r="B408" s="99" t="s">
        <v>1929</v>
      </c>
      <c r="C408" s="269" t="s">
        <v>973</v>
      </c>
      <c r="D408" s="269"/>
      <c r="E408" s="97" t="s">
        <v>975</v>
      </c>
      <c r="F408" s="163">
        <f>INDEX('1.2(2)'!E:E,MATCH(G408,'1.2(2)'!$F:$F,0),1)</f>
        <v>82</v>
      </c>
      <c r="G408" s="163" t="s">
        <v>2699</v>
      </c>
      <c r="H408" s="249" t="s">
        <v>1881</v>
      </c>
      <c r="I408" s="251"/>
      <c r="J408" s="170">
        <f t="shared" si="67"/>
        <v>885</v>
      </c>
      <c r="L408" s="54">
        <f>INDEX('1.2(2)'!$B:$B,MATCH(N408,'1.2(2)'!$C:$C,0),1)</f>
        <v>885</v>
      </c>
      <c r="M408" s="16">
        <f t="shared" si="66"/>
        <v>885</v>
      </c>
      <c r="N408" s="16" t="str">
        <f t="shared" si="68"/>
        <v>高周波変圧器絶縁方式パワーコンディショナ（太陽光発電用）</v>
      </c>
      <c r="O408"/>
      <c r="P408"/>
    </row>
    <row r="409" spans="2:16" ht="14.4" customHeight="1">
      <c r="B409" s="99" t="s">
        <v>1929</v>
      </c>
      <c r="C409" s="269" t="s">
        <v>973</v>
      </c>
      <c r="D409" s="269"/>
      <c r="E409" s="97" t="s">
        <v>975</v>
      </c>
      <c r="F409" s="129">
        <f>INDEX('1.2(2)'!E:E,MATCH(G409,'1.2(2)'!$F:$F,0),1)</f>
        <v>83</v>
      </c>
      <c r="G409" s="129" t="s">
        <v>2329</v>
      </c>
      <c r="H409" s="249" t="s">
        <v>1882</v>
      </c>
      <c r="I409" s="251"/>
      <c r="J409" s="170">
        <f t="shared" si="67"/>
        <v>886</v>
      </c>
      <c r="L409" s="54">
        <f>INDEX('1.2(2)'!$B:$B,MATCH(N409,'1.2(2)'!$C:$C,0),1)</f>
        <v>886</v>
      </c>
      <c r="M409" s="16">
        <f t="shared" si="66"/>
        <v>886</v>
      </c>
      <c r="N409" s="16" t="str">
        <f t="shared" si="68"/>
        <v>プロペラ水車（小水力発電用）</v>
      </c>
      <c r="O409"/>
      <c r="P409"/>
    </row>
    <row r="410" spans="2:16" ht="14.4" customHeight="1">
      <c r="B410" s="99" t="s">
        <v>1929</v>
      </c>
      <c r="C410" s="269" t="s">
        <v>973</v>
      </c>
      <c r="D410" s="269"/>
      <c r="E410" s="97" t="s">
        <v>975</v>
      </c>
      <c r="F410" s="161">
        <f>INDEX('1.2(2)'!E:E,MATCH(G410,'1.2(2)'!$F:$F,0),1)</f>
        <v>83</v>
      </c>
      <c r="G410" s="161" t="s">
        <v>2329</v>
      </c>
      <c r="H410" s="249" t="s">
        <v>1889</v>
      </c>
      <c r="I410" s="251"/>
      <c r="J410" s="170">
        <f t="shared" si="67"/>
        <v>887</v>
      </c>
      <c r="L410" s="54">
        <f>INDEX('1.2(2)'!$B:$B,MATCH(N410,'1.2(2)'!$C:$C,0),1)</f>
        <v>887</v>
      </c>
      <c r="M410" s="16">
        <f t="shared" si="66"/>
        <v>887</v>
      </c>
      <c r="N410" s="16" t="str">
        <f t="shared" si="68"/>
        <v>フランシス水車（小水力発電用）</v>
      </c>
      <c r="O410"/>
      <c r="P410"/>
    </row>
    <row r="411" spans="2:16" ht="14.4" customHeight="1">
      <c r="B411" s="99" t="s">
        <v>1929</v>
      </c>
      <c r="C411" s="269" t="s">
        <v>973</v>
      </c>
      <c r="D411" s="269"/>
      <c r="E411" s="97" t="s">
        <v>975</v>
      </c>
      <c r="F411" s="129">
        <f>INDEX('1.2(2)'!E:E,MATCH(G411,'1.2(2)'!$F:$F,0),1)</f>
        <v>84</v>
      </c>
      <c r="G411" s="129" t="s">
        <v>2330</v>
      </c>
      <c r="H411" s="249" t="s">
        <v>1891</v>
      </c>
      <c r="I411" s="251"/>
      <c r="J411" s="170" t="str">
        <f t="shared" si="67"/>
        <v>888～923</v>
      </c>
      <c r="L411" s="54">
        <f>INDEX('1.2(2)'!$B:$B,MATCH(N411,'1.2(2)'!$C:$C,0),1)</f>
        <v>888</v>
      </c>
      <c r="M411" s="16">
        <f t="shared" si="66"/>
        <v>923</v>
      </c>
      <c r="N411" s="16" t="str">
        <f t="shared" si="68"/>
        <v>温水熱源小型バイナリー発電設備</v>
      </c>
      <c r="O411"/>
      <c r="P411"/>
    </row>
    <row r="412" spans="2:16" ht="14.4" customHeight="1">
      <c r="B412" s="99" t="s">
        <v>1929</v>
      </c>
      <c r="C412" s="269" t="s">
        <v>973</v>
      </c>
      <c r="D412" s="269"/>
      <c r="E412" s="97" t="s">
        <v>975</v>
      </c>
      <c r="F412" s="161">
        <f>INDEX('1.2(2)'!E:E,MATCH(G412,'1.2(2)'!$F:$F,0),1)</f>
        <v>84</v>
      </c>
      <c r="G412" s="161" t="s">
        <v>2330</v>
      </c>
      <c r="H412" s="249" t="s">
        <v>1908</v>
      </c>
      <c r="I412" s="251"/>
      <c r="J412" s="170" t="str">
        <f t="shared" si="67"/>
        <v>924～935</v>
      </c>
      <c r="L412" s="54">
        <f>INDEX('1.2(2)'!$B:$B,MATCH(N412,'1.2(2)'!$C:$C,0),1)</f>
        <v>924</v>
      </c>
      <c r="M412" s="16">
        <f t="shared" si="66"/>
        <v>935</v>
      </c>
      <c r="N412" s="16" t="str">
        <f t="shared" si="68"/>
        <v>蒸気熱源小型バイナリー発電設備</v>
      </c>
      <c r="O412"/>
      <c r="P412"/>
    </row>
    <row r="413" spans="2:16" ht="14.4" customHeight="1">
      <c r="B413" s="99" t="s">
        <v>1929</v>
      </c>
      <c r="C413" s="269" t="s">
        <v>973</v>
      </c>
      <c r="D413" s="269"/>
      <c r="E413" s="97" t="s">
        <v>975</v>
      </c>
      <c r="F413" s="129">
        <f>INDEX('1.2(2)'!E:E,MATCH(G413,'1.2(2)'!$F:$F,0),1)</f>
        <v>85</v>
      </c>
      <c r="G413" s="129" t="s">
        <v>2331</v>
      </c>
      <c r="H413" s="249" t="s">
        <v>1912</v>
      </c>
      <c r="I413" s="251"/>
      <c r="J413" s="170" t="str">
        <f t="shared" si="67"/>
        <v>936～943</v>
      </c>
      <c r="L413" s="54">
        <f>INDEX('1.2(2)'!$B:$B,MATCH(N413,'1.2(2)'!$C:$C,0),1)</f>
        <v>936</v>
      </c>
      <c r="M413" s="16">
        <f t="shared" si="66"/>
        <v>943</v>
      </c>
      <c r="N413" s="16" t="str">
        <f t="shared" si="68"/>
        <v>ガスエンジン発電設備（メタン発酵発電用）</v>
      </c>
      <c r="O413"/>
      <c r="P413"/>
    </row>
    <row r="414" spans="2:16" ht="14.4" customHeight="1">
      <c r="B414" s="99" t="s">
        <v>1929</v>
      </c>
      <c r="C414" s="269" t="s">
        <v>973</v>
      </c>
      <c r="D414" s="269"/>
      <c r="E414" s="97" t="s">
        <v>975</v>
      </c>
      <c r="F414" s="163">
        <f>INDEX('1.2(2)'!E:E,MATCH(G414,'1.2(2)'!$F:$F,0),1)</f>
        <v>85</v>
      </c>
      <c r="G414" s="163" t="s">
        <v>2331</v>
      </c>
      <c r="H414" s="249" t="s">
        <v>1919</v>
      </c>
      <c r="I414" s="251"/>
      <c r="J414" s="170" t="str">
        <f t="shared" si="67"/>
        <v>944～955</v>
      </c>
      <c r="L414" s="54">
        <f>INDEX('1.2(2)'!$B:$B,MATCH(N414,'1.2(2)'!$C:$C,0),1)</f>
        <v>944</v>
      </c>
      <c r="M414" s="16">
        <f>L416-1</f>
        <v>955</v>
      </c>
      <c r="N414" s="16" t="str">
        <f t="shared" si="68"/>
        <v>ディーゼル発電設備（バイオディーゼル燃料専用）</v>
      </c>
      <c r="O414"/>
      <c r="P414"/>
    </row>
    <row r="415" spans="2:16">
      <c r="B415" s="99" t="s">
        <v>1929</v>
      </c>
      <c r="C415" s="269" t="s">
        <v>973</v>
      </c>
      <c r="D415" s="269"/>
      <c r="E415" s="97" t="s">
        <v>975</v>
      </c>
      <c r="F415" s="99">
        <f>INDEX('1.2(2)'!E:E,MATCH(G415,'1.2(2)'!$F:$F,0),1)</f>
        <v>86</v>
      </c>
      <c r="G415" s="99" t="s">
        <v>2691</v>
      </c>
      <c r="H415" s="249" t="s">
        <v>1765</v>
      </c>
      <c r="I415" s="251"/>
      <c r="J415" s="170" t="str">
        <f t="shared" si="67"/>
        <v>952～820</v>
      </c>
      <c r="L415" s="54">
        <f>INDEX('1.2(2)'!$B:$B,MATCH(N415,'1.2(2)'!$C:$C,0),1)</f>
        <v>952</v>
      </c>
      <c r="M415" s="16">
        <f>L388-1</f>
        <v>820</v>
      </c>
      <c r="N415" s="16" t="str">
        <f t="shared" si="68"/>
        <v>蒸気駆動圧縮機</v>
      </c>
      <c r="O415"/>
      <c r="P415"/>
    </row>
    <row r="416" spans="2:16">
      <c r="B416" s="99" t="s">
        <v>1929</v>
      </c>
      <c r="C416" s="269" t="s">
        <v>973</v>
      </c>
      <c r="D416" s="269"/>
      <c r="E416" s="97" t="s">
        <v>975</v>
      </c>
      <c r="F416" s="99">
        <f>INDEX('1.2(2)'!E:E,MATCH(G416,'1.2(2)'!$F:$F,0),1)</f>
        <v>167</v>
      </c>
      <c r="G416" s="99" t="s">
        <v>304</v>
      </c>
      <c r="H416" s="249" t="s">
        <v>2333</v>
      </c>
      <c r="I416" s="251"/>
      <c r="J416" s="170">
        <f t="shared" si="67"/>
        <v>956</v>
      </c>
      <c r="L416" s="54">
        <f>INDEX('1.2(2)'!$B:$B,MATCH(N416,'1.2(2)'!$C:$C,0),1)</f>
        <v>956</v>
      </c>
      <c r="M416" s="16">
        <f t="shared" si="66"/>
        <v>956</v>
      </c>
      <c r="N416" s="16" t="str">
        <f t="shared" si="68"/>
        <v>LED誘導灯・非常灯</v>
      </c>
      <c r="O416"/>
      <c r="P416"/>
    </row>
    <row r="417" spans="2:16">
      <c r="B417" s="99" t="s">
        <v>1929</v>
      </c>
      <c r="C417" s="269" t="s">
        <v>973</v>
      </c>
      <c r="D417" s="269"/>
      <c r="E417" s="97" t="s">
        <v>975</v>
      </c>
      <c r="F417" s="99">
        <f>INDEX('1.2(2)'!E:E,MATCH(G417,'1.2(2)'!$F:$F,0),1)</f>
        <v>270</v>
      </c>
      <c r="G417" s="99" t="s">
        <v>2332</v>
      </c>
      <c r="H417" s="249" t="s">
        <v>1825</v>
      </c>
      <c r="I417" s="251"/>
      <c r="J417" s="170">
        <f t="shared" si="67"/>
        <v>957</v>
      </c>
      <c r="L417" s="54">
        <f>INDEX('1.2(2)'!$B:$B,MATCH(N417,'1.2(2)'!$C:$C,0),1)</f>
        <v>957</v>
      </c>
      <c r="M417" s="16">
        <f>L418-1</f>
        <v>957</v>
      </c>
      <c r="N417" s="16" t="str">
        <f t="shared" si="68"/>
        <v>低放射遮熱塗料</v>
      </c>
      <c r="O417"/>
      <c r="P417"/>
    </row>
    <row r="418" spans="2:16" ht="14.4" customHeight="1">
      <c r="J418"/>
      <c r="L418">
        <f>'1.2(2)'!B963+1</f>
        <v>958</v>
      </c>
      <c r="M418"/>
      <c r="N418"/>
      <c r="O418"/>
      <c r="P418"/>
    </row>
    <row r="419" spans="2:16" ht="14.4" hidden="1" customHeight="1">
      <c r="J419"/>
      <c r="L419"/>
      <c r="M419"/>
      <c r="N419"/>
      <c r="O419"/>
      <c r="P419"/>
    </row>
    <row r="420" spans="2:16" hidden="1">
      <c r="J420"/>
      <c r="L420"/>
      <c r="M420"/>
      <c r="N420"/>
      <c r="O420"/>
      <c r="P420"/>
    </row>
    <row r="421" spans="2:16" hidden="1">
      <c r="J421"/>
      <c r="L421"/>
      <c r="M421"/>
      <c r="N421"/>
      <c r="O421"/>
      <c r="P421"/>
    </row>
    <row r="422" spans="2:16" hidden="1">
      <c r="J422"/>
      <c r="L422"/>
      <c r="M422"/>
      <c r="N422"/>
      <c r="O422"/>
      <c r="P422"/>
    </row>
    <row r="423" spans="2:16" hidden="1">
      <c r="J423"/>
      <c r="L423"/>
      <c r="M423"/>
      <c r="N423"/>
      <c r="O423"/>
      <c r="P423"/>
    </row>
    <row r="424" spans="2:16" hidden="1">
      <c r="J424"/>
      <c r="L424"/>
      <c r="M424"/>
      <c r="N424"/>
      <c r="O424"/>
      <c r="P424"/>
    </row>
    <row r="425" spans="2:16" hidden="1">
      <c r="J425"/>
      <c r="L425"/>
      <c r="M425"/>
      <c r="N425"/>
      <c r="O425"/>
      <c r="P425"/>
    </row>
    <row r="426" spans="2:16" hidden="1">
      <c r="J426"/>
      <c r="L426"/>
      <c r="M426"/>
      <c r="N426"/>
      <c r="O426"/>
      <c r="P426"/>
    </row>
    <row r="427" spans="2:16" hidden="1">
      <c r="J427"/>
      <c r="L427"/>
      <c r="M427"/>
      <c r="N427"/>
      <c r="O427"/>
      <c r="P427"/>
    </row>
    <row r="428" spans="2:16" hidden="1">
      <c r="J428"/>
      <c r="L428"/>
      <c r="M428"/>
      <c r="N428"/>
      <c r="O428"/>
      <c r="P428"/>
    </row>
    <row r="429" spans="2:16" hidden="1">
      <c r="J429"/>
      <c r="L429"/>
      <c r="M429"/>
      <c r="N429"/>
      <c r="O429"/>
      <c r="P429"/>
    </row>
    <row r="430" spans="2:16" hidden="1">
      <c r="J430"/>
      <c r="L430"/>
      <c r="M430"/>
      <c r="N430"/>
      <c r="O430"/>
      <c r="P430"/>
    </row>
    <row r="431" spans="2:16" hidden="1">
      <c r="J431"/>
      <c r="L431"/>
      <c r="M431"/>
      <c r="N431"/>
      <c r="O431"/>
      <c r="P431"/>
    </row>
    <row r="432" spans="2:16" hidden="1">
      <c r="J432"/>
      <c r="L432"/>
      <c r="M432"/>
      <c r="N432"/>
      <c r="O432"/>
      <c r="P432"/>
    </row>
    <row r="433" spans="10:16" hidden="1">
      <c r="J433"/>
      <c r="L433"/>
      <c r="M433"/>
      <c r="N433"/>
      <c r="O433"/>
      <c r="P433"/>
    </row>
    <row r="434" spans="10:16" hidden="1">
      <c r="J434"/>
      <c r="L434"/>
      <c r="M434"/>
      <c r="N434"/>
      <c r="O434"/>
      <c r="P434"/>
    </row>
    <row r="435" spans="10:16" hidden="1">
      <c r="J435"/>
      <c r="L435"/>
      <c r="M435"/>
      <c r="N435"/>
      <c r="O435"/>
      <c r="P435"/>
    </row>
    <row r="436" spans="10:16" hidden="1">
      <c r="J436"/>
      <c r="L436"/>
      <c r="M436"/>
      <c r="N436"/>
      <c r="O436"/>
      <c r="P436"/>
    </row>
    <row r="437" spans="10:16" hidden="1">
      <c r="J437"/>
      <c r="L437"/>
      <c r="M437"/>
      <c r="N437"/>
      <c r="O437"/>
      <c r="P437"/>
    </row>
    <row r="438" spans="10:16" hidden="1">
      <c r="J438"/>
      <c r="L438"/>
      <c r="M438"/>
      <c r="N438"/>
      <c r="O438"/>
      <c r="P438"/>
    </row>
    <row r="439" spans="10:16" hidden="1">
      <c r="J439"/>
      <c r="L439"/>
      <c r="M439"/>
      <c r="N439"/>
      <c r="O439"/>
      <c r="P439"/>
    </row>
    <row r="440" spans="10:16" hidden="1">
      <c r="J440"/>
      <c r="L440"/>
      <c r="M440"/>
      <c r="N440"/>
      <c r="O440"/>
      <c r="P440"/>
    </row>
    <row r="441" spans="10:16" hidden="1">
      <c r="J441"/>
      <c r="L441"/>
      <c r="M441"/>
      <c r="N441"/>
      <c r="O441"/>
      <c r="P441"/>
    </row>
    <row r="442" spans="10:16" hidden="1">
      <c r="J442"/>
      <c r="L442"/>
      <c r="M442"/>
      <c r="N442"/>
      <c r="O442"/>
      <c r="P442"/>
    </row>
    <row r="443" spans="10:16" hidden="1">
      <c r="J443"/>
      <c r="L443"/>
      <c r="M443"/>
      <c r="N443"/>
      <c r="O443"/>
      <c r="P443"/>
    </row>
    <row r="444" spans="10:16" hidden="1">
      <c r="J444"/>
      <c r="L444"/>
      <c r="M444"/>
      <c r="N444"/>
      <c r="O444"/>
      <c r="P444"/>
    </row>
    <row r="445" spans="10:16" hidden="1">
      <c r="J445"/>
      <c r="L445"/>
      <c r="M445"/>
      <c r="N445"/>
      <c r="O445"/>
      <c r="P445"/>
    </row>
    <row r="446" spans="10:16" hidden="1">
      <c r="J446"/>
      <c r="L446"/>
      <c r="M446"/>
      <c r="N446"/>
      <c r="O446"/>
      <c r="P446"/>
    </row>
    <row r="447" spans="10:16" hidden="1">
      <c r="J447"/>
      <c r="L447"/>
      <c r="M447"/>
      <c r="N447"/>
      <c r="O447"/>
      <c r="P447"/>
    </row>
    <row r="448" spans="10:16" hidden="1">
      <c r="J448"/>
      <c r="L448"/>
      <c r="M448"/>
      <c r="N448"/>
      <c r="O448"/>
      <c r="P448"/>
    </row>
    <row r="449" spans="10:16" hidden="1">
      <c r="J449"/>
      <c r="L449"/>
      <c r="M449"/>
      <c r="N449"/>
      <c r="O449"/>
      <c r="P449"/>
    </row>
    <row r="450" spans="10:16" hidden="1">
      <c r="J450"/>
      <c r="L450"/>
      <c r="M450"/>
      <c r="N450"/>
      <c r="O450"/>
      <c r="P450"/>
    </row>
    <row r="451" spans="10:16" hidden="1">
      <c r="J451"/>
      <c r="L451"/>
      <c r="M451"/>
      <c r="N451"/>
      <c r="O451"/>
      <c r="P451"/>
    </row>
    <row r="452" spans="10:16" hidden="1">
      <c r="J452"/>
      <c r="L452"/>
      <c r="M452"/>
      <c r="N452"/>
      <c r="O452"/>
      <c r="P452"/>
    </row>
    <row r="453" spans="10:16" hidden="1">
      <c r="J453"/>
      <c r="L453"/>
      <c r="M453"/>
      <c r="N453"/>
      <c r="O453"/>
      <c r="P453"/>
    </row>
    <row r="454" spans="10:16" hidden="1">
      <c r="J454"/>
      <c r="L454"/>
      <c r="M454"/>
      <c r="N454"/>
      <c r="O454"/>
      <c r="P454"/>
    </row>
    <row r="455" spans="10:16" hidden="1">
      <c r="J455"/>
      <c r="L455"/>
      <c r="M455"/>
      <c r="N455"/>
      <c r="O455"/>
      <c r="P455"/>
    </row>
    <row r="456" spans="10:16" hidden="1">
      <c r="J456"/>
      <c r="L456"/>
      <c r="M456"/>
      <c r="N456"/>
      <c r="O456"/>
      <c r="P456"/>
    </row>
    <row r="457" spans="10:16" hidden="1">
      <c r="J457"/>
      <c r="L457"/>
      <c r="M457"/>
      <c r="N457"/>
      <c r="O457"/>
      <c r="P457"/>
    </row>
    <row r="458" spans="10:16" hidden="1">
      <c r="J458"/>
      <c r="L458"/>
      <c r="M458"/>
      <c r="N458"/>
      <c r="O458"/>
      <c r="P458"/>
    </row>
    <row r="459" spans="10:16" hidden="1">
      <c r="J459"/>
      <c r="L459"/>
      <c r="M459"/>
      <c r="N459"/>
      <c r="O459"/>
      <c r="P459"/>
    </row>
    <row r="460" spans="10:16" hidden="1">
      <c r="J460"/>
      <c r="L460"/>
      <c r="M460"/>
      <c r="N460"/>
      <c r="O460"/>
      <c r="P460"/>
    </row>
    <row r="461" spans="10:16" hidden="1">
      <c r="J461"/>
      <c r="L461"/>
      <c r="M461"/>
      <c r="N461"/>
      <c r="O461"/>
      <c r="P461"/>
    </row>
    <row r="462" spans="10:16" hidden="1">
      <c r="J462"/>
      <c r="L462"/>
      <c r="M462"/>
      <c r="N462"/>
      <c r="O462"/>
      <c r="P462"/>
    </row>
    <row r="463" spans="10:16" hidden="1">
      <c r="J463"/>
      <c r="L463"/>
      <c r="M463"/>
      <c r="N463"/>
      <c r="O463"/>
      <c r="P463"/>
    </row>
    <row r="464" spans="10:16" hidden="1">
      <c r="J464"/>
      <c r="L464"/>
      <c r="M464"/>
      <c r="N464"/>
      <c r="O464"/>
      <c r="P464"/>
    </row>
    <row r="465" spans="10:16" hidden="1">
      <c r="J465"/>
      <c r="L465"/>
      <c r="M465"/>
      <c r="N465"/>
      <c r="O465"/>
      <c r="P465"/>
    </row>
    <row r="466" spans="10:16" hidden="1">
      <c r="J466"/>
      <c r="L466"/>
      <c r="M466"/>
      <c r="N466"/>
      <c r="O466"/>
      <c r="P466"/>
    </row>
    <row r="467" spans="10:16" hidden="1">
      <c r="J467"/>
      <c r="L467"/>
      <c r="M467"/>
      <c r="N467"/>
      <c r="O467"/>
      <c r="P467"/>
    </row>
    <row r="468" spans="10:16" hidden="1">
      <c r="J468"/>
      <c r="L468"/>
      <c r="M468"/>
      <c r="N468"/>
      <c r="O468"/>
      <c r="P468"/>
    </row>
    <row r="469" spans="10:16" hidden="1">
      <c r="J469"/>
      <c r="L469"/>
      <c r="M469"/>
      <c r="N469"/>
      <c r="O469"/>
      <c r="P469"/>
    </row>
    <row r="470" spans="10:16" hidden="1">
      <c r="J470"/>
      <c r="L470"/>
      <c r="M470"/>
      <c r="N470"/>
      <c r="O470"/>
      <c r="P470"/>
    </row>
    <row r="471" spans="10:16" hidden="1">
      <c r="J471"/>
      <c r="L471"/>
      <c r="M471"/>
      <c r="N471"/>
      <c r="O471"/>
      <c r="P471"/>
    </row>
    <row r="472" spans="10:16" hidden="1">
      <c r="J472"/>
      <c r="L472"/>
      <c r="M472"/>
      <c r="N472"/>
      <c r="O472"/>
      <c r="P472"/>
    </row>
    <row r="473" spans="10:16" hidden="1">
      <c r="J473"/>
      <c r="L473"/>
      <c r="M473"/>
      <c r="N473"/>
      <c r="O473"/>
      <c r="P473"/>
    </row>
    <row r="474" spans="10:16" hidden="1">
      <c r="J474"/>
      <c r="L474"/>
      <c r="M474"/>
      <c r="N474"/>
      <c r="O474"/>
      <c r="P474"/>
    </row>
    <row r="475" spans="10:16" hidden="1">
      <c r="J475"/>
      <c r="L475"/>
      <c r="M475"/>
      <c r="N475"/>
      <c r="O475"/>
      <c r="P475"/>
    </row>
    <row r="476" spans="10:16" hidden="1">
      <c r="J476"/>
      <c r="L476"/>
      <c r="M476"/>
      <c r="N476"/>
      <c r="O476"/>
      <c r="P476"/>
    </row>
    <row r="477" spans="10:16" hidden="1">
      <c r="J477"/>
      <c r="L477"/>
      <c r="M477"/>
      <c r="N477"/>
      <c r="O477"/>
      <c r="P477"/>
    </row>
    <row r="478" spans="10:16" hidden="1">
      <c r="J478"/>
      <c r="L478"/>
      <c r="M478"/>
      <c r="N478"/>
      <c r="O478"/>
      <c r="P478"/>
    </row>
    <row r="479" spans="10:16" hidden="1">
      <c r="J479"/>
      <c r="L479"/>
      <c r="M479"/>
      <c r="N479"/>
      <c r="O479"/>
      <c r="P479"/>
    </row>
    <row r="480" spans="10:16" hidden="1">
      <c r="J480"/>
      <c r="L480"/>
      <c r="M480"/>
      <c r="N480"/>
      <c r="O480"/>
      <c r="P480"/>
    </row>
    <row r="481" spans="10:16" hidden="1">
      <c r="J481"/>
      <c r="L481"/>
      <c r="M481"/>
      <c r="N481"/>
      <c r="O481"/>
      <c r="P481"/>
    </row>
    <row r="482" spans="10:16" hidden="1">
      <c r="J482"/>
      <c r="L482"/>
      <c r="M482"/>
      <c r="N482"/>
      <c r="O482"/>
      <c r="P482"/>
    </row>
    <row r="483" spans="10:16" hidden="1">
      <c r="J483"/>
      <c r="L483"/>
      <c r="M483"/>
      <c r="N483"/>
      <c r="O483"/>
      <c r="P483"/>
    </row>
    <row r="484" spans="10:16" hidden="1">
      <c r="J484"/>
      <c r="L484"/>
      <c r="M484"/>
      <c r="N484"/>
      <c r="O484"/>
      <c r="P484"/>
    </row>
    <row r="485" spans="10:16" hidden="1">
      <c r="J485"/>
      <c r="L485"/>
      <c r="M485"/>
      <c r="N485"/>
      <c r="O485"/>
      <c r="P485"/>
    </row>
    <row r="486" spans="10:16" hidden="1">
      <c r="J486"/>
      <c r="L486"/>
      <c r="M486"/>
      <c r="N486"/>
      <c r="O486"/>
      <c r="P486"/>
    </row>
    <row r="487" spans="10:16" hidden="1">
      <c r="J487"/>
      <c r="L487"/>
      <c r="M487"/>
      <c r="N487"/>
      <c r="O487"/>
      <c r="P487"/>
    </row>
    <row r="488" spans="10:16" hidden="1">
      <c r="J488"/>
      <c r="L488"/>
      <c r="M488"/>
      <c r="N488"/>
      <c r="O488"/>
      <c r="P488"/>
    </row>
    <row r="489" spans="10:16" hidden="1">
      <c r="J489"/>
      <c r="L489"/>
      <c r="M489"/>
      <c r="N489"/>
      <c r="O489"/>
      <c r="P489"/>
    </row>
    <row r="490" spans="10:16" hidden="1">
      <c r="J490"/>
      <c r="L490"/>
      <c r="M490"/>
      <c r="N490"/>
      <c r="O490"/>
      <c r="P490"/>
    </row>
    <row r="491" spans="10:16" hidden="1">
      <c r="J491"/>
      <c r="L491"/>
      <c r="M491"/>
      <c r="N491"/>
      <c r="O491"/>
      <c r="P491"/>
    </row>
    <row r="492" spans="10:16" hidden="1">
      <c r="J492"/>
      <c r="L492"/>
      <c r="M492"/>
      <c r="N492"/>
      <c r="O492"/>
      <c r="P492"/>
    </row>
    <row r="493" spans="10:16" hidden="1">
      <c r="J493"/>
      <c r="L493"/>
      <c r="M493"/>
      <c r="N493"/>
      <c r="O493"/>
      <c r="P493"/>
    </row>
    <row r="494" spans="10:16" hidden="1">
      <c r="J494"/>
      <c r="L494"/>
      <c r="M494"/>
      <c r="N494"/>
      <c r="O494"/>
      <c r="P494"/>
    </row>
    <row r="495" spans="10:16" hidden="1">
      <c r="J495"/>
      <c r="L495"/>
      <c r="M495"/>
      <c r="N495"/>
      <c r="O495"/>
      <c r="P495"/>
    </row>
    <row r="496" spans="10:16" hidden="1">
      <c r="J496"/>
      <c r="L496"/>
      <c r="M496"/>
      <c r="N496"/>
      <c r="O496"/>
      <c r="P496"/>
    </row>
    <row r="497" spans="10:16" hidden="1">
      <c r="J497"/>
      <c r="L497"/>
      <c r="M497"/>
      <c r="N497"/>
      <c r="O497"/>
      <c r="P497"/>
    </row>
  </sheetData>
  <sheetProtection password="A6EF" sheet="1" objects="1" scenarios="1"/>
  <mergeCells count="404">
    <mergeCell ref="AQ26:AR26"/>
    <mergeCell ref="AQ27:AR27"/>
    <mergeCell ref="AQ28:AR28"/>
    <mergeCell ref="AL23:AM23"/>
    <mergeCell ref="AQ23:AR23"/>
    <mergeCell ref="AQ24:AR24"/>
    <mergeCell ref="AQ25:AR25"/>
    <mergeCell ref="AQ45:AR45"/>
    <mergeCell ref="AQ46:AR46"/>
    <mergeCell ref="AQ47:AR47"/>
    <mergeCell ref="AL24:AM62"/>
    <mergeCell ref="AN24:AN62"/>
    <mergeCell ref="AL63:AL99"/>
    <mergeCell ref="AN63:AN99"/>
    <mergeCell ref="AQ44:AR44"/>
    <mergeCell ref="AQ41:AR41"/>
    <mergeCell ref="AQ42:AR42"/>
    <mergeCell ref="AQ43:AR43"/>
    <mergeCell ref="AQ38:AR38"/>
    <mergeCell ref="AQ39:AR39"/>
    <mergeCell ref="AQ40:AR40"/>
    <mergeCell ref="AQ35:AR35"/>
    <mergeCell ref="AQ36:AR36"/>
    <mergeCell ref="AQ37:AR37"/>
    <mergeCell ref="AQ32:AR32"/>
    <mergeCell ref="AQ33:AR33"/>
    <mergeCell ref="AQ34:AR34"/>
    <mergeCell ref="AQ29:AR29"/>
    <mergeCell ref="AQ30:AR30"/>
    <mergeCell ref="AQ31:AR31"/>
    <mergeCell ref="AQ54:AR54"/>
    <mergeCell ref="AQ55:AR55"/>
    <mergeCell ref="AQ56:AR56"/>
    <mergeCell ref="AQ66:AR66"/>
    <mergeCell ref="AQ67:AR67"/>
    <mergeCell ref="AQ68:AR68"/>
    <mergeCell ref="AQ51:AR51"/>
    <mergeCell ref="AQ52:AR52"/>
    <mergeCell ref="AQ53:AR53"/>
    <mergeCell ref="AQ48:AR48"/>
    <mergeCell ref="AQ49:AR49"/>
    <mergeCell ref="AQ50:AR50"/>
    <mergeCell ref="AQ63:AR63"/>
    <mergeCell ref="AQ64:AR64"/>
    <mergeCell ref="AQ65:AR65"/>
    <mergeCell ref="AQ60:AR60"/>
    <mergeCell ref="AQ61:AR61"/>
    <mergeCell ref="AQ62:AR62"/>
    <mergeCell ref="AQ57:AR57"/>
    <mergeCell ref="AQ58:AR58"/>
    <mergeCell ref="AQ59:AR59"/>
    <mergeCell ref="AQ80:AR80"/>
    <mergeCell ref="AQ75:AR75"/>
    <mergeCell ref="AQ76:AR76"/>
    <mergeCell ref="AQ77:AR77"/>
    <mergeCell ref="AQ72:AR72"/>
    <mergeCell ref="AQ73:AR73"/>
    <mergeCell ref="AQ74:AR74"/>
    <mergeCell ref="AQ69:AR69"/>
    <mergeCell ref="AQ70:AR70"/>
    <mergeCell ref="AQ71:AR71"/>
    <mergeCell ref="AQ99:AR99"/>
    <mergeCell ref="AQ96:AR96"/>
    <mergeCell ref="AQ97:AR97"/>
    <mergeCell ref="AQ98:AR98"/>
    <mergeCell ref="AQ93:AR93"/>
    <mergeCell ref="AQ94:AR94"/>
    <mergeCell ref="AQ95:AR95"/>
    <mergeCell ref="AE40:AE41"/>
    <mergeCell ref="AD27:AD33"/>
    <mergeCell ref="AE42:AF42"/>
    <mergeCell ref="AQ90:AR90"/>
    <mergeCell ref="AQ91:AR91"/>
    <mergeCell ref="AQ92:AR92"/>
    <mergeCell ref="AQ87:AR87"/>
    <mergeCell ref="AQ88:AR88"/>
    <mergeCell ref="AQ89:AR89"/>
    <mergeCell ref="AQ84:AR84"/>
    <mergeCell ref="AQ85:AR85"/>
    <mergeCell ref="AQ86:AR86"/>
    <mergeCell ref="AQ81:AR81"/>
    <mergeCell ref="AQ82:AR82"/>
    <mergeCell ref="AQ83:AR83"/>
    <mergeCell ref="AQ78:AR78"/>
    <mergeCell ref="AQ79:AR79"/>
    <mergeCell ref="AE23:AF23"/>
    <mergeCell ref="AE26:AF26"/>
    <mergeCell ref="AE29:AF29"/>
    <mergeCell ref="AE33:AF33"/>
    <mergeCell ref="AE39:AF39"/>
    <mergeCell ref="AD24:AD26"/>
    <mergeCell ref="AD46:AD48"/>
    <mergeCell ref="AE46:AF46"/>
    <mergeCell ref="AE47:AF47"/>
    <mergeCell ref="AE48:AF48"/>
    <mergeCell ref="AE43:AF43"/>
    <mergeCell ref="AE44:AF44"/>
    <mergeCell ref="AE45:AF45"/>
    <mergeCell ref="U24:U53"/>
    <mergeCell ref="V24:V53"/>
    <mergeCell ref="W24:W49"/>
    <mergeCell ref="X24:X34"/>
    <mergeCell ref="X35:X49"/>
    <mergeCell ref="X50:Y50"/>
    <mergeCell ref="W51:W52"/>
    <mergeCell ref="X51:Y51"/>
    <mergeCell ref="X52:Y52"/>
    <mergeCell ref="X53:Y53"/>
    <mergeCell ref="H382:I382"/>
    <mergeCell ref="H383:I383"/>
    <mergeCell ref="H384:I384"/>
    <mergeCell ref="D23:E23"/>
    <mergeCell ref="B29:C29"/>
    <mergeCell ref="B30:C30"/>
    <mergeCell ref="B31:C31"/>
    <mergeCell ref="B32:C32"/>
    <mergeCell ref="B33:C33"/>
    <mergeCell ref="B34:C34"/>
    <mergeCell ref="B23:C23"/>
    <mergeCell ref="B25:C25"/>
    <mergeCell ref="B26:C26"/>
    <mergeCell ref="H43:I43"/>
    <mergeCell ref="H110:I110"/>
    <mergeCell ref="H112:I112"/>
    <mergeCell ref="H113:I113"/>
    <mergeCell ref="H114:I114"/>
    <mergeCell ref="H115:I115"/>
    <mergeCell ref="H23:I23"/>
    <mergeCell ref="H111:I111"/>
    <mergeCell ref="B27:C27"/>
    <mergeCell ref="B28:C28"/>
    <mergeCell ref="B40:C40"/>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B41:C41"/>
    <mergeCell ref="B42:C42"/>
    <mergeCell ref="B43:C43"/>
    <mergeCell ref="B44:C44"/>
    <mergeCell ref="B45:C45"/>
    <mergeCell ref="B35:C35"/>
    <mergeCell ref="B36:C36"/>
    <mergeCell ref="B37:C37"/>
    <mergeCell ref="B38:C38"/>
    <mergeCell ref="B39:C39"/>
    <mergeCell ref="B59:C59"/>
    <mergeCell ref="B60:C60"/>
    <mergeCell ref="B62:C62"/>
    <mergeCell ref="B63:C63"/>
    <mergeCell ref="B65:C65"/>
    <mergeCell ref="B66:C66"/>
    <mergeCell ref="B46:C46"/>
    <mergeCell ref="B47:C47"/>
    <mergeCell ref="B51:C51"/>
    <mergeCell ref="B52:C52"/>
    <mergeCell ref="B56:C56"/>
    <mergeCell ref="B57:C57"/>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90:C90"/>
    <mergeCell ref="B91:C91"/>
    <mergeCell ref="B79:C79"/>
    <mergeCell ref="B80:C80"/>
    <mergeCell ref="B81:C81"/>
    <mergeCell ref="B82:C82"/>
    <mergeCell ref="B83:C83"/>
    <mergeCell ref="B84:C84"/>
    <mergeCell ref="B24:C24"/>
    <mergeCell ref="D24:E24"/>
    <mergeCell ref="D125:E125"/>
    <mergeCell ref="D126:E126"/>
    <mergeCell ref="B114:C114"/>
    <mergeCell ref="B115:C115"/>
    <mergeCell ref="D127:E127"/>
    <mergeCell ref="D133:E133"/>
    <mergeCell ref="B107:C107"/>
    <mergeCell ref="B110:C110"/>
    <mergeCell ref="B111:C111"/>
    <mergeCell ref="B112:C112"/>
    <mergeCell ref="B113:C113"/>
    <mergeCell ref="B100:C100"/>
    <mergeCell ref="B101:C101"/>
    <mergeCell ref="B103:C103"/>
    <mergeCell ref="B104:C104"/>
    <mergeCell ref="B106:C106"/>
    <mergeCell ref="B92:C92"/>
    <mergeCell ref="B93:C93"/>
    <mergeCell ref="B94:C94"/>
    <mergeCell ref="B95:C95"/>
    <mergeCell ref="B97:C97"/>
    <mergeCell ref="B99:C99"/>
    <mergeCell ref="H341:I341"/>
    <mergeCell ref="H342:I342"/>
    <mergeCell ref="H343:I343"/>
    <mergeCell ref="H344:I344"/>
    <mergeCell ref="H345:I345"/>
    <mergeCell ref="D211:E211"/>
    <mergeCell ref="D212:E212"/>
    <mergeCell ref="D213:E213"/>
    <mergeCell ref="D214:E214"/>
    <mergeCell ref="D215:E215"/>
    <mergeCell ref="D216:E216"/>
    <mergeCell ref="D217:E217"/>
    <mergeCell ref="D218:E218"/>
    <mergeCell ref="D219:E219"/>
    <mergeCell ref="C341:D341"/>
    <mergeCell ref="C342:D342"/>
    <mergeCell ref="C343:D343"/>
    <mergeCell ref="G242:H242"/>
    <mergeCell ref="B290:C290"/>
    <mergeCell ref="D290:E290"/>
    <mergeCell ref="G290:H290"/>
    <mergeCell ref="H352:I352"/>
    <mergeCell ref="H353:I353"/>
    <mergeCell ref="H354:I354"/>
    <mergeCell ref="H355:I355"/>
    <mergeCell ref="H356:I356"/>
    <mergeCell ref="H357:I357"/>
    <mergeCell ref="H346:I346"/>
    <mergeCell ref="H347:I347"/>
    <mergeCell ref="H348:I348"/>
    <mergeCell ref="H349:I349"/>
    <mergeCell ref="H350:I350"/>
    <mergeCell ref="H351:I351"/>
    <mergeCell ref="H379:I379"/>
    <mergeCell ref="H380:I380"/>
    <mergeCell ref="H381:I381"/>
    <mergeCell ref="H370:I370"/>
    <mergeCell ref="H371:I371"/>
    <mergeCell ref="H372:I372"/>
    <mergeCell ref="H373:I373"/>
    <mergeCell ref="H374:I374"/>
    <mergeCell ref="H375:I375"/>
    <mergeCell ref="H376:I376"/>
    <mergeCell ref="H377:I377"/>
    <mergeCell ref="H378:I378"/>
    <mergeCell ref="H364:I364"/>
    <mergeCell ref="H365:I365"/>
    <mergeCell ref="H366:I366"/>
    <mergeCell ref="H367:I367"/>
    <mergeCell ref="H368:I368"/>
    <mergeCell ref="H369:I369"/>
    <mergeCell ref="H358:I358"/>
    <mergeCell ref="H359:I359"/>
    <mergeCell ref="H360:I360"/>
    <mergeCell ref="H361:I361"/>
    <mergeCell ref="H362:I362"/>
    <mergeCell ref="H363:I363"/>
    <mergeCell ref="C350:D350"/>
    <mergeCell ref="C351:D351"/>
    <mergeCell ref="C352:D352"/>
    <mergeCell ref="C353:D353"/>
    <mergeCell ref="C354:D354"/>
    <mergeCell ref="C355:D355"/>
    <mergeCell ref="C344:D344"/>
    <mergeCell ref="C345:D345"/>
    <mergeCell ref="C346:D346"/>
    <mergeCell ref="C347:D347"/>
    <mergeCell ref="C348:D348"/>
    <mergeCell ref="C349:D349"/>
    <mergeCell ref="C373:D373"/>
    <mergeCell ref="C362:D362"/>
    <mergeCell ref="C363:D363"/>
    <mergeCell ref="C364:D364"/>
    <mergeCell ref="C365:D365"/>
    <mergeCell ref="C366:D366"/>
    <mergeCell ref="C367:D367"/>
    <mergeCell ref="C356:D356"/>
    <mergeCell ref="C357:D357"/>
    <mergeCell ref="C358:D358"/>
    <mergeCell ref="C359:D359"/>
    <mergeCell ref="C360:D360"/>
    <mergeCell ref="C361:D361"/>
    <mergeCell ref="C381:D381"/>
    <mergeCell ref="C382:D382"/>
    <mergeCell ref="C383:D383"/>
    <mergeCell ref="D234:E234"/>
    <mergeCell ref="D235:E235"/>
    <mergeCell ref="D236:E236"/>
    <mergeCell ref="D220:E220"/>
    <mergeCell ref="D221:E221"/>
    <mergeCell ref="D222:E222"/>
    <mergeCell ref="D223:E223"/>
    <mergeCell ref="D224:E224"/>
    <mergeCell ref="D225:E225"/>
    <mergeCell ref="C380:D380"/>
    <mergeCell ref="C374:D374"/>
    <mergeCell ref="C375:D375"/>
    <mergeCell ref="C376:D376"/>
    <mergeCell ref="C377:D377"/>
    <mergeCell ref="C378:D378"/>
    <mergeCell ref="C379:D379"/>
    <mergeCell ref="C368:D368"/>
    <mergeCell ref="C369:D369"/>
    <mergeCell ref="C370:D370"/>
    <mergeCell ref="C371:D371"/>
    <mergeCell ref="C372:D372"/>
    <mergeCell ref="C384:D384"/>
    <mergeCell ref="C385:D385"/>
    <mergeCell ref="C386:D386"/>
    <mergeCell ref="C387:D387"/>
    <mergeCell ref="C415:D415"/>
    <mergeCell ref="H415:I415"/>
    <mergeCell ref="C388:D388"/>
    <mergeCell ref="H388:I388"/>
    <mergeCell ref="H385:I385"/>
    <mergeCell ref="H386:I386"/>
    <mergeCell ref="H387:I387"/>
    <mergeCell ref="C389:D389"/>
    <mergeCell ref="H389:I389"/>
    <mergeCell ref="C390:D390"/>
    <mergeCell ref="H390:I390"/>
    <mergeCell ref="C391:D391"/>
    <mergeCell ref="H391:I391"/>
    <mergeCell ref="C392:D392"/>
    <mergeCell ref="H392:I392"/>
    <mergeCell ref="C393:D393"/>
    <mergeCell ref="H393:I393"/>
    <mergeCell ref="C394:D394"/>
    <mergeCell ref="H394:I394"/>
    <mergeCell ref="C395:D395"/>
    <mergeCell ref="H395:I395"/>
    <mergeCell ref="C396:D396"/>
    <mergeCell ref="H396:I396"/>
    <mergeCell ref="C397:D397"/>
    <mergeCell ref="H397:I397"/>
    <mergeCell ref="C398:D398"/>
    <mergeCell ref="H398:I398"/>
    <mergeCell ref="C399:D399"/>
    <mergeCell ref="H399:I399"/>
    <mergeCell ref="C400:D400"/>
    <mergeCell ref="H400:I400"/>
    <mergeCell ref="C401:D401"/>
    <mergeCell ref="H401:I401"/>
    <mergeCell ref="C402:D402"/>
    <mergeCell ref="H402:I402"/>
    <mergeCell ref="C403:D403"/>
    <mergeCell ref="H403:I403"/>
    <mergeCell ref="C404:D404"/>
    <mergeCell ref="H404:I404"/>
    <mergeCell ref="H412:I412"/>
    <mergeCell ref="C413:D413"/>
    <mergeCell ref="H413:I413"/>
    <mergeCell ref="C414:D414"/>
    <mergeCell ref="H414:I414"/>
    <mergeCell ref="C405:D405"/>
    <mergeCell ref="H405:I405"/>
    <mergeCell ref="C406:D406"/>
    <mergeCell ref="H406:I406"/>
    <mergeCell ref="C407:D407"/>
    <mergeCell ref="H407:I407"/>
    <mergeCell ref="C408:D408"/>
    <mergeCell ref="H408:I408"/>
    <mergeCell ref="C409:D409"/>
    <mergeCell ref="H409:I409"/>
    <mergeCell ref="C417:D417"/>
    <mergeCell ref="H417:I417"/>
    <mergeCell ref="C416:D416"/>
    <mergeCell ref="H416:I416"/>
    <mergeCell ref="B120:C120"/>
    <mergeCell ref="D120:E120"/>
    <mergeCell ref="H120:I120"/>
    <mergeCell ref="D128:E128"/>
    <mergeCell ref="D141:E141"/>
    <mergeCell ref="D207:E207"/>
    <mergeCell ref="D208:E208"/>
    <mergeCell ref="D209:E209"/>
    <mergeCell ref="D210:E210"/>
    <mergeCell ref="D226:D227"/>
    <mergeCell ref="D231:E231"/>
    <mergeCell ref="D232:E232"/>
    <mergeCell ref="D233:E233"/>
    <mergeCell ref="B242:C242"/>
    <mergeCell ref="D242:E242"/>
    <mergeCell ref="C410:D410"/>
    <mergeCell ref="H410:I410"/>
    <mergeCell ref="C411:D411"/>
    <mergeCell ref="H411:I411"/>
    <mergeCell ref="C412:D412"/>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AI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showGridLines="0" zoomScale="80" zoomScaleNormal="80" workbookViewId="0"/>
  </sheetViews>
  <sheetFormatPr defaultRowHeight="14.4"/>
  <cols>
    <col min="3" max="3" width="26.90625" customWidth="1"/>
    <col min="4" max="6" width="47.26953125" customWidth="1"/>
    <col min="7" max="7" width="40.453125" customWidth="1"/>
    <col min="8" max="8" width="44.6328125" customWidth="1"/>
  </cols>
  <sheetData>
    <row r="2" spans="2:14" ht="23.4" thickBot="1">
      <c r="B2" s="34">
        <v>1.1000000000000001</v>
      </c>
      <c r="C2" s="19" t="s">
        <v>687</v>
      </c>
      <c r="J2" s="53"/>
      <c r="K2" s="53"/>
      <c r="L2" s="53"/>
      <c r="M2" s="53"/>
      <c r="N2" s="53"/>
    </row>
    <row r="3" spans="2:14" ht="18">
      <c r="B3" s="330" t="s">
        <v>1986</v>
      </c>
      <c r="C3" s="331"/>
      <c r="D3" s="331"/>
      <c r="E3" s="332"/>
    </row>
    <row r="4" spans="2:14" ht="18">
      <c r="B4" s="83" t="s">
        <v>1977</v>
      </c>
      <c r="C4" s="84"/>
      <c r="D4" s="84"/>
      <c r="E4" s="85"/>
    </row>
    <row r="5" spans="2:14" ht="18">
      <c r="B5" s="83"/>
      <c r="C5" s="89" t="s">
        <v>1973</v>
      </c>
      <c r="D5" s="84" t="s">
        <v>2413</v>
      </c>
      <c r="E5" s="85"/>
    </row>
    <row r="6" spans="2:14" ht="18">
      <c r="B6" s="83"/>
      <c r="C6" s="89" t="s">
        <v>1974</v>
      </c>
      <c r="D6" s="84" t="s">
        <v>2414</v>
      </c>
      <c r="E6" s="85"/>
    </row>
    <row r="7" spans="2:14" ht="18.600000000000001" thickBot="1">
      <c r="B7" s="86"/>
      <c r="C7" s="90" t="s">
        <v>1976</v>
      </c>
      <c r="D7" s="87" t="s">
        <v>1975</v>
      </c>
      <c r="E7" s="88"/>
    </row>
    <row r="8" spans="2:14" ht="15" thickBot="1"/>
    <row r="9" spans="2:14" ht="23.4" thickBot="1">
      <c r="B9" s="314" t="s">
        <v>1936</v>
      </c>
      <c r="C9" s="315"/>
      <c r="D9" s="318" t="s">
        <v>2705</v>
      </c>
      <c r="E9" s="319"/>
      <c r="F9" s="320"/>
      <c r="G9" s="321" t="s">
        <v>1937</v>
      </c>
      <c r="H9" s="321" t="s">
        <v>1938</v>
      </c>
    </row>
    <row r="10" spans="2:14" ht="23.4" thickBot="1">
      <c r="B10" s="316"/>
      <c r="C10" s="317"/>
      <c r="D10" s="75" t="s">
        <v>1939</v>
      </c>
      <c r="E10" s="76" t="s">
        <v>1940</v>
      </c>
      <c r="F10" s="76" t="s">
        <v>1941</v>
      </c>
      <c r="G10" s="322"/>
      <c r="H10" s="322"/>
    </row>
    <row r="11" spans="2:14" ht="55.95" customHeight="1" thickBot="1">
      <c r="B11" s="77" t="s">
        <v>1942</v>
      </c>
      <c r="C11" s="78" t="s">
        <v>1943</v>
      </c>
      <c r="D11" s="323" t="s">
        <v>1944</v>
      </c>
      <c r="E11" s="324"/>
      <c r="F11" s="325"/>
      <c r="G11" s="79" t="s">
        <v>1945</v>
      </c>
      <c r="H11" s="326" t="s">
        <v>2731</v>
      </c>
    </row>
    <row r="12" spans="2:14" ht="122.7" customHeight="1" thickBot="1">
      <c r="B12" s="77" t="s">
        <v>1946</v>
      </c>
      <c r="C12" s="78" t="s">
        <v>1947</v>
      </c>
      <c r="D12" s="312" t="s">
        <v>1948</v>
      </c>
      <c r="E12" s="313"/>
      <c r="F12" s="80" t="s">
        <v>1949</v>
      </c>
      <c r="G12" s="79" t="s">
        <v>1950</v>
      </c>
      <c r="H12" s="327"/>
    </row>
    <row r="13" spans="2:14" ht="126.6" thickBot="1">
      <c r="B13" s="77" t="s">
        <v>1951</v>
      </c>
      <c r="C13" s="78" t="s">
        <v>1952</v>
      </c>
      <c r="D13" s="80" t="s">
        <v>1953</v>
      </c>
      <c r="E13" s="105" t="s">
        <v>1954</v>
      </c>
      <c r="F13" s="80" t="s">
        <v>1955</v>
      </c>
      <c r="G13" s="79" t="s">
        <v>1956</v>
      </c>
      <c r="H13" s="328" t="s">
        <v>2733</v>
      </c>
    </row>
    <row r="14" spans="2:14" ht="409.6" customHeight="1" thickBot="1">
      <c r="B14" s="167" t="s">
        <v>1957</v>
      </c>
      <c r="C14" s="222" t="s">
        <v>2943</v>
      </c>
      <c r="D14" s="166" t="s">
        <v>2732</v>
      </c>
      <c r="E14" s="223" t="s">
        <v>2945</v>
      </c>
      <c r="F14" s="223" t="s">
        <v>2944</v>
      </c>
      <c r="G14" s="79" t="s">
        <v>1958</v>
      </c>
      <c r="H14" s="329"/>
    </row>
    <row r="15" spans="2:14" ht="166.2" customHeight="1" thickBot="1">
      <c r="B15" s="333" t="s">
        <v>1959</v>
      </c>
      <c r="C15" s="335" t="s">
        <v>1960</v>
      </c>
      <c r="D15" s="337" t="s">
        <v>2401</v>
      </c>
      <c r="E15" s="338"/>
      <c r="F15" s="80" t="s">
        <v>1961</v>
      </c>
      <c r="G15" s="339" t="s">
        <v>1962</v>
      </c>
      <c r="H15" s="310" t="s">
        <v>1963</v>
      </c>
    </row>
    <row r="16" spans="2:14" ht="49.2" thickBot="1">
      <c r="B16" s="334"/>
      <c r="C16" s="336"/>
      <c r="D16" s="80" t="s">
        <v>1964</v>
      </c>
      <c r="E16" s="312" t="s">
        <v>1965</v>
      </c>
      <c r="F16" s="313"/>
      <c r="G16" s="340"/>
      <c r="H16" s="311"/>
    </row>
    <row r="17" spans="2:8" ht="129.6" thickBot="1">
      <c r="B17" s="77" t="s">
        <v>1966</v>
      </c>
      <c r="C17" s="78" t="s">
        <v>1967</v>
      </c>
      <c r="D17" s="80" t="s">
        <v>1968</v>
      </c>
      <c r="E17" s="80" t="s">
        <v>1969</v>
      </c>
      <c r="F17" s="80" t="s">
        <v>1970</v>
      </c>
      <c r="G17" s="81" t="s">
        <v>1971</v>
      </c>
      <c r="H17" s="82" t="s">
        <v>1972</v>
      </c>
    </row>
  </sheetData>
  <sheetProtection password="A6EF" sheet="1" objects="1" scenarios="1"/>
  <mergeCells count="15">
    <mergeCell ref="B3:E3"/>
    <mergeCell ref="B15:B16"/>
    <mergeCell ref="C15:C16"/>
    <mergeCell ref="D15:E15"/>
    <mergeCell ref="G15:G16"/>
    <mergeCell ref="H15:H16"/>
    <mergeCell ref="E16:F16"/>
    <mergeCell ref="B9:C10"/>
    <mergeCell ref="D9:F9"/>
    <mergeCell ref="G9:G10"/>
    <mergeCell ref="H9:H10"/>
    <mergeCell ref="D11:F11"/>
    <mergeCell ref="H11:H12"/>
    <mergeCell ref="D12:E12"/>
    <mergeCell ref="H13:H14"/>
  </mergeCells>
  <phoneticPr fontId="5"/>
  <pageMargins left="0.23622047244094488" right="0.23622047244094488" top="0.74803149606299213" bottom="0.74803149606299213" header="0.31496062992125984" footer="0.31496062992125984"/>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6"/>
  <sheetViews>
    <sheetView showGridLines="0" zoomScale="70" zoomScaleNormal="70" workbookViewId="0">
      <pane xSplit="2" topLeftCell="C1" activePane="topRight" state="frozen"/>
      <selection activeCell="A4" sqref="A4"/>
      <selection pane="topRight"/>
    </sheetView>
  </sheetViews>
  <sheetFormatPr defaultColWidth="0" defaultRowHeight="14.4" zeroHeight="1"/>
  <cols>
    <col min="1" max="1" width="4.08984375" style="41" customWidth="1"/>
    <col min="2" max="2" width="7" style="7" customWidth="1"/>
    <col min="3" max="3" width="21" style="7" customWidth="1"/>
    <col min="4" max="4" width="10.36328125" style="7" customWidth="1"/>
    <col min="5" max="5" width="13.36328125" style="7" customWidth="1"/>
    <col min="6" max="7" width="29.453125" style="7" customWidth="1"/>
    <col min="8" max="8" width="17.08984375" style="7" bestFit="1" customWidth="1"/>
    <col min="9" max="9" width="24.90625" style="15" customWidth="1"/>
    <col min="10" max="10" width="35.90625" style="6" customWidth="1"/>
    <col min="11" max="11" width="54.36328125" style="201" customWidth="1"/>
    <col min="12" max="12" width="10.36328125" style="7" bestFit="1" customWidth="1"/>
    <col min="13" max="13" width="12" style="14" customWidth="1"/>
    <col min="14" max="14" width="10.90625" style="7" customWidth="1"/>
    <col min="15" max="15" width="8.7265625" style="2" customWidth="1"/>
    <col min="16" max="17" width="8.7265625" style="2" hidden="1" customWidth="1"/>
    <col min="18" max="25" width="0" style="2" hidden="1" customWidth="1"/>
    <col min="26" max="16384" width="8.7265625" style="2" hidden="1"/>
  </cols>
  <sheetData>
    <row r="1" spans="1:14" customFormat="1" ht="22.8">
      <c r="A1" s="40"/>
      <c r="B1" s="107">
        <v>1.2</v>
      </c>
      <c r="C1" s="108" t="s">
        <v>691</v>
      </c>
      <c r="D1" s="16"/>
      <c r="E1" s="16"/>
      <c r="F1" s="16"/>
      <c r="G1" s="16"/>
      <c r="H1" s="16"/>
      <c r="I1" s="16"/>
      <c r="J1" s="16"/>
      <c r="K1" s="200"/>
      <c r="L1" s="16"/>
      <c r="M1" s="16"/>
      <c r="N1" s="16"/>
    </row>
    <row r="2" spans="1:14" customFormat="1" ht="22.8">
      <c r="A2" s="40"/>
      <c r="B2" s="109" t="s">
        <v>697</v>
      </c>
      <c r="C2" s="108" t="s">
        <v>688</v>
      </c>
      <c r="D2" s="16"/>
      <c r="E2" s="16"/>
      <c r="F2" s="16"/>
      <c r="G2" s="16"/>
      <c r="H2" s="16"/>
      <c r="I2" s="16"/>
      <c r="J2" s="16"/>
      <c r="K2" s="200"/>
      <c r="L2" s="16"/>
      <c r="M2" s="16"/>
      <c r="N2" s="16"/>
    </row>
    <row r="3" spans="1:14" customFormat="1" ht="22.8">
      <c r="A3" s="40"/>
      <c r="B3" s="109" t="s">
        <v>696</v>
      </c>
      <c r="C3" s="108" t="s">
        <v>690</v>
      </c>
      <c r="D3" s="16"/>
      <c r="E3" s="16"/>
      <c r="F3" s="16"/>
      <c r="G3" s="16"/>
      <c r="H3" s="16"/>
      <c r="I3" s="16"/>
      <c r="J3" s="16"/>
      <c r="K3" s="200"/>
      <c r="L3" s="16"/>
      <c r="M3" s="16"/>
      <c r="N3" s="16"/>
    </row>
    <row r="4" spans="1:14"/>
    <row r="5" spans="1:14" s="1" customFormat="1" ht="14.4" customHeight="1">
      <c r="A5" s="42"/>
      <c r="B5" s="345" t="s">
        <v>1931</v>
      </c>
      <c r="C5" s="343" t="s">
        <v>0</v>
      </c>
      <c r="D5" s="347" t="s">
        <v>1</v>
      </c>
      <c r="E5" s="347" t="s">
        <v>2</v>
      </c>
      <c r="F5" s="347"/>
      <c r="G5" s="347" t="s">
        <v>3</v>
      </c>
      <c r="H5" s="348" t="s">
        <v>4</v>
      </c>
      <c r="I5" s="349"/>
      <c r="J5" s="347" t="s">
        <v>6</v>
      </c>
      <c r="K5" s="347" t="s">
        <v>7</v>
      </c>
      <c r="L5" s="347" t="s">
        <v>710</v>
      </c>
      <c r="M5" s="347" t="s">
        <v>708</v>
      </c>
      <c r="N5" s="347" t="s">
        <v>709</v>
      </c>
    </row>
    <row r="6" spans="1:14" s="1" customFormat="1">
      <c r="A6" s="42"/>
      <c r="B6" s="346"/>
      <c r="C6" s="344"/>
      <c r="D6" s="347"/>
      <c r="E6" s="106" t="s">
        <v>8</v>
      </c>
      <c r="F6" s="106" t="s">
        <v>9</v>
      </c>
      <c r="G6" s="347"/>
      <c r="H6" s="106" t="s">
        <v>703</v>
      </c>
      <c r="I6" s="106" t="s">
        <v>704</v>
      </c>
      <c r="J6" s="347"/>
      <c r="K6" s="347"/>
      <c r="L6" s="347"/>
      <c r="M6" s="347"/>
      <c r="N6" s="347"/>
    </row>
    <row r="7" spans="1:14" ht="28.8">
      <c r="A7" s="41" t="str">
        <f>E7&amp;G7&amp;H7&amp;I7</f>
        <v>Scope1, 2主要設備における高効率型・脱炭素型の導入空気調和設備空気熱源設備・システム</v>
      </c>
      <c r="B7" s="11">
        <f>ROW(B7)-6</f>
        <v>1</v>
      </c>
      <c r="C7" s="153" t="s">
        <v>11</v>
      </c>
      <c r="D7" s="140" t="s">
        <v>12</v>
      </c>
      <c r="E7" s="140" t="s">
        <v>13</v>
      </c>
      <c r="F7" s="140" t="s">
        <v>14</v>
      </c>
      <c r="G7" s="212" t="s">
        <v>2670</v>
      </c>
      <c r="H7" s="140" t="s">
        <v>15</v>
      </c>
      <c r="I7" s="140" t="s">
        <v>16</v>
      </c>
      <c r="J7" s="140" t="s">
        <v>17</v>
      </c>
      <c r="K7" s="141" t="s">
        <v>18</v>
      </c>
      <c r="L7" s="179" t="s">
        <v>19</v>
      </c>
      <c r="M7" s="179" t="str">
        <f>IFERROR(INDEX('1.2(2)'!J$967:J$1010,MATCH('1.2(1)①'!$B7,'1.2(2)'!$E$967:$E$1010,0),1),"ー")</f>
        <v>△</v>
      </c>
      <c r="N7" s="179" t="str">
        <f>IFERROR(INDEX('1.2(2)'!K$967:K$1010,MATCH('1.2(1)①'!$B7,'1.2(2)'!$E$967:$E$1010,0),1),"ー")</f>
        <v>△</v>
      </c>
    </row>
    <row r="8" spans="1:14" ht="57.6">
      <c r="A8" s="191" t="str">
        <f t="shared" ref="A8:A71" si="0">E8&amp;G8&amp;H8&amp;I8</f>
        <v>Scope1, 2主要設備における高効率型・脱炭素型の導入空気調和設備空気熱源設備・システム</v>
      </c>
      <c r="B8" s="11">
        <f t="shared" ref="B8:B71" si="1">ROW(B8)-6</f>
        <v>2</v>
      </c>
      <c r="C8" s="153" t="s">
        <v>11</v>
      </c>
      <c r="D8" s="140" t="s">
        <v>12</v>
      </c>
      <c r="E8" s="140" t="s">
        <v>13</v>
      </c>
      <c r="F8" s="140" t="s">
        <v>14</v>
      </c>
      <c r="G8" s="212" t="s">
        <v>2670</v>
      </c>
      <c r="H8" s="140" t="s">
        <v>20</v>
      </c>
      <c r="I8" s="140" t="s">
        <v>16</v>
      </c>
      <c r="J8" s="140" t="s">
        <v>21</v>
      </c>
      <c r="K8" s="141" t="s">
        <v>22</v>
      </c>
      <c r="L8" s="179" t="s">
        <v>19</v>
      </c>
      <c r="M8" s="179" t="str">
        <f>IFERROR(INDEX('1.2(2)'!J$967:J$1010,MATCH('1.2(1)①'!$B8,'1.2(2)'!$E$967:$E$1010,0),1),"ー")</f>
        <v>ー</v>
      </c>
      <c r="N8" s="179" t="str">
        <f>IFERROR(INDEX('1.2(2)'!K$967:K$1010,MATCH('1.2(1)①'!$B8,'1.2(2)'!$E$967:$E$1010,0),1),"ー")</f>
        <v>ー</v>
      </c>
    </row>
    <row r="9" spans="1:14" ht="28.8">
      <c r="A9" s="191" t="str">
        <f t="shared" si="0"/>
        <v>Scope1, 2主要設備における高効率型・脱炭素型の導入空気調和設備空気熱源設備・システム</v>
      </c>
      <c r="B9" s="11">
        <f t="shared" si="1"/>
        <v>3</v>
      </c>
      <c r="C9" s="153" t="s">
        <v>11</v>
      </c>
      <c r="D9" s="140" t="s">
        <v>12</v>
      </c>
      <c r="E9" s="140" t="s">
        <v>13</v>
      </c>
      <c r="F9" s="140" t="s">
        <v>14</v>
      </c>
      <c r="G9" s="212" t="s">
        <v>2670</v>
      </c>
      <c r="H9" s="140" t="s">
        <v>20</v>
      </c>
      <c r="I9" s="140" t="s">
        <v>16</v>
      </c>
      <c r="J9" s="140" t="s">
        <v>23</v>
      </c>
      <c r="K9" s="141" t="s">
        <v>24</v>
      </c>
      <c r="L9" s="179" t="s">
        <v>19</v>
      </c>
      <c r="M9" s="179" t="str">
        <f>IFERROR(INDEX('1.2(2)'!J$967:J$1010,MATCH('1.2(1)①'!$B9,'1.2(2)'!$E$967:$E$1010,0),1),"ー")</f>
        <v>ー</v>
      </c>
      <c r="N9" s="179" t="str">
        <f>IFERROR(INDEX('1.2(2)'!K$967:K$1010,MATCH('1.2(1)①'!$B9,'1.2(2)'!$E$967:$E$1010,0),1),"ー")</f>
        <v>ー</v>
      </c>
    </row>
    <row r="10" spans="1:14" ht="28.8">
      <c r="A10" s="191" t="str">
        <f t="shared" si="0"/>
        <v>Scope1, 2主要設備における高効率型・脱炭素型の導入空気調和設備空気熱源設備・システム</v>
      </c>
      <c r="B10" s="11">
        <f t="shared" si="1"/>
        <v>4</v>
      </c>
      <c r="C10" s="153" t="s">
        <v>11</v>
      </c>
      <c r="D10" s="140" t="s">
        <v>12</v>
      </c>
      <c r="E10" s="140" t="s">
        <v>13</v>
      </c>
      <c r="F10" s="140" t="s">
        <v>14</v>
      </c>
      <c r="G10" s="212" t="s">
        <v>2670</v>
      </c>
      <c r="H10" s="140" t="s">
        <v>20</v>
      </c>
      <c r="I10" s="140" t="s">
        <v>16</v>
      </c>
      <c r="J10" s="140" t="s">
        <v>25</v>
      </c>
      <c r="K10" s="141" t="s">
        <v>26</v>
      </c>
      <c r="L10" s="179" t="s">
        <v>19</v>
      </c>
      <c r="M10" s="179" t="str">
        <f>IFERROR(INDEX('1.2(2)'!J$967:J$1010,MATCH('1.2(1)①'!$B10,'1.2(2)'!$E$967:$E$1010,0),1),"ー")</f>
        <v>〇</v>
      </c>
      <c r="N10" s="179" t="str">
        <f>IFERROR(INDEX('1.2(2)'!K$967:K$1010,MATCH('1.2(1)①'!$B10,'1.2(2)'!$E$967:$E$1010,0),1),"ー")</f>
        <v>△</v>
      </c>
    </row>
    <row r="11" spans="1:14" ht="28.8">
      <c r="A11" s="191" t="str">
        <f t="shared" si="0"/>
        <v>Scope1, 2主要設備における高効率型・脱炭素型の導入空気調和設備空気熱源設備・システム</v>
      </c>
      <c r="B11" s="11">
        <f t="shared" si="1"/>
        <v>5</v>
      </c>
      <c r="C11" s="153" t="s">
        <v>11</v>
      </c>
      <c r="D11" s="140" t="s">
        <v>12</v>
      </c>
      <c r="E11" s="140" t="s">
        <v>13</v>
      </c>
      <c r="F11" s="140" t="s">
        <v>14</v>
      </c>
      <c r="G11" s="212" t="s">
        <v>2670</v>
      </c>
      <c r="H11" s="140" t="s">
        <v>20</v>
      </c>
      <c r="I11" s="140" t="s">
        <v>16</v>
      </c>
      <c r="J11" s="140" t="s">
        <v>27</v>
      </c>
      <c r="K11" s="141" t="s">
        <v>28</v>
      </c>
      <c r="L11" s="179" t="s">
        <v>19</v>
      </c>
      <c r="M11" s="179" t="str">
        <f>IFERROR(INDEX('1.2(2)'!J$967:J$1010,MATCH('1.2(1)①'!$B11,'1.2(2)'!$E$967:$E$1010,0),1),"ー")</f>
        <v>ー</v>
      </c>
      <c r="N11" s="179" t="str">
        <f>IFERROR(INDEX('1.2(2)'!K$967:K$1010,MATCH('1.2(1)①'!$B11,'1.2(2)'!$E$967:$E$1010,0),1),"ー")</f>
        <v>ー</v>
      </c>
    </row>
    <row r="12" spans="1:14" ht="28.8">
      <c r="A12" s="191" t="str">
        <f t="shared" si="0"/>
        <v>Scope1, 2主要設備における高効率型・脱炭素型の導入空気調和設備空気熱源設備・システム</v>
      </c>
      <c r="B12" s="11">
        <f t="shared" si="1"/>
        <v>6</v>
      </c>
      <c r="C12" s="153" t="s">
        <v>11</v>
      </c>
      <c r="D12" s="140" t="s">
        <v>12</v>
      </c>
      <c r="E12" s="140" t="s">
        <v>13</v>
      </c>
      <c r="F12" s="140" t="s">
        <v>14</v>
      </c>
      <c r="G12" s="212" t="s">
        <v>2670</v>
      </c>
      <c r="H12" s="140" t="s">
        <v>20</v>
      </c>
      <c r="I12" s="140" t="s">
        <v>16</v>
      </c>
      <c r="J12" s="140" t="s">
        <v>29</v>
      </c>
      <c r="K12" s="141" t="s">
        <v>30</v>
      </c>
      <c r="L12" s="179" t="s">
        <v>19</v>
      </c>
      <c r="M12" s="179" t="str">
        <f>IFERROR(INDEX('1.2(2)'!J$967:J$1010,MATCH('1.2(1)①'!$B12,'1.2(2)'!$E$967:$E$1010,0),1),"ー")</f>
        <v>〇</v>
      </c>
      <c r="N12" s="179" t="str">
        <f>IFERROR(INDEX('1.2(2)'!K$967:K$1010,MATCH('1.2(1)①'!$B12,'1.2(2)'!$E$967:$E$1010,0),1),"ー")</f>
        <v>△</v>
      </c>
    </row>
    <row r="13" spans="1:14" ht="28.8">
      <c r="A13" s="191" t="str">
        <f t="shared" si="0"/>
        <v>Scope1, 2主要設備における高効率型・脱炭素型の導入空気調和設備空気熱源設備・システム</v>
      </c>
      <c r="B13" s="11">
        <f t="shared" si="1"/>
        <v>7</v>
      </c>
      <c r="C13" s="153" t="s">
        <v>11</v>
      </c>
      <c r="D13" s="140" t="s">
        <v>12</v>
      </c>
      <c r="E13" s="140" t="s">
        <v>13</v>
      </c>
      <c r="F13" s="140" t="s">
        <v>14</v>
      </c>
      <c r="G13" s="212" t="s">
        <v>2670</v>
      </c>
      <c r="H13" s="140" t="s">
        <v>20</v>
      </c>
      <c r="I13" s="140" t="s">
        <v>16</v>
      </c>
      <c r="J13" s="140" t="s">
        <v>31</v>
      </c>
      <c r="K13" s="141" t="s">
        <v>32</v>
      </c>
      <c r="L13" s="179" t="s">
        <v>19</v>
      </c>
      <c r="M13" s="179" t="str">
        <f>IFERROR(INDEX('1.2(2)'!J$967:J$1010,MATCH('1.2(1)①'!$B13,'1.2(2)'!$E$967:$E$1010,0),1),"ー")</f>
        <v>△</v>
      </c>
      <c r="N13" s="179" t="str">
        <f>IFERROR(INDEX('1.2(2)'!K$967:K$1010,MATCH('1.2(1)①'!$B13,'1.2(2)'!$E$967:$E$1010,0),1),"ー")</f>
        <v>△</v>
      </c>
    </row>
    <row r="14" spans="1:14" ht="43.2">
      <c r="A14" s="191" t="str">
        <f t="shared" si="0"/>
        <v>Scope1, 2主要設備における高効率型・脱炭素型の導入空気調和設備空気熱源設備・システム</v>
      </c>
      <c r="B14" s="11">
        <f t="shared" si="1"/>
        <v>8</v>
      </c>
      <c r="C14" s="153" t="s">
        <v>11</v>
      </c>
      <c r="D14" s="140" t="s">
        <v>12</v>
      </c>
      <c r="E14" s="140" t="s">
        <v>13</v>
      </c>
      <c r="F14" s="140" t="s">
        <v>14</v>
      </c>
      <c r="G14" s="212" t="s">
        <v>2670</v>
      </c>
      <c r="H14" s="140" t="s">
        <v>20</v>
      </c>
      <c r="I14" s="140" t="s">
        <v>16</v>
      </c>
      <c r="J14" s="140" t="s">
        <v>34</v>
      </c>
      <c r="K14" s="141" t="s">
        <v>35</v>
      </c>
      <c r="L14" s="179" t="s">
        <v>19</v>
      </c>
      <c r="M14" s="179" t="str">
        <f>IFERROR(INDEX('1.2(2)'!J$967:J$1010,MATCH('1.2(1)①'!$B14,'1.2(2)'!$E$967:$E$1010,0),1),"ー")</f>
        <v>ー</v>
      </c>
      <c r="N14" s="179" t="str">
        <f>IFERROR(INDEX('1.2(2)'!K$967:K$1010,MATCH('1.2(1)①'!$B14,'1.2(2)'!$E$967:$E$1010,0),1),"ー")</f>
        <v>ー</v>
      </c>
    </row>
    <row r="15" spans="1:14" ht="28.8">
      <c r="A15" s="191" t="str">
        <f t="shared" si="0"/>
        <v>Scope1, 2主要設備における高効率型・脱炭素型の導入空気調和設備空気熱源設備・システム</v>
      </c>
      <c r="B15" s="11">
        <f t="shared" si="1"/>
        <v>9</v>
      </c>
      <c r="C15" s="153" t="s">
        <v>11</v>
      </c>
      <c r="D15" s="140" t="s">
        <v>12</v>
      </c>
      <c r="E15" s="140" t="s">
        <v>13</v>
      </c>
      <c r="F15" s="140" t="s">
        <v>14</v>
      </c>
      <c r="G15" s="212" t="s">
        <v>2670</v>
      </c>
      <c r="H15" s="140" t="s">
        <v>20</v>
      </c>
      <c r="I15" s="140" t="s">
        <v>16</v>
      </c>
      <c r="J15" s="140" t="s">
        <v>36</v>
      </c>
      <c r="K15" s="141" t="s">
        <v>37</v>
      </c>
      <c r="L15" s="179" t="s">
        <v>19</v>
      </c>
      <c r="M15" s="179" t="str">
        <f>IFERROR(INDEX('1.2(2)'!J$967:J$1010,MATCH('1.2(1)①'!$B15,'1.2(2)'!$E$967:$E$1010,0),1),"ー")</f>
        <v>△</v>
      </c>
      <c r="N15" s="179" t="str">
        <f>IFERROR(INDEX('1.2(2)'!K$967:K$1010,MATCH('1.2(1)①'!$B15,'1.2(2)'!$E$967:$E$1010,0),1),"ー")</f>
        <v>△</v>
      </c>
    </row>
    <row r="16" spans="1:14" ht="72">
      <c r="A16" s="191" t="str">
        <f t="shared" si="0"/>
        <v>Scope1, 2主要設備における高効率型・脱炭素型の導入空気調和設備空気熱源設備・システム</v>
      </c>
      <c r="B16" s="11">
        <f t="shared" si="1"/>
        <v>10</v>
      </c>
      <c r="C16" s="153" t="s">
        <v>11</v>
      </c>
      <c r="D16" s="140" t="s">
        <v>12</v>
      </c>
      <c r="E16" s="140" t="s">
        <v>13</v>
      </c>
      <c r="F16" s="140" t="s">
        <v>14</v>
      </c>
      <c r="G16" s="212" t="s">
        <v>2670</v>
      </c>
      <c r="H16" s="140" t="s">
        <v>20</v>
      </c>
      <c r="I16" s="140" t="s">
        <v>16</v>
      </c>
      <c r="J16" s="140" t="s">
        <v>38</v>
      </c>
      <c r="K16" s="141" t="s">
        <v>39</v>
      </c>
      <c r="L16" s="179" t="s">
        <v>19</v>
      </c>
      <c r="M16" s="179" t="str">
        <f>IFERROR(INDEX('1.2(2)'!J$967:J$1010,MATCH('1.2(1)①'!$B16,'1.2(2)'!$E$967:$E$1010,0),1),"ー")</f>
        <v>〇</v>
      </c>
      <c r="N16" s="179" t="str">
        <f>IFERROR(INDEX('1.2(2)'!K$967:K$1010,MATCH('1.2(1)①'!$B16,'1.2(2)'!$E$967:$E$1010,0),1),"ー")</f>
        <v>ー</v>
      </c>
    </row>
    <row r="17" spans="1:14" ht="28.8">
      <c r="A17" s="191" t="str">
        <f t="shared" si="0"/>
        <v>Scope1, 2主要設備における高効率型・脱炭素型の導入空気調和設備空気熱源設備・システム</v>
      </c>
      <c r="B17" s="11">
        <f t="shared" si="1"/>
        <v>11</v>
      </c>
      <c r="C17" s="153" t="s">
        <v>11</v>
      </c>
      <c r="D17" s="140" t="s">
        <v>12</v>
      </c>
      <c r="E17" s="140" t="s">
        <v>13</v>
      </c>
      <c r="F17" s="140" t="s">
        <v>14</v>
      </c>
      <c r="G17" s="212" t="s">
        <v>2670</v>
      </c>
      <c r="H17" s="140" t="s">
        <v>20</v>
      </c>
      <c r="I17" s="140" t="s">
        <v>16</v>
      </c>
      <c r="J17" s="140" t="s">
        <v>40</v>
      </c>
      <c r="K17" s="141" t="s">
        <v>41</v>
      </c>
      <c r="L17" s="179" t="s">
        <v>19</v>
      </c>
      <c r="M17" s="179" t="str">
        <f>IFERROR(INDEX('1.2(2)'!J$967:J$1010,MATCH('1.2(1)①'!$B17,'1.2(2)'!$E$967:$E$1010,0),1),"ー")</f>
        <v>△</v>
      </c>
      <c r="N17" s="179" t="str">
        <f>IFERROR(INDEX('1.2(2)'!K$967:K$1010,MATCH('1.2(1)①'!$B17,'1.2(2)'!$E$967:$E$1010,0),1),"ー")</f>
        <v>ー</v>
      </c>
    </row>
    <row r="18" spans="1:14" ht="28.8">
      <c r="A18" s="191" t="str">
        <f t="shared" si="0"/>
        <v>Scope1, 2主要設備における高効率型・脱炭素型の導入空気調和設備空気熱源設備・システム</v>
      </c>
      <c r="B18" s="11">
        <f t="shared" si="1"/>
        <v>12</v>
      </c>
      <c r="C18" s="153" t="s">
        <v>11</v>
      </c>
      <c r="D18" s="140" t="s">
        <v>12</v>
      </c>
      <c r="E18" s="140" t="s">
        <v>13</v>
      </c>
      <c r="F18" s="140" t="s">
        <v>14</v>
      </c>
      <c r="G18" s="212" t="s">
        <v>2670</v>
      </c>
      <c r="H18" s="140" t="s">
        <v>20</v>
      </c>
      <c r="I18" s="140" t="s">
        <v>16</v>
      </c>
      <c r="J18" s="140" t="s">
        <v>43</v>
      </c>
      <c r="K18" s="141" t="s">
        <v>44</v>
      </c>
      <c r="L18" s="179" t="s">
        <v>19</v>
      </c>
      <c r="M18" s="179" t="str">
        <f>IFERROR(INDEX('1.2(2)'!J$967:J$1010,MATCH('1.2(1)①'!$B18,'1.2(2)'!$E$967:$E$1010,0),1),"ー")</f>
        <v>〇</v>
      </c>
      <c r="N18" s="179" t="str">
        <f>IFERROR(INDEX('1.2(2)'!K$967:K$1010,MATCH('1.2(1)①'!$B18,'1.2(2)'!$E$967:$E$1010,0),1),"ー")</f>
        <v>ー</v>
      </c>
    </row>
    <row r="19" spans="1:14" ht="57.6">
      <c r="A19" s="191" t="str">
        <f t="shared" si="0"/>
        <v>Scope1, 2主要設備における高効率型・脱炭素型の導入空気調和設備空気熱源設備・システム</v>
      </c>
      <c r="B19" s="11">
        <f t="shared" si="1"/>
        <v>13</v>
      </c>
      <c r="C19" s="153" t="s">
        <v>11</v>
      </c>
      <c r="D19" s="140" t="s">
        <v>12</v>
      </c>
      <c r="E19" s="140" t="s">
        <v>13</v>
      </c>
      <c r="F19" s="140" t="s">
        <v>14</v>
      </c>
      <c r="G19" s="212" t="s">
        <v>2670</v>
      </c>
      <c r="H19" s="140" t="s">
        <v>20</v>
      </c>
      <c r="I19" s="140" t="s">
        <v>16</v>
      </c>
      <c r="J19" s="140" t="s">
        <v>45</v>
      </c>
      <c r="K19" s="141" t="s">
        <v>46</v>
      </c>
      <c r="L19" s="179" t="s">
        <v>19</v>
      </c>
      <c r="M19" s="179" t="str">
        <f>IFERROR(INDEX('1.2(2)'!J$967:J$1010,MATCH('1.2(1)①'!$B19,'1.2(2)'!$E$967:$E$1010,0),1),"ー")</f>
        <v>△</v>
      </c>
      <c r="N19" s="179" t="str">
        <f>IFERROR(INDEX('1.2(2)'!K$967:K$1010,MATCH('1.2(1)①'!$B19,'1.2(2)'!$E$967:$E$1010,0),1),"ー")</f>
        <v>ー</v>
      </c>
    </row>
    <row r="20" spans="1:14" ht="57.6">
      <c r="A20" s="191" t="str">
        <f t="shared" si="0"/>
        <v>Scope1, 2主要設備における高効率型・脱炭素型の導入空気調和設備空気熱源設備・システム</v>
      </c>
      <c r="B20" s="11">
        <f t="shared" si="1"/>
        <v>14</v>
      </c>
      <c r="C20" s="153" t="s">
        <v>11</v>
      </c>
      <c r="D20" s="140" t="s">
        <v>12</v>
      </c>
      <c r="E20" s="140" t="s">
        <v>13</v>
      </c>
      <c r="F20" s="140" t="s">
        <v>14</v>
      </c>
      <c r="G20" s="212" t="s">
        <v>2670</v>
      </c>
      <c r="H20" s="140" t="s">
        <v>20</v>
      </c>
      <c r="I20" s="140" t="s">
        <v>16</v>
      </c>
      <c r="J20" s="140" t="s">
        <v>47</v>
      </c>
      <c r="K20" s="141" t="s">
        <v>48</v>
      </c>
      <c r="L20" s="179" t="s">
        <v>19</v>
      </c>
      <c r="M20" s="179" t="str">
        <f>IFERROR(INDEX('1.2(2)'!J$967:J$1010,MATCH('1.2(1)①'!$B20,'1.2(2)'!$E$967:$E$1010,0),1),"ー")</f>
        <v>〇</v>
      </c>
      <c r="N20" s="179" t="str">
        <f>IFERROR(INDEX('1.2(2)'!K$967:K$1010,MATCH('1.2(1)①'!$B20,'1.2(2)'!$E$967:$E$1010,0),1),"ー")</f>
        <v>ー</v>
      </c>
    </row>
    <row r="21" spans="1:14" s="3" customFormat="1" ht="57.6">
      <c r="A21" s="191" t="str">
        <f t="shared" si="0"/>
        <v>Scope1, 2主要設備における高効率型・脱炭素型の導入空気調和設備空気熱源設備・システム</v>
      </c>
      <c r="B21" s="11">
        <f t="shared" si="1"/>
        <v>15</v>
      </c>
      <c r="C21" s="153" t="s">
        <v>11</v>
      </c>
      <c r="D21" s="140" t="s">
        <v>12</v>
      </c>
      <c r="E21" s="140" t="s">
        <v>13</v>
      </c>
      <c r="F21" s="140" t="s">
        <v>14</v>
      </c>
      <c r="G21" s="212" t="s">
        <v>2670</v>
      </c>
      <c r="H21" s="140" t="s">
        <v>20</v>
      </c>
      <c r="I21" s="140" t="s">
        <v>16</v>
      </c>
      <c r="J21" s="140" t="s">
        <v>49</v>
      </c>
      <c r="K21" s="141" t="s">
        <v>50</v>
      </c>
      <c r="L21" s="179" t="s">
        <v>19</v>
      </c>
      <c r="M21" s="179" t="str">
        <f>IFERROR(INDEX('1.2(2)'!J$967:J$1010,MATCH('1.2(1)①'!$B21,'1.2(2)'!$E$967:$E$1010,0),1),"ー")</f>
        <v>〇</v>
      </c>
      <c r="N21" s="179" t="str">
        <f>IFERROR(INDEX('1.2(2)'!K$967:K$1010,MATCH('1.2(1)①'!$B21,'1.2(2)'!$E$967:$E$1010,0),1),"ー")</f>
        <v>ー</v>
      </c>
    </row>
    <row r="22" spans="1:14" s="3" customFormat="1" ht="28.8">
      <c r="A22" s="191" t="str">
        <f t="shared" si="0"/>
        <v>Scope1, 2主要設備における高効率型・脱炭素型の導入空気調和設備空気熱源設備・システム</v>
      </c>
      <c r="B22" s="11">
        <f t="shared" si="1"/>
        <v>16</v>
      </c>
      <c r="C22" s="153" t="s">
        <v>11</v>
      </c>
      <c r="D22" s="140" t="s">
        <v>12</v>
      </c>
      <c r="E22" s="140" t="s">
        <v>13</v>
      </c>
      <c r="F22" s="140" t="s">
        <v>2835</v>
      </c>
      <c r="G22" s="212" t="s">
        <v>2670</v>
      </c>
      <c r="H22" s="140" t="s">
        <v>15</v>
      </c>
      <c r="I22" s="140" t="s">
        <v>16</v>
      </c>
      <c r="J22" s="140" t="s">
        <v>2337</v>
      </c>
      <c r="K22" s="141" t="s">
        <v>2338</v>
      </c>
      <c r="L22" s="179" t="s">
        <v>19</v>
      </c>
      <c r="M22" s="179" t="str">
        <f>IFERROR(INDEX('1.2(2)'!J$967:J$1010,MATCH('1.2(1)①'!$B22,'1.2(2)'!$E$967:$E$1010,0),1),"ー")</f>
        <v>ー</v>
      </c>
      <c r="N22" s="179" t="str">
        <f>IFERROR(INDEX('1.2(2)'!K$967:K$1010,MATCH('1.2(1)①'!$B22,'1.2(2)'!$E$967:$E$1010,0),1),"ー")</f>
        <v>ー</v>
      </c>
    </row>
    <row r="23" spans="1:14" s="3" customFormat="1" ht="28.8">
      <c r="A23" s="191" t="str">
        <f t="shared" si="0"/>
        <v>Scope1, 2主要設備における高効率型・脱炭素型の導入空気調和設備全般</v>
      </c>
      <c r="B23" s="11">
        <f t="shared" si="1"/>
        <v>17</v>
      </c>
      <c r="C23" s="206" t="s">
        <v>11</v>
      </c>
      <c r="D23" s="212" t="s">
        <v>12</v>
      </c>
      <c r="E23" s="212" t="s">
        <v>13</v>
      </c>
      <c r="F23" s="212" t="s">
        <v>14</v>
      </c>
      <c r="G23" s="212" t="s">
        <v>2670</v>
      </c>
      <c r="H23" s="212" t="s">
        <v>15</v>
      </c>
      <c r="I23" s="212" t="s">
        <v>2662</v>
      </c>
      <c r="J23" s="212" t="s">
        <v>2663</v>
      </c>
      <c r="K23" s="213" t="s">
        <v>2664</v>
      </c>
      <c r="L23" s="179" t="s">
        <v>19</v>
      </c>
      <c r="M23" s="179" t="str">
        <f>IFERROR(INDEX('1.2(2)'!J$967:J$1010,MATCH('1.2(1)①'!$B23,'1.2(2)'!$E$967:$E$1010,0),1),"ー")</f>
        <v>ー</v>
      </c>
      <c r="N23" s="179" t="str">
        <f>IFERROR(INDEX('1.2(2)'!K$967:K$1010,MATCH('1.2(1)①'!$B23,'1.2(2)'!$E$967:$E$1010,0),1),"ー")</f>
        <v>ー</v>
      </c>
    </row>
    <row r="24" spans="1:14" ht="43.2">
      <c r="A24" s="191" t="str">
        <f t="shared" si="0"/>
        <v>Scope1, 2主要設備における高効率型・脱炭素型の導入給湯設備給湯熱源設備・システム</v>
      </c>
      <c r="B24" s="11">
        <f t="shared" si="1"/>
        <v>18</v>
      </c>
      <c r="C24" s="153" t="s">
        <v>11</v>
      </c>
      <c r="D24" s="140" t="s">
        <v>12</v>
      </c>
      <c r="E24" s="140" t="s">
        <v>13</v>
      </c>
      <c r="F24" s="140" t="s">
        <v>90</v>
      </c>
      <c r="G24" s="212" t="s">
        <v>2670</v>
      </c>
      <c r="H24" s="140" t="s">
        <v>51</v>
      </c>
      <c r="I24" s="140" t="s">
        <v>52</v>
      </c>
      <c r="J24" s="140" t="s">
        <v>2402</v>
      </c>
      <c r="K24" s="141" t="s">
        <v>54</v>
      </c>
      <c r="L24" s="179" t="s">
        <v>19</v>
      </c>
      <c r="M24" s="179" t="str">
        <f>IFERROR(INDEX('1.2(2)'!J$967:J$1010,MATCH('1.2(1)①'!$B24,'1.2(2)'!$E$967:$E$1010,0),1),"ー")</f>
        <v>〇</v>
      </c>
      <c r="N24" s="179" t="str">
        <f>IFERROR(INDEX('1.2(2)'!K$967:K$1010,MATCH('1.2(1)①'!$B24,'1.2(2)'!$E$967:$E$1010,0),1),"ー")</f>
        <v>△</v>
      </c>
    </row>
    <row r="25" spans="1:14" ht="28.8">
      <c r="A25" s="191" t="str">
        <f t="shared" si="0"/>
        <v>Scope1, 2主要設備における高効率型・脱炭素型の導入給湯設備給湯熱源設備・システム</v>
      </c>
      <c r="B25" s="11">
        <f t="shared" si="1"/>
        <v>19</v>
      </c>
      <c r="C25" s="153" t="s">
        <v>11</v>
      </c>
      <c r="D25" s="140" t="s">
        <v>12</v>
      </c>
      <c r="E25" s="140" t="s">
        <v>13</v>
      </c>
      <c r="F25" s="140" t="s">
        <v>14</v>
      </c>
      <c r="G25" s="212" t="s">
        <v>2670</v>
      </c>
      <c r="H25" s="140" t="s">
        <v>55</v>
      </c>
      <c r="I25" s="140" t="s">
        <v>52</v>
      </c>
      <c r="J25" s="140" t="s">
        <v>56</v>
      </c>
      <c r="K25" s="141" t="s">
        <v>57</v>
      </c>
      <c r="L25" s="179" t="s">
        <v>19</v>
      </c>
      <c r="M25" s="179" t="str">
        <f>IFERROR(INDEX('1.2(2)'!J$967:J$1010,MATCH('1.2(1)①'!$B25,'1.2(2)'!$E$967:$E$1010,0),1),"ー")</f>
        <v>〇</v>
      </c>
      <c r="N25" s="179" t="str">
        <f>IFERROR(INDEX('1.2(2)'!K$967:K$1010,MATCH('1.2(1)①'!$B25,'1.2(2)'!$E$967:$E$1010,0),1),"ー")</f>
        <v>〇</v>
      </c>
    </row>
    <row r="26" spans="1:14">
      <c r="A26" s="191" t="str">
        <f t="shared" si="0"/>
        <v>Scope1, 2主要設備における高効率型・脱炭素型の導入給湯設備給湯熱源設備・システム</v>
      </c>
      <c r="B26" s="11">
        <f t="shared" si="1"/>
        <v>20</v>
      </c>
      <c r="C26" s="153" t="s">
        <v>11</v>
      </c>
      <c r="D26" s="140" t="s">
        <v>12</v>
      </c>
      <c r="E26" s="140" t="s">
        <v>13</v>
      </c>
      <c r="F26" s="140" t="s">
        <v>14</v>
      </c>
      <c r="G26" s="212" t="s">
        <v>2670</v>
      </c>
      <c r="H26" s="140" t="s">
        <v>55</v>
      </c>
      <c r="I26" s="140" t="s">
        <v>52</v>
      </c>
      <c r="J26" s="140" t="s">
        <v>59</v>
      </c>
      <c r="K26" s="141" t="s">
        <v>60</v>
      </c>
      <c r="L26" s="179" t="s">
        <v>19</v>
      </c>
      <c r="M26" s="179" t="str">
        <f>IFERROR(INDEX('1.2(2)'!J$967:J$1010,MATCH('1.2(1)①'!$B26,'1.2(2)'!$E$967:$E$1010,0),1),"ー")</f>
        <v>ー</v>
      </c>
      <c r="N26" s="179" t="str">
        <f>IFERROR(INDEX('1.2(2)'!K$967:K$1010,MATCH('1.2(1)①'!$B26,'1.2(2)'!$E$967:$E$1010,0),1),"ー")</f>
        <v>ー</v>
      </c>
    </row>
    <row r="27" spans="1:14" ht="28.8">
      <c r="A27" s="191" t="str">
        <f t="shared" si="0"/>
        <v>Scope1, 2主要設備における高効率型・脱炭素型の導入給湯設備給湯熱源設備・システム</v>
      </c>
      <c r="B27" s="11">
        <f t="shared" si="1"/>
        <v>21</v>
      </c>
      <c r="C27" s="153" t="s">
        <v>11</v>
      </c>
      <c r="D27" s="140" t="s">
        <v>12</v>
      </c>
      <c r="E27" s="140" t="s">
        <v>13</v>
      </c>
      <c r="F27" s="140" t="s">
        <v>14</v>
      </c>
      <c r="G27" s="212" t="s">
        <v>2670</v>
      </c>
      <c r="H27" s="140" t="s">
        <v>55</v>
      </c>
      <c r="I27" s="140" t="s">
        <v>52</v>
      </c>
      <c r="J27" s="140" t="s">
        <v>61</v>
      </c>
      <c r="K27" s="141" t="s">
        <v>62</v>
      </c>
      <c r="L27" s="179" t="s">
        <v>19</v>
      </c>
      <c r="M27" s="179" t="str">
        <f>IFERROR(INDEX('1.2(2)'!J$967:J$1010,MATCH('1.2(1)①'!$B27,'1.2(2)'!$E$967:$E$1010,0),1),"ー")</f>
        <v>ー</v>
      </c>
      <c r="N27" s="179" t="str">
        <f>IFERROR(INDEX('1.2(2)'!K$967:K$1010,MATCH('1.2(1)①'!$B27,'1.2(2)'!$E$967:$E$1010,0),1),"ー")</f>
        <v>ー</v>
      </c>
    </row>
    <row r="28" spans="1:14">
      <c r="A28" s="191" t="str">
        <f t="shared" si="0"/>
        <v>Scope1, 2主要設備における高効率型・脱炭素型の導入給湯設備給湯熱源設備・システム</v>
      </c>
      <c r="B28" s="11">
        <f t="shared" si="1"/>
        <v>22</v>
      </c>
      <c r="C28" s="153" t="s">
        <v>11</v>
      </c>
      <c r="D28" s="140" t="s">
        <v>12</v>
      </c>
      <c r="E28" s="140" t="s">
        <v>13</v>
      </c>
      <c r="F28" s="140" t="s">
        <v>14</v>
      </c>
      <c r="G28" s="212" t="s">
        <v>2670</v>
      </c>
      <c r="H28" s="140" t="s">
        <v>51</v>
      </c>
      <c r="I28" s="140" t="s">
        <v>52</v>
      </c>
      <c r="J28" s="140" t="s">
        <v>63</v>
      </c>
      <c r="K28" s="141" t="s">
        <v>64</v>
      </c>
      <c r="L28" s="179" t="s">
        <v>19</v>
      </c>
      <c r="M28" s="179" t="str">
        <f>IFERROR(INDEX('1.2(2)'!J$967:J$1010,MATCH('1.2(1)①'!$B28,'1.2(2)'!$E$967:$E$1010,0),1),"ー")</f>
        <v>ー</v>
      </c>
      <c r="N28" s="179" t="str">
        <f>IFERROR(INDEX('1.2(2)'!K$967:K$1010,MATCH('1.2(1)①'!$B28,'1.2(2)'!$E$967:$E$1010,0),1),"ー")</f>
        <v>ー</v>
      </c>
    </row>
    <row r="29" spans="1:14" ht="28.8">
      <c r="A29" s="191" t="str">
        <f t="shared" si="0"/>
        <v>Scope1, 2主要設備における高効率型・脱炭素型の導入給湯設備全般</v>
      </c>
      <c r="B29" s="11">
        <f t="shared" si="1"/>
        <v>23</v>
      </c>
      <c r="C29" s="206" t="s">
        <v>11</v>
      </c>
      <c r="D29" s="212" t="s">
        <v>12</v>
      </c>
      <c r="E29" s="212" t="s">
        <v>13</v>
      </c>
      <c r="F29" s="212" t="s">
        <v>14</v>
      </c>
      <c r="G29" s="212" t="s">
        <v>2670</v>
      </c>
      <c r="H29" s="212" t="s">
        <v>51</v>
      </c>
      <c r="I29" s="212" t="s">
        <v>2662</v>
      </c>
      <c r="J29" s="212" t="s">
        <v>2663</v>
      </c>
      <c r="K29" s="213" t="s">
        <v>2664</v>
      </c>
      <c r="L29" s="179" t="s">
        <v>19</v>
      </c>
      <c r="M29" s="179" t="str">
        <f>IFERROR(INDEX('1.2(2)'!J$967:J$1010,MATCH('1.2(1)①'!$B29,'1.2(2)'!$E$967:$E$1010,0),1),"ー")</f>
        <v>ー</v>
      </c>
      <c r="N29" s="179" t="str">
        <f>IFERROR(INDEX('1.2(2)'!K$967:K$1010,MATCH('1.2(1)①'!$B29,'1.2(2)'!$E$967:$E$1010,0),1),"ー")</f>
        <v>ー</v>
      </c>
    </row>
    <row r="30" spans="1:14" ht="28.8">
      <c r="A30" s="191" t="str">
        <f t="shared" si="0"/>
        <v>Scope1, 2主要設備における高効率型・脱炭素型の導入照明設備高効率照明器具</v>
      </c>
      <c r="B30" s="11">
        <f t="shared" si="1"/>
        <v>24</v>
      </c>
      <c r="C30" s="153" t="s">
        <v>11</v>
      </c>
      <c r="D30" s="140" t="s">
        <v>12</v>
      </c>
      <c r="E30" s="140" t="s">
        <v>13</v>
      </c>
      <c r="F30" s="140" t="s">
        <v>14</v>
      </c>
      <c r="G30" s="212" t="s">
        <v>2670</v>
      </c>
      <c r="H30" s="140" t="s">
        <v>65</v>
      </c>
      <c r="I30" s="140" t="s">
        <v>66</v>
      </c>
      <c r="J30" s="140" t="s">
        <v>67</v>
      </c>
      <c r="K30" s="141" t="s">
        <v>68</v>
      </c>
      <c r="L30" s="179" t="s">
        <v>19</v>
      </c>
      <c r="M30" s="179" t="str">
        <f>IFERROR(INDEX('1.2(2)'!J$967:J$1010,MATCH('1.2(1)①'!$B30,'1.2(2)'!$E$967:$E$1010,0),1),"ー")</f>
        <v>△</v>
      </c>
      <c r="N30" s="179" t="str">
        <f>IFERROR(INDEX('1.2(2)'!K$967:K$1010,MATCH('1.2(1)①'!$B30,'1.2(2)'!$E$967:$E$1010,0),1),"ー")</f>
        <v>△</v>
      </c>
    </row>
    <row r="31" spans="1:14" ht="43.2">
      <c r="A31" s="191" t="str">
        <f t="shared" si="0"/>
        <v>Scope1, 2主要設備における高効率型・脱炭素型の導入燃焼設備ボイラー・ボイラー関連機器</v>
      </c>
      <c r="B31" s="11">
        <f t="shared" si="1"/>
        <v>25</v>
      </c>
      <c r="C31" s="153" t="s">
        <v>11</v>
      </c>
      <c r="D31" s="140" t="s">
        <v>12</v>
      </c>
      <c r="E31" s="140" t="s">
        <v>69</v>
      </c>
      <c r="F31" s="140" t="s">
        <v>14</v>
      </c>
      <c r="G31" s="212" t="s">
        <v>2670</v>
      </c>
      <c r="H31" s="140" t="s">
        <v>70</v>
      </c>
      <c r="I31" s="140" t="s">
        <v>71</v>
      </c>
      <c r="J31" s="140" t="s">
        <v>686</v>
      </c>
      <c r="K31" s="141" t="s">
        <v>72</v>
      </c>
      <c r="L31" s="179" t="s">
        <v>19</v>
      </c>
      <c r="M31" s="179" t="str">
        <f>IFERROR(INDEX('1.2(2)'!J$967:J$1010,MATCH('1.2(1)①'!$B31,'1.2(2)'!$E$967:$E$1010,0),1),"ー")</f>
        <v>△</v>
      </c>
      <c r="N31" s="179" t="str">
        <f>IFERROR(INDEX('1.2(2)'!K$967:K$1010,MATCH('1.2(1)①'!$B31,'1.2(2)'!$E$967:$E$1010,0),1),"ー")</f>
        <v>△</v>
      </c>
    </row>
    <row r="32" spans="1:14" ht="28.8">
      <c r="A32" s="191" t="str">
        <f t="shared" si="0"/>
        <v>Scope1, 2主要設備における高効率型・脱炭素型の導入燃焼設備ボイラー・ボイラー関連機器</v>
      </c>
      <c r="B32" s="11">
        <f t="shared" si="1"/>
        <v>26</v>
      </c>
      <c r="C32" s="153" t="s">
        <v>11</v>
      </c>
      <c r="D32" s="140" t="s">
        <v>12</v>
      </c>
      <c r="E32" s="140" t="s">
        <v>13</v>
      </c>
      <c r="F32" s="140" t="s">
        <v>14</v>
      </c>
      <c r="G32" s="212" t="s">
        <v>2670</v>
      </c>
      <c r="H32" s="140" t="s">
        <v>73</v>
      </c>
      <c r="I32" s="140" t="s">
        <v>71</v>
      </c>
      <c r="J32" s="140" t="s">
        <v>74</v>
      </c>
      <c r="K32" s="141" t="s">
        <v>75</v>
      </c>
      <c r="L32" s="179" t="s">
        <v>19</v>
      </c>
      <c r="M32" s="179" t="str">
        <f>IFERROR(INDEX('1.2(2)'!J$967:J$1010,MATCH('1.2(1)①'!$B32,'1.2(2)'!$E$967:$E$1010,0),1),"ー")</f>
        <v>△</v>
      </c>
      <c r="N32" s="179" t="str">
        <f>IFERROR(INDEX('1.2(2)'!K$967:K$1010,MATCH('1.2(1)①'!$B32,'1.2(2)'!$E$967:$E$1010,0),1),"ー")</f>
        <v>△</v>
      </c>
    </row>
    <row r="33" spans="1:14" ht="43.2">
      <c r="A33" s="191" t="str">
        <f t="shared" si="0"/>
        <v>Scope1, 2主要設備における高効率型・脱炭素型の導入燃焼設備ボイラー・ボイラー関連機器</v>
      </c>
      <c r="B33" s="11">
        <f t="shared" si="1"/>
        <v>27</v>
      </c>
      <c r="C33" s="153" t="s">
        <v>11</v>
      </c>
      <c r="D33" s="140" t="s">
        <v>12</v>
      </c>
      <c r="E33" s="140" t="s">
        <v>13</v>
      </c>
      <c r="F33" s="140" t="s">
        <v>14</v>
      </c>
      <c r="G33" s="212" t="s">
        <v>2670</v>
      </c>
      <c r="H33" s="140" t="s">
        <v>73</v>
      </c>
      <c r="I33" s="140" t="s">
        <v>71</v>
      </c>
      <c r="J33" s="140" t="s">
        <v>76</v>
      </c>
      <c r="K33" s="141" t="s">
        <v>77</v>
      </c>
      <c r="L33" s="179"/>
      <c r="M33" s="179" t="str">
        <f>IFERROR(INDEX('1.2(2)'!J$967:J$1010,MATCH('1.2(1)①'!$B33,'1.2(2)'!$E$967:$E$1010,0),1),"ー")</f>
        <v>〇</v>
      </c>
      <c r="N33" s="179" t="str">
        <f>IFERROR(INDEX('1.2(2)'!K$967:K$1010,MATCH('1.2(1)①'!$B33,'1.2(2)'!$E$967:$E$1010,0),1),"ー")</f>
        <v>△</v>
      </c>
    </row>
    <row r="34" spans="1:14" ht="28.8">
      <c r="A34" s="191" t="str">
        <f t="shared" si="0"/>
        <v>Scope1, 2主要設備における高効率型・脱炭素型の導入燃焼設備全般</v>
      </c>
      <c r="B34" s="11">
        <f t="shared" si="1"/>
        <v>28</v>
      </c>
      <c r="C34" s="206" t="s">
        <v>11</v>
      </c>
      <c r="D34" s="212" t="s">
        <v>12</v>
      </c>
      <c r="E34" s="212" t="s">
        <v>13</v>
      </c>
      <c r="F34" s="212" t="s">
        <v>14</v>
      </c>
      <c r="G34" s="212" t="s">
        <v>2670</v>
      </c>
      <c r="H34" s="212" t="s">
        <v>73</v>
      </c>
      <c r="I34" s="212" t="s">
        <v>2662</v>
      </c>
      <c r="J34" s="212" t="s">
        <v>2663</v>
      </c>
      <c r="K34" s="213" t="s">
        <v>2664</v>
      </c>
      <c r="L34" s="179" t="s">
        <v>19</v>
      </c>
      <c r="M34" s="179" t="str">
        <f>IFERROR(INDEX('1.2(2)'!J$967:J$1010,MATCH('1.2(1)①'!$B34,'1.2(2)'!$E$967:$E$1010,0),1),"ー")</f>
        <v>△</v>
      </c>
      <c r="N34" s="179" t="str">
        <f>IFERROR(INDEX('1.2(2)'!K$967:K$1010,MATCH('1.2(1)①'!$B34,'1.2(2)'!$E$967:$E$1010,0),1),"ー")</f>
        <v>ー</v>
      </c>
    </row>
    <row r="35" spans="1:14" ht="28.8">
      <c r="A35" s="191" t="str">
        <f t="shared" si="0"/>
        <v>Scope1, 2主要設備における高効率型・脱炭素型の導入熱利用設備工業炉</v>
      </c>
      <c r="B35" s="11">
        <f t="shared" si="1"/>
        <v>29</v>
      </c>
      <c r="C35" s="206" t="s">
        <v>11</v>
      </c>
      <c r="D35" s="212" t="s">
        <v>12</v>
      </c>
      <c r="E35" s="212" t="s">
        <v>13</v>
      </c>
      <c r="F35" s="212" t="s">
        <v>14</v>
      </c>
      <c r="G35" s="212" t="s">
        <v>2670</v>
      </c>
      <c r="H35" s="212" t="s">
        <v>81</v>
      </c>
      <c r="I35" s="212" t="s">
        <v>78</v>
      </c>
      <c r="J35" s="212" t="s">
        <v>79</v>
      </c>
      <c r="K35" s="213" t="s">
        <v>80</v>
      </c>
      <c r="L35" s="179"/>
      <c r="M35" s="179" t="str">
        <f>IFERROR(INDEX('1.2(2)'!J$967:J$1010,MATCH('1.2(1)①'!$B35,'1.2(2)'!$E$967:$E$1010,0),1),"ー")</f>
        <v>ー</v>
      </c>
      <c r="N35" s="179" t="str">
        <f>IFERROR(INDEX('1.2(2)'!K$967:K$1010,MATCH('1.2(1)①'!$B35,'1.2(2)'!$E$967:$E$1010,0),1),"ー")</f>
        <v>ー</v>
      </c>
    </row>
    <row r="36" spans="1:14" ht="28.8">
      <c r="A36" s="191" t="str">
        <f t="shared" si="0"/>
        <v>Scope1, 2主要設備における高効率型・脱炭素型の導入熱利用設備工業炉</v>
      </c>
      <c r="B36" s="11">
        <f t="shared" si="1"/>
        <v>30</v>
      </c>
      <c r="C36" s="153" t="s">
        <v>11</v>
      </c>
      <c r="D36" s="140" t="s">
        <v>12</v>
      </c>
      <c r="E36" s="140" t="s">
        <v>13</v>
      </c>
      <c r="F36" s="140" t="s">
        <v>14</v>
      </c>
      <c r="G36" s="212" t="s">
        <v>2670</v>
      </c>
      <c r="H36" s="140" t="s">
        <v>81</v>
      </c>
      <c r="I36" s="140" t="s">
        <v>78</v>
      </c>
      <c r="J36" s="140" t="s">
        <v>82</v>
      </c>
      <c r="K36" s="141" t="s">
        <v>83</v>
      </c>
      <c r="L36" s="179"/>
      <c r="M36" s="179" t="str">
        <f>IFERROR(INDEX('1.2(2)'!J$967:J$1010,MATCH('1.2(1)①'!$B36,'1.2(2)'!$E$967:$E$1010,0),1),"ー")</f>
        <v>ー</v>
      </c>
      <c r="N36" s="179" t="str">
        <f>IFERROR(INDEX('1.2(2)'!K$967:K$1010,MATCH('1.2(1)①'!$B36,'1.2(2)'!$E$967:$E$1010,0),1),"ー")</f>
        <v>ー</v>
      </c>
    </row>
    <row r="37" spans="1:14" ht="43.2">
      <c r="A37" s="191" t="str">
        <f t="shared" si="0"/>
        <v>Scope1, 2主要設備における高効率型・脱炭素型の導入熱利用設備工業炉</v>
      </c>
      <c r="B37" s="11">
        <f t="shared" si="1"/>
        <v>31</v>
      </c>
      <c r="C37" s="153" t="s">
        <v>11</v>
      </c>
      <c r="D37" s="140" t="s">
        <v>12</v>
      </c>
      <c r="E37" s="140" t="s">
        <v>13</v>
      </c>
      <c r="F37" s="140" t="s">
        <v>14</v>
      </c>
      <c r="G37" s="212" t="s">
        <v>2670</v>
      </c>
      <c r="H37" s="140" t="s">
        <v>81</v>
      </c>
      <c r="I37" s="140" t="s">
        <v>78</v>
      </c>
      <c r="J37" s="140" t="s">
        <v>84</v>
      </c>
      <c r="K37" s="141" t="s">
        <v>85</v>
      </c>
      <c r="L37" s="179"/>
      <c r="M37" s="179" t="str">
        <f>IFERROR(INDEX('1.2(2)'!J$967:J$1010,MATCH('1.2(1)①'!$B37,'1.2(2)'!$E$967:$E$1010,0),1),"ー")</f>
        <v>ー</v>
      </c>
      <c r="N37" s="179" t="str">
        <f>IFERROR(INDEX('1.2(2)'!K$967:K$1010,MATCH('1.2(1)①'!$B37,'1.2(2)'!$E$967:$E$1010,0),1),"ー")</f>
        <v>ー</v>
      </c>
    </row>
    <row r="38" spans="1:14">
      <c r="A38" s="191" t="str">
        <f t="shared" si="0"/>
        <v>Scope1, 2主要設備における高効率型・脱炭素型の導入熱利用設備ヒートポンプ式熱源装置</v>
      </c>
      <c r="B38" s="11">
        <f t="shared" si="1"/>
        <v>32</v>
      </c>
      <c r="C38" s="153" t="s">
        <v>11</v>
      </c>
      <c r="D38" s="140" t="s">
        <v>12</v>
      </c>
      <c r="E38" s="140" t="s">
        <v>13</v>
      </c>
      <c r="F38" s="140" t="s">
        <v>14</v>
      </c>
      <c r="G38" s="212" t="s">
        <v>2670</v>
      </c>
      <c r="H38" s="140" t="s">
        <v>81</v>
      </c>
      <c r="I38" s="140" t="s">
        <v>86</v>
      </c>
      <c r="J38" s="140" t="s">
        <v>87</v>
      </c>
      <c r="K38" s="203" t="str">
        <f>"対策No."&amp;B7&amp;"参照"</f>
        <v>対策No.1参照</v>
      </c>
      <c r="L38" s="179"/>
      <c r="M38" s="179" t="str">
        <f>IFERROR(INDEX('1.2(2)'!J$967:J$1010,MATCH('1.2(1)①'!$B38,'1.2(2)'!$E$967:$E$1010,0),1),"ー")</f>
        <v>ー</v>
      </c>
      <c r="N38" s="179" t="str">
        <f>IFERROR(INDEX('1.2(2)'!K$967:K$1010,MATCH('1.2(1)①'!$B38,'1.2(2)'!$E$967:$E$1010,0),1),"ー")</f>
        <v>ー</v>
      </c>
    </row>
    <row r="39" spans="1:14">
      <c r="A39" s="191" t="str">
        <f t="shared" si="0"/>
        <v>Scope1, 2主要設備における高効率型・脱炭素型の導入熱利用設備ヒートポンプ式熱源装置</v>
      </c>
      <c r="B39" s="11">
        <f t="shared" si="1"/>
        <v>33</v>
      </c>
      <c r="C39" s="153" t="s">
        <v>11</v>
      </c>
      <c r="D39" s="140" t="s">
        <v>12</v>
      </c>
      <c r="E39" s="140" t="s">
        <v>13</v>
      </c>
      <c r="F39" s="140" t="s">
        <v>14</v>
      </c>
      <c r="G39" s="212" t="s">
        <v>2670</v>
      </c>
      <c r="H39" s="140" t="s">
        <v>88</v>
      </c>
      <c r="I39" s="140" t="s">
        <v>86</v>
      </c>
      <c r="J39" s="140" t="s">
        <v>89</v>
      </c>
      <c r="K39" s="203" t="str">
        <f>"対策No."&amp;B10&amp;"参照"</f>
        <v>対策No.4参照</v>
      </c>
      <c r="L39" s="179"/>
      <c r="M39" s="179" t="str">
        <f>IFERROR(INDEX('1.2(2)'!J$967:J$1010,MATCH('1.2(1)①'!$B39,'1.2(2)'!$E$967:$E$1010,0),1),"ー")</f>
        <v>ー</v>
      </c>
      <c r="N39" s="179" t="str">
        <f>IFERROR(INDEX('1.2(2)'!K$967:K$1010,MATCH('1.2(1)①'!$B39,'1.2(2)'!$E$967:$E$1010,0),1),"ー")</f>
        <v>ー</v>
      </c>
    </row>
    <row r="40" spans="1:14" ht="28.8">
      <c r="A40" s="191" t="str">
        <f t="shared" si="0"/>
        <v>Scope1, 2主要設備における高効率型・脱炭素型の導入熱利用設備ヒートポンプ式熱源装置</v>
      </c>
      <c r="B40" s="11">
        <f t="shared" si="1"/>
        <v>34</v>
      </c>
      <c r="C40" s="153" t="s">
        <v>11</v>
      </c>
      <c r="D40" s="140" t="s">
        <v>12</v>
      </c>
      <c r="E40" s="140" t="s">
        <v>13</v>
      </c>
      <c r="F40" s="140" t="s">
        <v>90</v>
      </c>
      <c r="G40" s="212" t="s">
        <v>2670</v>
      </c>
      <c r="H40" s="140" t="s">
        <v>88</v>
      </c>
      <c r="I40" s="140" t="s">
        <v>86</v>
      </c>
      <c r="J40" s="140" t="s">
        <v>2403</v>
      </c>
      <c r="K40" s="204" t="s">
        <v>2296</v>
      </c>
      <c r="L40" s="179"/>
      <c r="M40" s="179" t="str">
        <f>IFERROR(INDEX('1.2(2)'!J$967:J$1010,MATCH('1.2(1)①'!$B40,'1.2(2)'!$E$967:$E$1010,0),1),"ー")</f>
        <v>△</v>
      </c>
      <c r="N40" s="179" t="str">
        <f>IFERROR(INDEX('1.2(2)'!K$967:K$1010,MATCH('1.2(1)①'!$B40,'1.2(2)'!$E$967:$E$1010,0),1),"ー")</f>
        <v>ー</v>
      </c>
    </row>
    <row r="41" spans="1:14">
      <c r="A41" s="191" t="str">
        <f t="shared" si="0"/>
        <v>Scope1, 2主要設備における高効率型・脱炭素型の導入熱利用設備ヒートポンプ式熱源装置</v>
      </c>
      <c r="B41" s="11">
        <f t="shared" si="1"/>
        <v>35</v>
      </c>
      <c r="C41" s="153" t="s">
        <v>11</v>
      </c>
      <c r="D41" s="140" t="s">
        <v>12</v>
      </c>
      <c r="E41" s="140" t="s">
        <v>13</v>
      </c>
      <c r="F41" s="140" t="s">
        <v>14</v>
      </c>
      <c r="G41" s="212" t="s">
        <v>2670</v>
      </c>
      <c r="H41" s="140" t="s">
        <v>88</v>
      </c>
      <c r="I41" s="140" t="s">
        <v>86</v>
      </c>
      <c r="J41" s="140" t="s">
        <v>29</v>
      </c>
      <c r="K41" s="203" t="str">
        <f>"対策No."&amp;B12&amp;"参照"</f>
        <v>対策No.6参照</v>
      </c>
      <c r="L41" s="179"/>
      <c r="M41" s="179" t="str">
        <f>IFERROR(INDEX('1.2(2)'!J$967:J$1010,MATCH('1.2(1)①'!$B41,'1.2(2)'!$E$967:$E$1010,0),1),"ー")</f>
        <v>ー</v>
      </c>
      <c r="N41" s="179" t="str">
        <f>IFERROR(INDEX('1.2(2)'!K$967:K$1010,MATCH('1.2(1)①'!$B41,'1.2(2)'!$E$967:$E$1010,0),1),"ー")</f>
        <v>ー</v>
      </c>
    </row>
    <row r="42" spans="1:14">
      <c r="A42" s="191" t="str">
        <f t="shared" si="0"/>
        <v>Scope1, 2主要設備における高効率型・脱炭素型の導入熱利用設備ヒートポンプ式熱源装置</v>
      </c>
      <c r="B42" s="11">
        <f t="shared" si="1"/>
        <v>36</v>
      </c>
      <c r="C42" s="153" t="s">
        <v>11</v>
      </c>
      <c r="D42" s="140" t="s">
        <v>12</v>
      </c>
      <c r="E42" s="140" t="s">
        <v>13</v>
      </c>
      <c r="F42" s="140" t="s">
        <v>14</v>
      </c>
      <c r="G42" s="212" t="s">
        <v>2670</v>
      </c>
      <c r="H42" s="140" t="s">
        <v>88</v>
      </c>
      <c r="I42" s="140" t="s">
        <v>86</v>
      </c>
      <c r="J42" s="140" t="s">
        <v>31</v>
      </c>
      <c r="K42" s="203" t="str">
        <f>"対策No."&amp;B13&amp;"参照"</f>
        <v>対策No.7参照</v>
      </c>
      <c r="L42" s="179"/>
      <c r="M42" s="179" t="str">
        <f>IFERROR(INDEX('1.2(2)'!J$967:J$1010,MATCH('1.2(1)①'!$B42,'1.2(2)'!$E$967:$E$1010,0),1),"ー")</f>
        <v>ー</v>
      </c>
      <c r="N42" s="179" t="str">
        <f>IFERROR(INDEX('1.2(2)'!K$967:K$1010,MATCH('1.2(1)①'!$B42,'1.2(2)'!$E$967:$E$1010,0),1),"ー")</f>
        <v>ー</v>
      </c>
    </row>
    <row r="43" spans="1:14">
      <c r="A43" s="191" t="str">
        <f t="shared" si="0"/>
        <v>Scope1, 2主要設備における高効率型・脱炭素型の導入熱利用設備ヒートポンプ式熱源装置</v>
      </c>
      <c r="B43" s="11">
        <f t="shared" si="1"/>
        <v>37</v>
      </c>
      <c r="C43" s="153" t="s">
        <v>11</v>
      </c>
      <c r="D43" s="140" t="s">
        <v>12</v>
      </c>
      <c r="E43" s="140" t="s">
        <v>13</v>
      </c>
      <c r="F43" s="140" t="s">
        <v>14</v>
      </c>
      <c r="G43" s="212" t="s">
        <v>2670</v>
      </c>
      <c r="H43" s="140" t="s">
        <v>88</v>
      </c>
      <c r="I43" s="140" t="s">
        <v>86</v>
      </c>
      <c r="J43" s="140" t="s">
        <v>40</v>
      </c>
      <c r="K43" s="203" t="str">
        <f>"対策No."&amp;B17&amp;"参照"</f>
        <v>対策No.11参照</v>
      </c>
      <c r="L43" s="179"/>
      <c r="M43" s="179" t="str">
        <f>IFERROR(INDEX('1.2(2)'!J$967:J$1010,MATCH('1.2(1)①'!$B43,'1.2(2)'!$E$967:$E$1010,0),1),"ー")</f>
        <v>ー</v>
      </c>
      <c r="N43" s="179" t="str">
        <f>IFERROR(INDEX('1.2(2)'!K$967:K$1010,MATCH('1.2(1)①'!$B43,'1.2(2)'!$E$967:$E$1010,0),1),"ー")</f>
        <v>ー</v>
      </c>
    </row>
    <row r="44" spans="1:14">
      <c r="A44" s="191" t="str">
        <f t="shared" si="0"/>
        <v>Scope1, 2主要設備における高効率型・脱炭素型の導入熱利用設備ヒートポンプ式熱源装置</v>
      </c>
      <c r="B44" s="11">
        <f t="shared" si="1"/>
        <v>38</v>
      </c>
      <c r="C44" s="153" t="s">
        <v>11</v>
      </c>
      <c r="D44" s="140" t="s">
        <v>12</v>
      </c>
      <c r="E44" s="140" t="s">
        <v>13</v>
      </c>
      <c r="F44" s="140" t="s">
        <v>14</v>
      </c>
      <c r="G44" s="212" t="s">
        <v>2670</v>
      </c>
      <c r="H44" s="140" t="s">
        <v>88</v>
      </c>
      <c r="I44" s="140" t="s">
        <v>86</v>
      </c>
      <c r="J44" s="140" t="s">
        <v>53</v>
      </c>
      <c r="K44" s="203" t="str">
        <f>"対策No."&amp;B24&amp;"参照"</f>
        <v>対策No.18参照</v>
      </c>
      <c r="L44" s="179"/>
      <c r="M44" s="179" t="str">
        <f>IFERROR(INDEX('1.2(2)'!J$967:J$1010,MATCH('1.2(1)①'!$B44,'1.2(2)'!$E$967:$E$1010,0),1),"ー")</f>
        <v>ー</v>
      </c>
      <c r="N44" s="179" t="str">
        <f>IFERROR(INDEX('1.2(2)'!K$967:K$1010,MATCH('1.2(1)①'!$B44,'1.2(2)'!$E$967:$E$1010,0),1),"ー")</f>
        <v>ー</v>
      </c>
    </row>
    <row r="45" spans="1:14" ht="28.8">
      <c r="A45" s="191" t="str">
        <f t="shared" si="0"/>
        <v>Scope1, 2主要設備における高効率型・脱炭素型の導入熱利用設備ヒートポンプ式熱源装置</v>
      </c>
      <c r="B45" s="11">
        <f t="shared" si="1"/>
        <v>39</v>
      </c>
      <c r="C45" s="153" t="s">
        <v>11</v>
      </c>
      <c r="D45" s="140" t="s">
        <v>12</v>
      </c>
      <c r="E45" s="140" t="s">
        <v>13</v>
      </c>
      <c r="F45" s="140" t="s">
        <v>14</v>
      </c>
      <c r="G45" s="212" t="s">
        <v>2670</v>
      </c>
      <c r="H45" s="140" t="s">
        <v>88</v>
      </c>
      <c r="I45" s="140" t="s">
        <v>86</v>
      </c>
      <c r="J45" s="140" t="s">
        <v>91</v>
      </c>
      <c r="K45" s="141" t="s">
        <v>92</v>
      </c>
      <c r="L45" s="179"/>
      <c r="M45" s="179" t="str">
        <f>IFERROR(INDEX('1.2(2)'!J$967:J$1010,MATCH('1.2(1)①'!$B45,'1.2(2)'!$E$967:$E$1010,0),1),"ー")</f>
        <v>△</v>
      </c>
      <c r="N45" s="179" t="str">
        <f>IFERROR(INDEX('1.2(2)'!K$967:K$1010,MATCH('1.2(1)①'!$B45,'1.2(2)'!$E$967:$E$1010,0),1),"ー")</f>
        <v>△</v>
      </c>
    </row>
    <row r="46" spans="1:14">
      <c r="A46" s="191" t="str">
        <f t="shared" si="0"/>
        <v>Scope1, 2主要設備における高効率型・脱炭素型の導入熱利用設備ヒートポンプ式熱源装置</v>
      </c>
      <c r="B46" s="11">
        <f t="shared" si="1"/>
        <v>40</v>
      </c>
      <c r="C46" s="153" t="s">
        <v>11</v>
      </c>
      <c r="D46" s="140" t="s">
        <v>12</v>
      </c>
      <c r="E46" s="140" t="s">
        <v>13</v>
      </c>
      <c r="F46" s="140" t="s">
        <v>14</v>
      </c>
      <c r="G46" s="212" t="s">
        <v>2670</v>
      </c>
      <c r="H46" s="140" t="s">
        <v>88</v>
      </c>
      <c r="I46" s="140" t="s">
        <v>86</v>
      </c>
      <c r="J46" s="140" t="s">
        <v>93</v>
      </c>
      <c r="K46" s="141" t="s">
        <v>94</v>
      </c>
      <c r="L46" s="179"/>
      <c r="M46" s="179" t="str">
        <f>IFERROR(INDEX('1.2(2)'!J$967:J$1010,MATCH('1.2(1)①'!$B46,'1.2(2)'!$E$967:$E$1010,0),1),"ー")</f>
        <v>ー</v>
      </c>
      <c r="N46" s="179" t="str">
        <f>IFERROR(INDEX('1.2(2)'!K$967:K$1010,MATCH('1.2(1)①'!$B46,'1.2(2)'!$E$967:$E$1010,0),1),"ー")</f>
        <v>ー</v>
      </c>
    </row>
    <row r="47" spans="1:14">
      <c r="A47" s="191" t="str">
        <f t="shared" si="0"/>
        <v>Scope1, 2主要設備における高効率型・脱炭素型の導入熱利用設備ヒートポンプ式熱源装置</v>
      </c>
      <c r="B47" s="11">
        <f t="shared" si="1"/>
        <v>41</v>
      </c>
      <c r="C47" s="153" t="s">
        <v>11</v>
      </c>
      <c r="D47" s="140" t="s">
        <v>12</v>
      </c>
      <c r="E47" s="140" t="s">
        <v>13</v>
      </c>
      <c r="F47" s="140" t="s">
        <v>14</v>
      </c>
      <c r="G47" s="212" t="s">
        <v>2670</v>
      </c>
      <c r="H47" s="140" t="s">
        <v>88</v>
      </c>
      <c r="I47" s="140" t="s">
        <v>86</v>
      </c>
      <c r="J47" s="140" t="s">
        <v>95</v>
      </c>
      <c r="K47" s="141" t="s">
        <v>96</v>
      </c>
      <c r="L47" s="179"/>
      <c r="M47" s="179" t="str">
        <f>IFERROR(INDEX('1.2(2)'!J$967:J$1010,MATCH('1.2(1)①'!$B47,'1.2(2)'!$E$967:$E$1010,0),1),"ー")</f>
        <v>△</v>
      </c>
      <c r="N47" s="179" t="str">
        <f>IFERROR(INDEX('1.2(2)'!K$967:K$1010,MATCH('1.2(1)①'!$B47,'1.2(2)'!$E$967:$E$1010,0),1),"ー")</f>
        <v>△</v>
      </c>
    </row>
    <row r="48" spans="1:14">
      <c r="A48" s="191" t="str">
        <f t="shared" si="0"/>
        <v>Scope1, 2主要設備における高効率型・脱炭素型の導入熱利用設備ヒートポンプ式熱源装置</v>
      </c>
      <c r="B48" s="11">
        <f t="shared" si="1"/>
        <v>42</v>
      </c>
      <c r="C48" s="206" t="s">
        <v>11</v>
      </c>
      <c r="D48" s="212" t="s">
        <v>12</v>
      </c>
      <c r="E48" s="212" t="s">
        <v>13</v>
      </c>
      <c r="F48" s="212" t="s">
        <v>14</v>
      </c>
      <c r="G48" s="212" t="s">
        <v>2670</v>
      </c>
      <c r="H48" s="212" t="s">
        <v>88</v>
      </c>
      <c r="I48" s="212" t="s">
        <v>86</v>
      </c>
      <c r="J48" s="212" t="s">
        <v>97</v>
      </c>
      <c r="K48" s="213" t="s">
        <v>98</v>
      </c>
      <c r="L48" s="179"/>
      <c r="M48" s="179" t="str">
        <f>IFERROR(INDEX('1.2(2)'!J$967:J$1010,MATCH('1.2(1)①'!$B48,'1.2(2)'!$E$967:$E$1010,0),1),"ー")</f>
        <v>△</v>
      </c>
      <c r="N48" s="179" t="str">
        <f>IFERROR(INDEX('1.2(2)'!K$967:K$1010,MATCH('1.2(1)①'!$B48,'1.2(2)'!$E$967:$E$1010,0),1),"ー")</f>
        <v>ー</v>
      </c>
    </row>
    <row r="49" spans="1:15" s="3" customFormat="1" ht="43.2">
      <c r="A49" s="191" t="str">
        <f t="shared" si="0"/>
        <v>Scope1, 2主要設備における高効率型・脱炭素型の導入熱利用設備蒸留塔</v>
      </c>
      <c r="B49" s="11">
        <f t="shared" si="1"/>
        <v>43</v>
      </c>
      <c r="C49" s="153" t="s">
        <v>11</v>
      </c>
      <c r="D49" s="140" t="s">
        <v>12</v>
      </c>
      <c r="E49" s="140" t="s">
        <v>13</v>
      </c>
      <c r="F49" s="140" t="s">
        <v>14</v>
      </c>
      <c r="G49" s="212" t="s">
        <v>2670</v>
      </c>
      <c r="H49" s="140" t="s">
        <v>88</v>
      </c>
      <c r="I49" s="140" t="s">
        <v>99</v>
      </c>
      <c r="J49" s="140" t="s">
        <v>2671</v>
      </c>
      <c r="K49" s="141" t="s">
        <v>101</v>
      </c>
      <c r="L49" s="179"/>
      <c r="M49" s="179" t="str">
        <f>IFERROR(INDEX('1.2(2)'!J$967:J$1010,MATCH('1.2(1)①'!$B49,'1.2(2)'!$E$967:$E$1010,0),1),"ー")</f>
        <v>〇</v>
      </c>
      <c r="N49" s="179" t="str">
        <f>IFERROR(INDEX('1.2(2)'!K$967:K$1010,MATCH('1.2(1)①'!$B49,'1.2(2)'!$E$967:$E$1010,0),1),"ー")</f>
        <v>ー</v>
      </c>
    </row>
    <row r="50" spans="1:15" s="3" customFormat="1" ht="28.8">
      <c r="A50" s="191" t="str">
        <f t="shared" si="0"/>
        <v>Scope1, 2主要設備における高効率型・脱炭素型の導入熱利用設備蒸留塔</v>
      </c>
      <c r="B50" s="11">
        <f t="shared" si="1"/>
        <v>44</v>
      </c>
      <c r="C50" s="153" t="s">
        <v>11</v>
      </c>
      <c r="D50" s="140" t="s">
        <v>12</v>
      </c>
      <c r="E50" s="140" t="s">
        <v>13</v>
      </c>
      <c r="F50" s="140" t="s">
        <v>14</v>
      </c>
      <c r="G50" s="212" t="s">
        <v>2670</v>
      </c>
      <c r="H50" s="140" t="s">
        <v>88</v>
      </c>
      <c r="I50" s="140" t="s">
        <v>99</v>
      </c>
      <c r="J50" s="140" t="s">
        <v>2682</v>
      </c>
      <c r="K50" s="141" t="s">
        <v>102</v>
      </c>
      <c r="L50" s="179"/>
      <c r="M50" s="179" t="str">
        <f>IFERROR(INDEX('1.2(2)'!J$967:J$1010,MATCH('1.2(1)①'!$B50,'1.2(2)'!$E$967:$E$1010,0),1),"ー")</f>
        <v>ー</v>
      </c>
      <c r="N50" s="179" t="str">
        <f>IFERROR(INDEX('1.2(2)'!K$967:K$1010,MATCH('1.2(1)①'!$B50,'1.2(2)'!$E$967:$E$1010,0),1),"ー")</f>
        <v>ー</v>
      </c>
    </row>
    <row r="51" spans="1:15" s="3" customFormat="1" ht="28.8">
      <c r="A51" s="191" t="str">
        <f t="shared" si="0"/>
        <v>Scope1, 2主要設備における高効率型・脱炭素型の導入熱利用設備その他</v>
      </c>
      <c r="B51" s="11">
        <f t="shared" si="1"/>
        <v>45</v>
      </c>
      <c r="C51" s="153" t="s">
        <v>11</v>
      </c>
      <c r="D51" s="140" t="s">
        <v>12</v>
      </c>
      <c r="E51" s="140" t="s">
        <v>13</v>
      </c>
      <c r="F51" s="140" t="s">
        <v>14</v>
      </c>
      <c r="G51" s="212" t="s">
        <v>2670</v>
      </c>
      <c r="H51" s="140" t="s">
        <v>88</v>
      </c>
      <c r="I51" s="140" t="s">
        <v>103</v>
      </c>
      <c r="J51" s="140" t="s">
        <v>104</v>
      </c>
      <c r="K51" s="141" t="s">
        <v>105</v>
      </c>
      <c r="L51" s="179"/>
      <c r="M51" s="179" t="str">
        <f>IFERROR(INDEX('1.2(2)'!J$967:J$1010,MATCH('1.2(1)①'!$B51,'1.2(2)'!$E$967:$E$1010,0),1),"ー")</f>
        <v>〇</v>
      </c>
      <c r="N51" s="179" t="str">
        <f>IFERROR(INDEX('1.2(2)'!K$967:K$1010,MATCH('1.2(1)①'!$B51,'1.2(2)'!$E$967:$E$1010,0),1),"ー")</f>
        <v>ー</v>
      </c>
    </row>
    <row r="52" spans="1:15" s="3" customFormat="1" ht="28.8">
      <c r="A52" s="191" t="str">
        <f t="shared" si="0"/>
        <v>Scope1, 2主要設備における高効率型・脱炭素型の導入熱利用設備その他</v>
      </c>
      <c r="B52" s="11">
        <f t="shared" si="1"/>
        <v>46</v>
      </c>
      <c r="C52" s="153" t="s">
        <v>11</v>
      </c>
      <c r="D52" s="140" t="s">
        <v>12</v>
      </c>
      <c r="E52" s="140" t="s">
        <v>13</v>
      </c>
      <c r="F52" s="140" t="s">
        <v>14</v>
      </c>
      <c r="G52" s="212" t="s">
        <v>2670</v>
      </c>
      <c r="H52" s="140" t="s">
        <v>88</v>
      </c>
      <c r="I52" s="140" t="s">
        <v>106</v>
      </c>
      <c r="J52" s="140" t="s">
        <v>107</v>
      </c>
      <c r="K52" s="141" t="s">
        <v>108</v>
      </c>
      <c r="L52" s="179"/>
      <c r="M52" s="179" t="str">
        <f>IFERROR(INDEX('1.2(2)'!J$967:J$1010,MATCH('1.2(1)①'!$B52,'1.2(2)'!$E$967:$E$1010,0),1),"ー")</f>
        <v>〇</v>
      </c>
      <c r="N52" s="179" t="str">
        <f>IFERROR(INDEX('1.2(2)'!K$967:K$1010,MATCH('1.2(1)①'!$B52,'1.2(2)'!$E$967:$E$1010,0),1),"ー")</f>
        <v>ー</v>
      </c>
    </row>
    <row r="53" spans="1:15" ht="28.8">
      <c r="A53" s="191" t="str">
        <f t="shared" si="0"/>
        <v>Scope1, 2主要設備における高効率型・脱炭素型の導入熱利用設備全般</v>
      </c>
      <c r="B53" s="11">
        <f t="shared" si="1"/>
        <v>47</v>
      </c>
      <c r="C53" s="206" t="s">
        <v>11</v>
      </c>
      <c r="D53" s="212" t="s">
        <v>12</v>
      </c>
      <c r="E53" s="212" t="s">
        <v>13</v>
      </c>
      <c r="F53" s="212" t="s">
        <v>14</v>
      </c>
      <c r="G53" s="212" t="s">
        <v>2670</v>
      </c>
      <c r="H53" s="212" t="s">
        <v>88</v>
      </c>
      <c r="I53" s="212" t="s">
        <v>2662</v>
      </c>
      <c r="J53" s="212" t="s">
        <v>2663</v>
      </c>
      <c r="K53" s="213" t="s">
        <v>2664</v>
      </c>
      <c r="L53" s="179"/>
      <c r="M53" s="179" t="str">
        <f>IFERROR(INDEX('1.2(2)'!J$967:J$1010,MATCH('1.2(1)①'!$B53,'1.2(2)'!$E$967:$E$1010,0),1),"ー")</f>
        <v>ー</v>
      </c>
      <c r="N53" s="179" t="str">
        <f>IFERROR(INDEX('1.2(2)'!K$967:K$1010,MATCH('1.2(1)①'!$B53,'1.2(2)'!$E$967:$E$1010,0),1),"ー")</f>
        <v>ー</v>
      </c>
    </row>
    <row r="54" spans="1:15" ht="43.2">
      <c r="A54" s="191" t="str">
        <f t="shared" si="0"/>
        <v>Scope1, 2主要設備における高効率型・脱炭素型の導入コージェネレーション設備コージェネレーション設備</v>
      </c>
      <c r="B54" s="11">
        <f t="shared" si="1"/>
        <v>48</v>
      </c>
      <c r="C54" s="153" t="s">
        <v>11</v>
      </c>
      <c r="D54" s="140" t="s">
        <v>12</v>
      </c>
      <c r="E54" s="140" t="s">
        <v>13</v>
      </c>
      <c r="F54" s="140" t="s">
        <v>14</v>
      </c>
      <c r="G54" s="212" t="s">
        <v>2670</v>
      </c>
      <c r="H54" s="140" t="s">
        <v>109</v>
      </c>
      <c r="I54" s="140" t="s">
        <v>109</v>
      </c>
      <c r="J54" s="140" t="s">
        <v>110</v>
      </c>
      <c r="K54" s="141" t="s">
        <v>111</v>
      </c>
      <c r="L54" s="179" t="s">
        <v>19</v>
      </c>
      <c r="M54" s="179" t="str">
        <f>IFERROR(INDEX('1.2(2)'!J$967:J$1010,MATCH('1.2(1)①'!$B54,'1.2(2)'!$E$967:$E$1010,0),1),"ー")</f>
        <v>△</v>
      </c>
      <c r="N54" s="179" t="str">
        <f>IFERROR(INDEX('1.2(2)'!K$967:K$1010,MATCH('1.2(1)①'!$B54,'1.2(2)'!$E$967:$E$1010,0),1),"ー")</f>
        <v>ー</v>
      </c>
    </row>
    <row r="55" spans="1:15" ht="57.6">
      <c r="A55" s="191" t="str">
        <f t="shared" si="0"/>
        <v>Scope1, 2主要設備における高効率型・脱炭素型の導入コージェネレーション設備コージェネレーション設備</v>
      </c>
      <c r="B55" s="11">
        <f t="shared" si="1"/>
        <v>49</v>
      </c>
      <c r="C55" s="153" t="s">
        <v>11</v>
      </c>
      <c r="D55" s="140" t="s">
        <v>12</v>
      </c>
      <c r="E55" s="140" t="s">
        <v>13</v>
      </c>
      <c r="F55" s="140" t="s">
        <v>14</v>
      </c>
      <c r="G55" s="212" t="s">
        <v>2670</v>
      </c>
      <c r="H55" s="140" t="s">
        <v>109</v>
      </c>
      <c r="I55" s="140" t="s">
        <v>109</v>
      </c>
      <c r="J55" s="140" t="s">
        <v>112</v>
      </c>
      <c r="K55" s="141" t="s">
        <v>113</v>
      </c>
      <c r="L55" s="179" t="s">
        <v>19</v>
      </c>
      <c r="M55" s="179" t="str">
        <f>IFERROR(INDEX('1.2(2)'!J$967:J$1010,MATCH('1.2(1)①'!$B55,'1.2(2)'!$E$967:$E$1010,0),1),"ー")</f>
        <v>△</v>
      </c>
      <c r="N55" s="179" t="str">
        <f>IFERROR(INDEX('1.2(2)'!K$967:K$1010,MATCH('1.2(1)①'!$B55,'1.2(2)'!$E$967:$E$1010,0),1),"ー")</f>
        <v>ー</v>
      </c>
    </row>
    <row r="56" spans="1:15" ht="28.8">
      <c r="A56" s="191" t="str">
        <f t="shared" si="0"/>
        <v>Scope1, 2主要設備における高効率型・脱炭素型の導入コージェネレーション設備コージェネレーション設備</v>
      </c>
      <c r="B56" s="11">
        <f t="shared" si="1"/>
        <v>50</v>
      </c>
      <c r="C56" s="153" t="s">
        <v>11</v>
      </c>
      <c r="D56" s="140" t="s">
        <v>12</v>
      </c>
      <c r="E56" s="140" t="s">
        <v>13</v>
      </c>
      <c r="F56" s="140" t="s">
        <v>14</v>
      </c>
      <c r="G56" s="212" t="s">
        <v>2670</v>
      </c>
      <c r="H56" s="140" t="s">
        <v>761</v>
      </c>
      <c r="I56" s="140" t="s">
        <v>109</v>
      </c>
      <c r="J56" s="140" t="s">
        <v>114</v>
      </c>
      <c r="K56" s="141" t="s">
        <v>115</v>
      </c>
      <c r="L56" s="179" t="s">
        <v>19</v>
      </c>
      <c r="M56" s="179" t="str">
        <f>IFERROR(INDEX('1.2(2)'!J$967:J$1010,MATCH('1.2(1)①'!$B56,'1.2(2)'!$E$967:$E$1010,0),1),"ー")</f>
        <v>△</v>
      </c>
      <c r="N56" s="179" t="str">
        <f>IFERROR(INDEX('1.2(2)'!K$967:K$1010,MATCH('1.2(1)①'!$B56,'1.2(2)'!$E$967:$E$1010,0),1),"ー")</f>
        <v>ー</v>
      </c>
    </row>
    <row r="57" spans="1:15" ht="28.8">
      <c r="A57" s="191" t="str">
        <f t="shared" si="0"/>
        <v>Scope1, 2主要設備における高効率型・脱炭素型の導入コージェネレーション設備コージェネレーション設備</v>
      </c>
      <c r="B57" s="11">
        <f t="shared" si="1"/>
        <v>51</v>
      </c>
      <c r="C57" s="206" t="s">
        <v>11</v>
      </c>
      <c r="D57" s="212" t="s">
        <v>12</v>
      </c>
      <c r="E57" s="212" t="s">
        <v>13</v>
      </c>
      <c r="F57" s="212" t="s">
        <v>14</v>
      </c>
      <c r="G57" s="212" t="s">
        <v>2670</v>
      </c>
      <c r="H57" s="212" t="s">
        <v>761</v>
      </c>
      <c r="I57" s="212" t="s">
        <v>109</v>
      </c>
      <c r="J57" s="212" t="s">
        <v>2663</v>
      </c>
      <c r="K57" s="213" t="s">
        <v>2664</v>
      </c>
      <c r="L57" s="179"/>
      <c r="M57" s="179" t="str">
        <f>IFERROR(INDEX('1.2(2)'!J$967:J$1010,MATCH('1.2(1)①'!$B57,'1.2(2)'!$E$967:$E$1010,0),1),"ー")</f>
        <v>ー</v>
      </c>
      <c r="N57" s="179" t="str">
        <f>IFERROR(INDEX('1.2(2)'!K$967:K$1010,MATCH('1.2(1)①'!$B57,'1.2(2)'!$E$967:$E$1010,0),1),"ー")</f>
        <v>ー</v>
      </c>
    </row>
    <row r="58" spans="1:15" ht="28.8">
      <c r="A58" s="191" t="str">
        <f t="shared" si="0"/>
        <v>Scope1, 2主要設備における高効率型・脱炭素型の導入電気使用設備受変電、配電設備</v>
      </c>
      <c r="B58" s="11">
        <f t="shared" si="1"/>
        <v>52</v>
      </c>
      <c r="C58" s="153" t="s">
        <v>11</v>
      </c>
      <c r="D58" s="140" t="s">
        <v>12</v>
      </c>
      <c r="E58" s="140" t="s">
        <v>13</v>
      </c>
      <c r="F58" s="140" t="s">
        <v>14</v>
      </c>
      <c r="G58" s="212" t="s">
        <v>2670</v>
      </c>
      <c r="H58" s="140" t="s">
        <v>116</v>
      </c>
      <c r="I58" s="140" t="s">
        <v>117</v>
      </c>
      <c r="J58" s="140" t="s">
        <v>118</v>
      </c>
      <c r="K58" s="141" t="s">
        <v>119</v>
      </c>
      <c r="L58" s="179" t="s">
        <v>19</v>
      </c>
      <c r="M58" s="179" t="str">
        <f>IFERROR(INDEX('1.2(2)'!J$967:J$1010,MATCH('1.2(1)①'!$B58,'1.2(2)'!$E$967:$E$1010,0),1),"ー")</f>
        <v>〇</v>
      </c>
      <c r="N58" s="179" t="str">
        <f>IFERROR(INDEX('1.2(2)'!K$967:K$1010,MATCH('1.2(1)①'!$B58,'1.2(2)'!$E$967:$E$1010,0),1),"ー")</f>
        <v>△</v>
      </c>
    </row>
    <row r="59" spans="1:15" ht="28.8">
      <c r="A59" s="191" t="str">
        <f t="shared" si="0"/>
        <v>Scope1, 2主要設備における高効率型・脱炭素型の導入電気使用設備電動機・電動力応用設備</v>
      </c>
      <c r="B59" s="11">
        <f t="shared" si="1"/>
        <v>53</v>
      </c>
      <c r="C59" s="153" t="s">
        <v>11</v>
      </c>
      <c r="D59" s="140" t="s">
        <v>12</v>
      </c>
      <c r="E59" s="140" t="s">
        <v>13</v>
      </c>
      <c r="F59" s="140" t="s">
        <v>14</v>
      </c>
      <c r="G59" s="212" t="s">
        <v>2670</v>
      </c>
      <c r="H59" s="140" t="s">
        <v>116</v>
      </c>
      <c r="I59" s="140" t="s">
        <v>120</v>
      </c>
      <c r="J59" s="140" t="s">
        <v>121</v>
      </c>
      <c r="K59" s="141" t="s">
        <v>122</v>
      </c>
      <c r="L59" s="179" t="s">
        <v>19</v>
      </c>
      <c r="M59" s="179" t="str">
        <f>IFERROR(INDEX('1.2(2)'!J$967:J$1010,MATCH('1.2(1)①'!$B59,'1.2(2)'!$E$967:$E$1010,0),1),"ー")</f>
        <v>△</v>
      </c>
      <c r="N59" s="179" t="str">
        <f>IFERROR(INDEX('1.2(2)'!K$967:K$1010,MATCH('1.2(1)①'!$B59,'1.2(2)'!$E$967:$E$1010,0),1),"ー")</f>
        <v>△</v>
      </c>
    </row>
    <row r="60" spans="1:15" ht="28.8">
      <c r="A60" s="191" t="str">
        <f t="shared" si="0"/>
        <v>Scope1, 2主要設備における高効率型・脱炭素型の導入電気使用設備電動機・電動力応用設備</v>
      </c>
      <c r="B60" s="11">
        <f t="shared" si="1"/>
        <v>54</v>
      </c>
      <c r="C60" s="153" t="s">
        <v>11</v>
      </c>
      <c r="D60" s="140" t="s">
        <v>12</v>
      </c>
      <c r="E60" s="140" t="s">
        <v>13</v>
      </c>
      <c r="F60" s="140" t="s">
        <v>14</v>
      </c>
      <c r="G60" s="212" t="s">
        <v>2670</v>
      </c>
      <c r="H60" s="140" t="s">
        <v>116</v>
      </c>
      <c r="I60" s="140" t="s">
        <v>120</v>
      </c>
      <c r="J60" s="140" t="s">
        <v>123</v>
      </c>
      <c r="K60" s="141" t="s">
        <v>124</v>
      </c>
      <c r="L60" s="179" t="s">
        <v>19</v>
      </c>
      <c r="M60" s="179" t="str">
        <f>IFERROR(INDEX('1.2(2)'!J$967:J$1010,MATCH('1.2(1)①'!$B60,'1.2(2)'!$E$967:$E$1010,0),1),"ー")</f>
        <v>△</v>
      </c>
      <c r="N60" s="179" t="str">
        <f>IFERROR(INDEX('1.2(2)'!K$967:K$1010,MATCH('1.2(1)①'!$B60,'1.2(2)'!$E$967:$E$1010,0),1),"ー")</f>
        <v>ー</v>
      </c>
    </row>
    <row r="61" spans="1:15" ht="43.2">
      <c r="A61" s="191" t="str">
        <f t="shared" si="0"/>
        <v>Scope1, 2主要設備における高効率型・脱炭素型の導入電気使用設備電動機・電動力応用設備</v>
      </c>
      <c r="B61" s="11">
        <f t="shared" si="1"/>
        <v>55</v>
      </c>
      <c r="C61" s="153" t="s">
        <v>11</v>
      </c>
      <c r="D61" s="140" t="s">
        <v>12</v>
      </c>
      <c r="E61" s="140" t="s">
        <v>13</v>
      </c>
      <c r="F61" s="140" t="s">
        <v>14</v>
      </c>
      <c r="G61" s="212" t="s">
        <v>2670</v>
      </c>
      <c r="H61" s="140" t="s">
        <v>116</v>
      </c>
      <c r="I61" s="140" t="s">
        <v>120</v>
      </c>
      <c r="J61" s="212" t="s">
        <v>2955</v>
      </c>
      <c r="K61" s="213" t="s">
        <v>2957</v>
      </c>
      <c r="L61" s="179"/>
      <c r="M61" s="179" t="str">
        <f>IFERROR(INDEX('1.2(2)'!J$967:J$1010,MATCH('1.2(1)①'!$B61,'1.2(2)'!$E$967:$E$1010,0),1),"ー")</f>
        <v>ー</v>
      </c>
      <c r="N61" s="179" t="str">
        <f>IFERROR(INDEX('1.2(2)'!K$967:K$1010,MATCH('1.2(1)①'!$B61,'1.2(2)'!$E$967:$E$1010,0),1),"ー")</f>
        <v>ー</v>
      </c>
    </row>
    <row r="62" spans="1:15" ht="57.6">
      <c r="A62" s="191" t="str">
        <f t="shared" si="0"/>
        <v>Scope1, 2主要設備における高効率型・脱炭素型の導入電気使用設備電動機・電動力応用設備</v>
      </c>
      <c r="B62" s="11">
        <f t="shared" si="1"/>
        <v>56</v>
      </c>
      <c r="C62" s="153" t="s">
        <v>11</v>
      </c>
      <c r="D62" s="140" t="s">
        <v>12</v>
      </c>
      <c r="E62" s="140" t="s">
        <v>13</v>
      </c>
      <c r="F62" s="140" t="s">
        <v>14</v>
      </c>
      <c r="G62" s="212" t="s">
        <v>2670</v>
      </c>
      <c r="H62" s="140" t="s">
        <v>116</v>
      </c>
      <c r="I62" s="140" t="s">
        <v>120</v>
      </c>
      <c r="J62" s="140" t="s">
        <v>126</v>
      </c>
      <c r="K62" s="141" t="s">
        <v>127</v>
      </c>
      <c r="L62" s="179"/>
      <c r="M62" s="179" t="str">
        <f>IFERROR(INDEX('1.2(2)'!J$967:J$1010,MATCH('1.2(1)①'!$B62,'1.2(2)'!$E$967:$E$1010,0),1),"ー")</f>
        <v>〇</v>
      </c>
      <c r="N62" s="179" t="str">
        <f>IFERROR(INDEX('1.2(2)'!K$967:K$1010,MATCH('1.2(1)①'!$B62,'1.2(2)'!$E$967:$E$1010,0),1),"ー")</f>
        <v>△</v>
      </c>
      <c r="O62" s="15"/>
    </row>
    <row r="63" spans="1:15" ht="28.8">
      <c r="A63" s="191" t="str">
        <f t="shared" si="0"/>
        <v>Scope1, 2主要設備における高効率型・脱炭素型の導入電気使用設備電気加熱設備</v>
      </c>
      <c r="B63" s="11">
        <f t="shared" si="1"/>
        <v>57</v>
      </c>
      <c r="C63" s="153" t="s">
        <v>11</v>
      </c>
      <c r="D63" s="140" t="s">
        <v>12</v>
      </c>
      <c r="E63" s="140" t="s">
        <v>13</v>
      </c>
      <c r="F63" s="140" t="s">
        <v>14</v>
      </c>
      <c r="G63" s="212" t="s">
        <v>2670</v>
      </c>
      <c r="H63" s="140" t="s">
        <v>116</v>
      </c>
      <c r="I63" s="140" t="s">
        <v>129</v>
      </c>
      <c r="J63" s="140" t="s">
        <v>130</v>
      </c>
      <c r="K63" s="141" t="s">
        <v>131</v>
      </c>
      <c r="L63" s="179"/>
      <c r="M63" s="179" t="str">
        <f>IFERROR(INDEX('1.2(2)'!J$967:J$1010,MATCH('1.2(1)①'!$B63,'1.2(2)'!$E$967:$E$1010,0),1),"ー")</f>
        <v>ー</v>
      </c>
      <c r="N63" s="179" t="str">
        <f>IFERROR(INDEX('1.2(2)'!K$967:K$1010,MATCH('1.2(1)①'!$B63,'1.2(2)'!$E$967:$E$1010,0),1),"ー")</f>
        <v>ー</v>
      </c>
    </row>
    <row r="64" spans="1:15">
      <c r="A64" s="191" t="str">
        <f t="shared" si="0"/>
        <v>Scope1, 2主要設備における高効率型・脱炭素型の導入電気使用設備電気加熱設備</v>
      </c>
      <c r="B64" s="11">
        <f t="shared" si="1"/>
        <v>58</v>
      </c>
      <c r="C64" s="153" t="s">
        <v>11</v>
      </c>
      <c r="D64" s="140" t="s">
        <v>12</v>
      </c>
      <c r="E64" s="140" t="s">
        <v>13</v>
      </c>
      <c r="F64" s="140" t="s">
        <v>14</v>
      </c>
      <c r="G64" s="212" t="s">
        <v>2670</v>
      </c>
      <c r="H64" s="140" t="s">
        <v>116</v>
      </c>
      <c r="I64" s="140" t="s">
        <v>129</v>
      </c>
      <c r="J64" s="140" t="s">
        <v>132</v>
      </c>
      <c r="K64" s="141" t="s">
        <v>133</v>
      </c>
      <c r="L64" s="179"/>
      <c r="M64" s="179" t="str">
        <f>IFERROR(INDEX('1.2(2)'!J$967:J$1010,MATCH('1.2(1)①'!$B64,'1.2(2)'!$E$967:$E$1010,0),1),"ー")</f>
        <v>ー</v>
      </c>
      <c r="N64" s="179" t="str">
        <f>IFERROR(INDEX('1.2(2)'!K$967:K$1010,MATCH('1.2(1)①'!$B64,'1.2(2)'!$E$967:$E$1010,0),1),"ー")</f>
        <v>ー</v>
      </c>
    </row>
    <row r="65" spans="1:14" ht="28.8">
      <c r="A65" s="191" t="str">
        <f t="shared" si="0"/>
        <v>Scope1, 2主要設備における高効率型・脱炭素型の導入電気使用設備電気加熱設備</v>
      </c>
      <c r="B65" s="11">
        <f t="shared" si="1"/>
        <v>59</v>
      </c>
      <c r="C65" s="153" t="s">
        <v>11</v>
      </c>
      <c r="D65" s="140" t="s">
        <v>12</v>
      </c>
      <c r="E65" s="140" t="s">
        <v>13</v>
      </c>
      <c r="F65" s="140" t="s">
        <v>14</v>
      </c>
      <c r="G65" s="212" t="s">
        <v>2670</v>
      </c>
      <c r="H65" s="140" t="s">
        <v>116</v>
      </c>
      <c r="I65" s="140" t="s">
        <v>129</v>
      </c>
      <c r="J65" s="140" t="s">
        <v>134</v>
      </c>
      <c r="K65" s="141" t="s">
        <v>135</v>
      </c>
      <c r="L65" s="179"/>
      <c r="M65" s="179" t="str">
        <f>IFERROR(INDEX('1.2(2)'!J$967:J$1010,MATCH('1.2(1)①'!$B65,'1.2(2)'!$E$967:$E$1010,0),1),"ー")</f>
        <v>ー</v>
      </c>
      <c r="N65" s="179" t="str">
        <f>IFERROR(INDEX('1.2(2)'!K$967:K$1010,MATCH('1.2(1)①'!$B65,'1.2(2)'!$E$967:$E$1010,0),1),"ー")</f>
        <v>ー</v>
      </c>
    </row>
    <row r="66" spans="1:14">
      <c r="A66" s="191" t="str">
        <f t="shared" si="0"/>
        <v>Scope1, 2主要設備における高効率型・脱炭素型の導入電気使用設備電気加熱設備</v>
      </c>
      <c r="B66" s="11">
        <f t="shared" si="1"/>
        <v>60</v>
      </c>
      <c r="C66" s="153" t="s">
        <v>11</v>
      </c>
      <c r="D66" s="140" t="s">
        <v>12</v>
      </c>
      <c r="E66" s="140" t="s">
        <v>13</v>
      </c>
      <c r="F66" s="140" t="s">
        <v>14</v>
      </c>
      <c r="G66" s="212" t="s">
        <v>2670</v>
      </c>
      <c r="H66" s="140" t="s">
        <v>116</v>
      </c>
      <c r="I66" s="140" t="s">
        <v>129</v>
      </c>
      <c r="J66" s="140" t="s">
        <v>136</v>
      </c>
      <c r="K66" s="141" t="s">
        <v>137</v>
      </c>
      <c r="L66" s="179"/>
      <c r="M66" s="179" t="str">
        <f>IFERROR(INDEX('1.2(2)'!J$967:J$1010,MATCH('1.2(1)①'!$B66,'1.2(2)'!$E$967:$E$1010,0),1),"ー")</f>
        <v>ー</v>
      </c>
      <c r="N66" s="179" t="str">
        <f>IFERROR(INDEX('1.2(2)'!K$967:K$1010,MATCH('1.2(1)①'!$B66,'1.2(2)'!$E$967:$E$1010,0),1),"ー")</f>
        <v>ー</v>
      </c>
    </row>
    <row r="67" spans="1:14" ht="28.8">
      <c r="A67" s="191" t="str">
        <f t="shared" si="0"/>
        <v>Scope1, 2主要設備における高効率型・脱炭素型の導入電気使用設備業務用機器</v>
      </c>
      <c r="B67" s="11">
        <f t="shared" si="1"/>
        <v>61</v>
      </c>
      <c r="C67" s="153" t="s">
        <v>11</v>
      </c>
      <c r="D67" s="140" t="s">
        <v>12</v>
      </c>
      <c r="E67" s="140" t="s">
        <v>13</v>
      </c>
      <c r="F67" s="140" t="s">
        <v>14</v>
      </c>
      <c r="G67" s="212" t="s">
        <v>2670</v>
      </c>
      <c r="H67" s="140" t="s">
        <v>116</v>
      </c>
      <c r="I67" s="4" t="s">
        <v>138</v>
      </c>
      <c r="J67" s="140" t="s">
        <v>139</v>
      </c>
      <c r="K67" s="141" t="s">
        <v>140</v>
      </c>
      <c r="L67" s="179" t="s">
        <v>19</v>
      </c>
      <c r="M67" s="179" t="str">
        <f>IFERROR(INDEX('1.2(2)'!J$967:J$1010,MATCH('1.2(1)①'!$B67,'1.2(2)'!$E$967:$E$1010,0),1),"ー")</f>
        <v>ー</v>
      </c>
      <c r="N67" s="179" t="str">
        <f>IFERROR(INDEX('1.2(2)'!K$967:K$1010,MATCH('1.2(1)①'!$B67,'1.2(2)'!$E$967:$E$1010,0),1),"ー")</f>
        <v>ー</v>
      </c>
    </row>
    <row r="68" spans="1:14" ht="43.2">
      <c r="A68" s="191" t="str">
        <f t="shared" si="0"/>
        <v>Scope1, 2主要設備における高効率型・脱炭素型の導入電気使用設備業務用機器</v>
      </c>
      <c r="B68" s="11">
        <f t="shared" si="1"/>
        <v>62</v>
      </c>
      <c r="C68" s="153" t="s">
        <v>11</v>
      </c>
      <c r="D68" s="140" t="s">
        <v>12</v>
      </c>
      <c r="E68" s="140" t="s">
        <v>13</v>
      </c>
      <c r="F68" s="140" t="s">
        <v>14</v>
      </c>
      <c r="G68" s="212" t="s">
        <v>2670</v>
      </c>
      <c r="H68" s="140" t="s">
        <v>116</v>
      </c>
      <c r="I68" s="4" t="s">
        <v>138</v>
      </c>
      <c r="J68" s="140" t="s">
        <v>141</v>
      </c>
      <c r="K68" s="141" t="s">
        <v>142</v>
      </c>
      <c r="L68" s="179" t="s">
        <v>19</v>
      </c>
      <c r="M68" s="179" t="str">
        <f>IFERROR(INDEX('1.2(2)'!J$967:J$1010,MATCH('1.2(1)①'!$B68,'1.2(2)'!$E$967:$E$1010,0),1),"ー")</f>
        <v>ー</v>
      </c>
      <c r="N68" s="179" t="str">
        <f>IFERROR(INDEX('1.2(2)'!K$967:K$1010,MATCH('1.2(1)①'!$B68,'1.2(2)'!$E$967:$E$1010,0),1),"ー")</f>
        <v>ー</v>
      </c>
    </row>
    <row r="69" spans="1:14" ht="28.8">
      <c r="A69" s="191" t="str">
        <f t="shared" si="0"/>
        <v>Scope1, 2主要設備における高効率型・脱炭素型の導入電気使用設備業務用機器</v>
      </c>
      <c r="B69" s="11">
        <f t="shared" si="1"/>
        <v>63</v>
      </c>
      <c r="C69" s="153" t="s">
        <v>11</v>
      </c>
      <c r="D69" s="140" t="s">
        <v>12</v>
      </c>
      <c r="E69" s="140" t="s">
        <v>13</v>
      </c>
      <c r="F69" s="140" t="s">
        <v>14</v>
      </c>
      <c r="G69" s="212" t="s">
        <v>2670</v>
      </c>
      <c r="H69" s="140" t="s">
        <v>116</v>
      </c>
      <c r="I69" s="4" t="s">
        <v>138</v>
      </c>
      <c r="J69" s="140" t="s">
        <v>143</v>
      </c>
      <c r="K69" s="141" t="s">
        <v>144</v>
      </c>
      <c r="L69" s="179" t="s">
        <v>19</v>
      </c>
      <c r="M69" s="179" t="str">
        <f>IFERROR(INDEX('1.2(2)'!J$967:J$1010,MATCH('1.2(1)①'!$B69,'1.2(2)'!$E$967:$E$1010,0),1),"ー")</f>
        <v>ー</v>
      </c>
      <c r="N69" s="179" t="str">
        <f>IFERROR(INDEX('1.2(2)'!K$967:K$1010,MATCH('1.2(1)①'!$B69,'1.2(2)'!$E$967:$E$1010,0),1),"ー")</f>
        <v>ー</v>
      </c>
    </row>
    <row r="70" spans="1:14" ht="28.8">
      <c r="A70" s="191" t="str">
        <f t="shared" si="0"/>
        <v>Scope1, 2主要設備における高効率型・脱炭素型の導入電気使用設備業務用機器</v>
      </c>
      <c r="B70" s="11">
        <f t="shared" si="1"/>
        <v>64</v>
      </c>
      <c r="C70" s="153" t="s">
        <v>11</v>
      </c>
      <c r="D70" s="140" t="s">
        <v>12</v>
      </c>
      <c r="E70" s="140" t="s">
        <v>13</v>
      </c>
      <c r="F70" s="140" t="s">
        <v>14</v>
      </c>
      <c r="G70" s="212" t="s">
        <v>2670</v>
      </c>
      <c r="H70" s="140" t="s">
        <v>116</v>
      </c>
      <c r="I70" s="4" t="s">
        <v>138</v>
      </c>
      <c r="J70" s="140" t="s">
        <v>2295</v>
      </c>
      <c r="K70" s="141" t="s">
        <v>145</v>
      </c>
      <c r="L70" s="179" t="s">
        <v>19</v>
      </c>
      <c r="M70" s="179" t="str">
        <f>IFERROR(INDEX('1.2(2)'!J$967:J$1010,MATCH('1.2(1)①'!$B70,'1.2(2)'!$E$967:$E$1010,0),1),"ー")</f>
        <v>ー</v>
      </c>
      <c r="N70" s="179" t="str">
        <f>IFERROR(INDEX('1.2(2)'!K$967:K$1010,MATCH('1.2(1)①'!$B70,'1.2(2)'!$E$967:$E$1010,0),1),"ー")</f>
        <v>ー</v>
      </c>
    </row>
    <row r="71" spans="1:14" ht="28.8">
      <c r="A71" s="191" t="str">
        <f t="shared" si="0"/>
        <v>Scope1, 2主要設備における高効率型・脱炭素型の導入電気使用設備業務用機器</v>
      </c>
      <c r="B71" s="11">
        <f t="shared" si="1"/>
        <v>65</v>
      </c>
      <c r="C71" s="153" t="s">
        <v>11</v>
      </c>
      <c r="D71" s="140" t="s">
        <v>12</v>
      </c>
      <c r="E71" s="140" t="s">
        <v>13</v>
      </c>
      <c r="F71" s="140" t="s">
        <v>14</v>
      </c>
      <c r="G71" s="212" t="s">
        <v>2670</v>
      </c>
      <c r="H71" s="140" t="s">
        <v>116</v>
      </c>
      <c r="I71" s="4" t="s">
        <v>138</v>
      </c>
      <c r="J71" s="140" t="s">
        <v>146</v>
      </c>
      <c r="K71" s="141" t="s">
        <v>147</v>
      </c>
      <c r="L71" s="179" t="s">
        <v>19</v>
      </c>
      <c r="M71" s="179" t="str">
        <f>IFERROR(INDEX('1.2(2)'!J$967:J$1010,MATCH('1.2(1)①'!$B71,'1.2(2)'!$E$967:$E$1010,0),1),"ー")</f>
        <v>ー</v>
      </c>
      <c r="N71" s="179" t="str">
        <f>IFERROR(INDEX('1.2(2)'!K$967:K$1010,MATCH('1.2(1)①'!$B71,'1.2(2)'!$E$967:$E$1010,0),1),"ー")</f>
        <v>ー</v>
      </c>
    </row>
    <row r="72" spans="1:14" ht="28.8">
      <c r="A72" s="191" t="str">
        <f t="shared" ref="A72:A134" si="2">E72&amp;G72&amp;H72&amp;I72</f>
        <v>Scope1, 2主要設備における高効率型・脱炭素型の導入電気使用設備業務用機器</v>
      </c>
      <c r="B72" s="11">
        <f t="shared" ref="B72:B167" si="3">ROW(B72)-6</f>
        <v>66</v>
      </c>
      <c r="C72" s="153" t="s">
        <v>11</v>
      </c>
      <c r="D72" s="140" t="s">
        <v>12</v>
      </c>
      <c r="E72" s="140" t="s">
        <v>13</v>
      </c>
      <c r="F72" s="140" t="s">
        <v>90</v>
      </c>
      <c r="G72" s="212" t="s">
        <v>2670</v>
      </c>
      <c r="H72" s="140" t="s">
        <v>116</v>
      </c>
      <c r="I72" s="4" t="s">
        <v>138</v>
      </c>
      <c r="J72" s="140" t="s">
        <v>148</v>
      </c>
      <c r="K72" s="141" t="s">
        <v>149</v>
      </c>
      <c r="L72" s="179" t="s">
        <v>19</v>
      </c>
      <c r="M72" s="179" t="str">
        <f>IFERROR(INDEX('1.2(2)'!J$967:J$1010,MATCH('1.2(1)①'!$B72,'1.2(2)'!$E$967:$E$1010,0),1),"ー")</f>
        <v>〇</v>
      </c>
      <c r="N72" s="179" t="str">
        <f>IFERROR(INDEX('1.2(2)'!K$967:K$1010,MATCH('1.2(1)①'!$B72,'1.2(2)'!$E$967:$E$1010,0),1),"ー")</f>
        <v>ー</v>
      </c>
    </row>
    <row r="73" spans="1:14" ht="28.8">
      <c r="A73" s="191" t="str">
        <f t="shared" si="2"/>
        <v>Scope1, 2主要設備における高効率型・脱炭素型の導入電気使用設備業務用機器</v>
      </c>
      <c r="B73" s="11">
        <f t="shared" si="3"/>
        <v>67</v>
      </c>
      <c r="C73" s="153" t="s">
        <v>11</v>
      </c>
      <c r="D73" s="140" t="s">
        <v>12</v>
      </c>
      <c r="E73" s="140" t="s">
        <v>13</v>
      </c>
      <c r="F73" s="140" t="s">
        <v>151</v>
      </c>
      <c r="G73" s="212" t="s">
        <v>2670</v>
      </c>
      <c r="H73" s="140" t="s">
        <v>116</v>
      </c>
      <c r="I73" s="4" t="s">
        <v>138</v>
      </c>
      <c r="J73" s="140" t="s">
        <v>152</v>
      </c>
      <c r="K73" s="141" t="s">
        <v>153</v>
      </c>
      <c r="L73" s="179" t="s">
        <v>19</v>
      </c>
      <c r="M73" s="179" t="str">
        <f>IFERROR(INDEX('1.2(2)'!J$967:J$1010,MATCH('1.2(1)①'!$B73,'1.2(2)'!$E$967:$E$1010,0),1),"ー")</f>
        <v>△</v>
      </c>
      <c r="N73" s="179" t="str">
        <f>IFERROR(INDEX('1.2(2)'!K$967:K$1010,MATCH('1.2(1)①'!$B73,'1.2(2)'!$E$967:$E$1010,0),1),"ー")</f>
        <v>ー</v>
      </c>
    </row>
    <row r="74" spans="1:14" ht="28.8">
      <c r="A74" s="191" t="str">
        <f t="shared" si="2"/>
        <v>Scope1, 2主要設備における高効率型・脱炭素型の導入電気使用設備業務用機器</v>
      </c>
      <c r="B74" s="11">
        <f t="shared" si="3"/>
        <v>68</v>
      </c>
      <c r="C74" s="153" t="s">
        <v>11</v>
      </c>
      <c r="D74" s="140" t="s">
        <v>12</v>
      </c>
      <c r="E74" s="140" t="s">
        <v>13</v>
      </c>
      <c r="F74" s="140" t="s">
        <v>151</v>
      </c>
      <c r="G74" s="212" t="s">
        <v>2670</v>
      </c>
      <c r="H74" s="140" t="s">
        <v>116</v>
      </c>
      <c r="I74" s="4" t="s">
        <v>138</v>
      </c>
      <c r="J74" s="140" t="s">
        <v>155</v>
      </c>
      <c r="K74" s="141" t="s">
        <v>156</v>
      </c>
      <c r="L74" s="179" t="s">
        <v>19</v>
      </c>
      <c r="M74" s="179" t="str">
        <f>IFERROR(INDEX('1.2(2)'!J$967:J$1010,MATCH('1.2(1)①'!$B74,'1.2(2)'!$E$967:$E$1010,0),1),"ー")</f>
        <v>〇</v>
      </c>
      <c r="N74" s="179" t="str">
        <f>IFERROR(INDEX('1.2(2)'!K$967:K$1010,MATCH('1.2(1)①'!$B74,'1.2(2)'!$E$967:$E$1010,0),1),"ー")</f>
        <v>ー</v>
      </c>
    </row>
    <row r="75" spans="1:14" ht="28.8">
      <c r="A75" s="191" t="str">
        <f t="shared" si="2"/>
        <v>Scope1, 2主要設備における高効率型・脱炭素型の導入電気使用設備業務用機器</v>
      </c>
      <c r="B75" s="11">
        <f t="shared" si="3"/>
        <v>69</v>
      </c>
      <c r="C75" s="153" t="s">
        <v>11</v>
      </c>
      <c r="D75" s="140" t="s">
        <v>12</v>
      </c>
      <c r="E75" s="140" t="s">
        <v>13</v>
      </c>
      <c r="F75" s="140" t="s">
        <v>151</v>
      </c>
      <c r="G75" s="212" t="s">
        <v>2670</v>
      </c>
      <c r="H75" s="140" t="s">
        <v>116</v>
      </c>
      <c r="I75" s="4" t="s">
        <v>138</v>
      </c>
      <c r="J75" s="140" t="s">
        <v>2404</v>
      </c>
      <c r="K75" s="141" t="s">
        <v>2405</v>
      </c>
      <c r="L75" s="179" t="s">
        <v>19</v>
      </c>
      <c r="M75" s="179" t="str">
        <f>IFERROR(INDEX('1.2(2)'!J$967:J$1010,MATCH('1.2(1)①'!$B75,'1.2(2)'!$E$967:$E$1010,0),1),"ー")</f>
        <v>△</v>
      </c>
      <c r="N75" s="179" t="str">
        <f>IFERROR(INDEX('1.2(2)'!K$967:K$1010,MATCH('1.2(1)①'!$B75,'1.2(2)'!$E$967:$E$1010,0),1),"ー")</f>
        <v>ー</v>
      </c>
    </row>
    <row r="76" spans="1:14" ht="28.8">
      <c r="A76" s="191" t="str">
        <f t="shared" si="2"/>
        <v>Scope1, 2主要設備における高効率型・脱炭素型の導入電気使用設備業務用機器</v>
      </c>
      <c r="B76" s="11">
        <f t="shared" si="3"/>
        <v>70</v>
      </c>
      <c r="C76" s="153" t="s">
        <v>11</v>
      </c>
      <c r="D76" s="140" t="s">
        <v>12</v>
      </c>
      <c r="E76" s="140" t="s">
        <v>13</v>
      </c>
      <c r="F76" s="140" t="s">
        <v>14</v>
      </c>
      <c r="G76" s="212" t="s">
        <v>2670</v>
      </c>
      <c r="H76" s="140" t="s">
        <v>116</v>
      </c>
      <c r="I76" s="4" t="s">
        <v>138</v>
      </c>
      <c r="J76" s="140" t="s">
        <v>158</v>
      </c>
      <c r="K76" s="141" t="s">
        <v>159</v>
      </c>
      <c r="L76" s="179" t="s">
        <v>19</v>
      </c>
      <c r="M76" s="179" t="str">
        <f>IFERROR(INDEX('1.2(2)'!J$967:J$1010,MATCH('1.2(1)①'!$B76,'1.2(2)'!$E$967:$E$1010,0),1),"ー")</f>
        <v>ー</v>
      </c>
      <c r="N76" s="179" t="str">
        <f>IFERROR(INDEX('1.2(2)'!K$967:K$1010,MATCH('1.2(1)①'!$B76,'1.2(2)'!$E$967:$E$1010,0),1),"ー")</f>
        <v>ー</v>
      </c>
    </row>
    <row r="77" spans="1:14">
      <c r="A77" s="191" t="str">
        <f t="shared" si="2"/>
        <v>Scope1, 2主要設備における高効率型・脱炭素型の導入電気使用設備業務用機器</v>
      </c>
      <c r="B77" s="11">
        <f t="shared" si="3"/>
        <v>71</v>
      </c>
      <c r="C77" s="153" t="s">
        <v>11</v>
      </c>
      <c r="D77" s="140" t="s">
        <v>12</v>
      </c>
      <c r="E77" s="140" t="s">
        <v>13</v>
      </c>
      <c r="F77" s="140" t="s">
        <v>14</v>
      </c>
      <c r="G77" s="212" t="s">
        <v>2670</v>
      </c>
      <c r="H77" s="140" t="s">
        <v>116</v>
      </c>
      <c r="I77" s="4" t="s">
        <v>138</v>
      </c>
      <c r="J77" s="140" t="s">
        <v>160</v>
      </c>
      <c r="K77" s="141" t="s">
        <v>161</v>
      </c>
      <c r="L77" s="179" t="s">
        <v>19</v>
      </c>
      <c r="M77" s="179" t="str">
        <f>IFERROR(INDEX('1.2(2)'!J$967:J$1010,MATCH('1.2(1)①'!$B77,'1.2(2)'!$E$967:$E$1010,0),1),"ー")</f>
        <v>ー</v>
      </c>
      <c r="N77" s="179" t="str">
        <f>IFERROR(INDEX('1.2(2)'!K$967:K$1010,MATCH('1.2(1)①'!$B77,'1.2(2)'!$E$967:$E$1010,0),1),"ー")</f>
        <v>ー</v>
      </c>
    </row>
    <row r="78" spans="1:14">
      <c r="A78" s="191" t="str">
        <f t="shared" si="2"/>
        <v>Scope1, 2主要設備における高効率型・脱炭素型の導入電気使用設備業務用機器</v>
      </c>
      <c r="B78" s="11">
        <f t="shared" si="3"/>
        <v>72</v>
      </c>
      <c r="C78" s="153" t="s">
        <v>11</v>
      </c>
      <c r="D78" s="140" t="s">
        <v>12</v>
      </c>
      <c r="E78" s="140" t="s">
        <v>13</v>
      </c>
      <c r="F78" s="140" t="s">
        <v>14</v>
      </c>
      <c r="G78" s="212" t="s">
        <v>2670</v>
      </c>
      <c r="H78" s="140" t="s">
        <v>116</v>
      </c>
      <c r="I78" s="4" t="s">
        <v>138</v>
      </c>
      <c r="J78" s="140" t="s">
        <v>162</v>
      </c>
      <c r="K78" s="141" t="s">
        <v>163</v>
      </c>
      <c r="L78" s="179" t="s">
        <v>19</v>
      </c>
      <c r="M78" s="179" t="str">
        <f>IFERROR(INDEX('1.2(2)'!J$967:J$1010,MATCH('1.2(1)①'!$B78,'1.2(2)'!$E$967:$E$1010,0),1),"ー")</f>
        <v>ー</v>
      </c>
      <c r="N78" s="179" t="str">
        <f>IFERROR(INDEX('1.2(2)'!K$967:K$1010,MATCH('1.2(1)①'!$B78,'1.2(2)'!$E$967:$E$1010,0),1),"ー")</f>
        <v>ー</v>
      </c>
    </row>
    <row r="79" spans="1:14" ht="28.8">
      <c r="A79" s="191" t="str">
        <f t="shared" si="2"/>
        <v>Scope1, 2主要設備における高効率型・脱炭素型の導入建物窓</v>
      </c>
      <c r="B79" s="11">
        <f t="shared" si="3"/>
        <v>73</v>
      </c>
      <c r="C79" s="153" t="s">
        <v>11</v>
      </c>
      <c r="D79" s="140" t="s">
        <v>12</v>
      </c>
      <c r="E79" s="140" t="s">
        <v>13</v>
      </c>
      <c r="F79" s="140" t="s">
        <v>14</v>
      </c>
      <c r="G79" s="212" t="s">
        <v>2670</v>
      </c>
      <c r="H79" s="140" t="s">
        <v>164</v>
      </c>
      <c r="I79" s="140" t="s">
        <v>165</v>
      </c>
      <c r="J79" s="140" t="s">
        <v>166</v>
      </c>
      <c r="K79" s="141" t="s">
        <v>167</v>
      </c>
      <c r="L79" s="179" t="s">
        <v>19</v>
      </c>
      <c r="M79" s="179" t="str">
        <f>IFERROR(INDEX('1.2(2)'!J$967:J$1010,MATCH('1.2(1)①'!$B79,'1.2(2)'!$E$967:$E$1010,0),1),"ー")</f>
        <v>〇</v>
      </c>
      <c r="N79" s="179" t="str">
        <f>IFERROR(INDEX('1.2(2)'!K$967:K$1010,MATCH('1.2(1)①'!$B79,'1.2(2)'!$E$967:$E$1010,0),1),"ー")</f>
        <v>ー</v>
      </c>
    </row>
    <row r="80" spans="1:14" ht="43.2">
      <c r="A80" s="191" t="str">
        <f t="shared" si="2"/>
        <v>Scope1, 2主要設備における高効率型・脱炭素型の導入建物外壁・屋根・窓・床</v>
      </c>
      <c r="B80" s="11">
        <f t="shared" si="3"/>
        <v>74</v>
      </c>
      <c r="C80" s="153" t="s">
        <v>11</v>
      </c>
      <c r="D80" s="140" t="s">
        <v>12</v>
      </c>
      <c r="E80" s="140" t="s">
        <v>13</v>
      </c>
      <c r="F80" s="140" t="s">
        <v>14</v>
      </c>
      <c r="G80" s="212" t="s">
        <v>2670</v>
      </c>
      <c r="H80" s="140" t="s">
        <v>168</v>
      </c>
      <c r="I80" s="140" t="s">
        <v>169</v>
      </c>
      <c r="J80" s="140" t="s">
        <v>170</v>
      </c>
      <c r="K80" s="141" t="s">
        <v>171</v>
      </c>
      <c r="L80" s="179" t="s">
        <v>19</v>
      </c>
      <c r="M80" s="179" t="str">
        <f>IFERROR(INDEX('1.2(2)'!J$967:J$1010,MATCH('1.2(1)①'!$B80,'1.2(2)'!$E$967:$E$1010,0),1),"ー")</f>
        <v>△</v>
      </c>
      <c r="N80" s="179" t="str">
        <f>IFERROR(INDEX('1.2(2)'!K$967:K$1010,MATCH('1.2(1)①'!$B80,'1.2(2)'!$E$967:$E$1010,0),1),"ー")</f>
        <v>ー</v>
      </c>
    </row>
    <row r="81" spans="1:14">
      <c r="A81" s="191" t="str">
        <f t="shared" si="2"/>
        <v>Scope1, 2主要設備における高効率型・脱炭素型の導入建物その他</v>
      </c>
      <c r="B81" s="11">
        <f t="shared" si="3"/>
        <v>75</v>
      </c>
      <c r="C81" s="153" t="s">
        <v>11</v>
      </c>
      <c r="D81" s="140" t="s">
        <v>12</v>
      </c>
      <c r="E81" s="140" t="s">
        <v>13</v>
      </c>
      <c r="F81" s="140" t="s">
        <v>14</v>
      </c>
      <c r="G81" s="212" t="s">
        <v>2670</v>
      </c>
      <c r="H81" s="140" t="s">
        <v>168</v>
      </c>
      <c r="I81" s="141" t="s">
        <v>103</v>
      </c>
      <c r="J81" s="140" t="s">
        <v>172</v>
      </c>
      <c r="K81" s="141" t="s">
        <v>173</v>
      </c>
      <c r="L81" s="179" t="s">
        <v>19</v>
      </c>
      <c r="M81" s="179" t="str">
        <f>IFERROR(INDEX('1.2(2)'!J$967:J$1010,MATCH('1.2(1)①'!$B81,'1.2(2)'!$E$967:$E$1010,0),1),"ー")</f>
        <v>ー</v>
      </c>
      <c r="N81" s="179" t="str">
        <f>IFERROR(INDEX('1.2(2)'!K$967:K$1010,MATCH('1.2(1)①'!$B81,'1.2(2)'!$E$967:$E$1010,0),1),"ー")</f>
        <v>ー</v>
      </c>
    </row>
    <row r="82" spans="1:14" ht="28.8">
      <c r="A82" s="191" t="str">
        <f t="shared" si="2"/>
        <v>Scope1, 2主要設備における高効率型・脱炭素型の導入車両自動車</v>
      </c>
      <c r="B82" s="11">
        <f t="shared" si="3"/>
        <v>76</v>
      </c>
      <c r="C82" s="153" t="s">
        <v>11</v>
      </c>
      <c r="D82" s="140" t="s">
        <v>12</v>
      </c>
      <c r="E82" s="140" t="s">
        <v>13</v>
      </c>
      <c r="F82" s="140" t="s">
        <v>14</v>
      </c>
      <c r="G82" s="212" t="s">
        <v>2670</v>
      </c>
      <c r="H82" s="140" t="s">
        <v>174</v>
      </c>
      <c r="I82" s="141" t="s">
        <v>175</v>
      </c>
      <c r="J82" s="140" t="s">
        <v>176</v>
      </c>
      <c r="K82" s="141" t="s">
        <v>177</v>
      </c>
      <c r="L82" s="179" t="s">
        <v>19</v>
      </c>
      <c r="M82" s="179" t="str">
        <f>IFERROR(INDEX('1.2(2)'!J$967:J$1010,MATCH('1.2(1)①'!$B82,'1.2(2)'!$E$967:$E$1010,0),1),"ー")</f>
        <v>ー</v>
      </c>
      <c r="N82" s="179" t="str">
        <f>IFERROR(INDEX('1.2(2)'!K$967:K$1010,MATCH('1.2(1)①'!$B82,'1.2(2)'!$E$967:$E$1010,0),1),"ー")</f>
        <v>ー</v>
      </c>
    </row>
    <row r="83" spans="1:14">
      <c r="A83" s="191" t="str">
        <f t="shared" si="2"/>
        <v>Scope1, 2主要設備における高効率型・脱炭素型の導入車両自動車</v>
      </c>
      <c r="B83" s="11">
        <f t="shared" si="3"/>
        <v>77</v>
      </c>
      <c r="C83" s="153" t="s">
        <v>11</v>
      </c>
      <c r="D83" s="140" t="s">
        <v>12</v>
      </c>
      <c r="E83" s="140" t="s">
        <v>13</v>
      </c>
      <c r="F83" s="140" t="s">
        <v>14</v>
      </c>
      <c r="G83" s="212" t="s">
        <v>2670</v>
      </c>
      <c r="H83" s="140" t="s">
        <v>174</v>
      </c>
      <c r="I83" s="141" t="s">
        <v>175</v>
      </c>
      <c r="J83" s="140" t="s">
        <v>178</v>
      </c>
      <c r="K83" s="141" t="s">
        <v>179</v>
      </c>
      <c r="L83" s="179"/>
      <c r="M83" s="179" t="str">
        <f>IFERROR(INDEX('1.2(2)'!J$967:J$1010,MATCH('1.2(1)①'!$B83,'1.2(2)'!$E$967:$E$1010,0),1),"ー")</f>
        <v>ー</v>
      </c>
      <c r="N83" s="179" t="str">
        <f>IFERROR(INDEX('1.2(2)'!K$967:K$1010,MATCH('1.2(1)①'!$B83,'1.2(2)'!$E$967:$E$1010,0),1),"ー")</f>
        <v>ー</v>
      </c>
    </row>
    <row r="84" spans="1:14" ht="43.2">
      <c r="A84" s="191" t="str">
        <f t="shared" si="2"/>
        <v>Scope1, 2主要設備における高効率型・脱炭素型の導入車両自動車</v>
      </c>
      <c r="B84" s="11">
        <f t="shared" si="3"/>
        <v>78</v>
      </c>
      <c r="C84" s="153" t="s">
        <v>11</v>
      </c>
      <c r="D84" s="140" t="s">
        <v>12</v>
      </c>
      <c r="E84" s="140" t="s">
        <v>13</v>
      </c>
      <c r="F84" s="140" t="s">
        <v>14</v>
      </c>
      <c r="G84" s="212" t="s">
        <v>2670</v>
      </c>
      <c r="H84" s="140" t="s">
        <v>174</v>
      </c>
      <c r="I84" s="141" t="s">
        <v>175</v>
      </c>
      <c r="J84" s="140" t="s">
        <v>180</v>
      </c>
      <c r="K84" s="141" t="s">
        <v>181</v>
      </c>
      <c r="L84" s="179"/>
      <c r="M84" s="179" t="str">
        <f>IFERROR(INDEX('1.2(2)'!J$967:J$1010,MATCH('1.2(1)①'!$B84,'1.2(2)'!$E$967:$E$1010,0),1),"ー")</f>
        <v>ー</v>
      </c>
      <c r="N84" s="179" t="str">
        <f>IFERROR(INDEX('1.2(2)'!K$967:K$1010,MATCH('1.2(1)①'!$B84,'1.2(2)'!$E$967:$E$1010,0),1),"ー")</f>
        <v>ー</v>
      </c>
    </row>
    <row r="85" spans="1:14" ht="43.2">
      <c r="A85" s="191" t="str">
        <f t="shared" si="2"/>
        <v>Scope1, 2主要設備における高効率型・脱炭素型の導入エネルギー管理システム工場エネルギー管理システム（FEMS）</v>
      </c>
      <c r="B85" s="11">
        <f t="shared" si="3"/>
        <v>79</v>
      </c>
      <c r="C85" s="153" t="s">
        <v>11</v>
      </c>
      <c r="D85" s="140" t="s">
        <v>12</v>
      </c>
      <c r="E85" s="140" t="s">
        <v>13</v>
      </c>
      <c r="F85" s="140" t="s">
        <v>14</v>
      </c>
      <c r="G85" s="212" t="s">
        <v>2670</v>
      </c>
      <c r="H85" s="140" t="s">
        <v>182</v>
      </c>
      <c r="I85" s="141" t="s">
        <v>183</v>
      </c>
      <c r="J85" s="140" t="s">
        <v>184</v>
      </c>
      <c r="K85" s="141" t="s">
        <v>185</v>
      </c>
      <c r="L85" s="179"/>
      <c r="M85" s="179" t="str">
        <f>IFERROR(INDEX('1.2(2)'!J$967:J$1010,MATCH('1.2(1)①'!$B85,'1.2(2)'!$E$967:$E$1010,0),1),"ー")</f>
        <v>ー</v>
      </c>
      <c r="N85" s="179" t="str">
        <f>IFERROR(INDEX('1.2(2)'!K$967:K$1010,MATCH('1.2(1)①'!$B85,'1.2(2)'!$E$967:$E$1010,0),1),"ー")</f>
        <v>ー</v>
      </c>
    </row>
    <row r="86" spans="1:14" ht="43.2">
      <c r="A86" s="191" t="str">
        <f t="shared" si="2"/>
        <v>Scope1, 2主要設備における高効率型・脱炭素型の導入エネルギー管理システムビルエネルギー管理システム（BEMS）</v>
      </c>
      <c r="B86" s="11">
        <f t="shared" si="3"/>
        <v>80</v>
      </c>
      <c r="C86" s="153" t="s">
        <v>11</v>
      </c>
      <c r="D86" s="140" t="s">
        <v>12</v>
      </c>
      <c r="E86" s="140" t="s">
        <v>13</v>
      </c>
      <c r="F86" s="140" t="s">
        <v>14</v>
      </c>
      <c r="G86" s="212" t="s">
        <v>2670</v>
      </c>
      <c r="H86" s="140" t="s">
        <v>186</v>
      </c>
      <c r="I86" s="141" t="s">
        <v>187</v>
      </c>
      <c r="J86" s="140" t="s">
        <v>188</v>
      </c>
      <c r="K86" s="141" t="s">
        <v>189</v>
      </c>
      <c r="L86" s="179" t="s">
        <v>19</v>
      </c>
      <c r="M86" s="179" t="str">
        <f>IFERROR(INDEX('1.2(2)'!J$967:J$1010,MATCH('1.2(1)①'!$B86,'1.2(2)'!$E$967:$E$1010,0),1),"ー")</f>
        <v>ー</v>
      </c>
      <c r="N86" s="179" t="str">
        <f>IFERROR(INDEX('1.2(2)'!K$967:K$1010,MATCH('1.2(1)①'!$B86,'1.2(2)'!$E$967:$E$1010,0),1),"ー")</f>
        <v>ー</v>
      </c>
    </row>
    <row r="87" spans="1:14" ht="28.8">
      <c r="A87" s="191" t="str">
        <f t="shared" si="2"/>
        <v>Scope1, 2主要設備における高効率型・脱炭素型の導入未利用エネルギー・再生可能エネルギー設備等</v>
      </c>
      <c r="B87" s="11">
        <f t="shared" si="3"/>
        <v>81</v>
      </c>
      <c r="C87" s="153" t="s">
        <v>11</v>
      </c>
      <c r="D87" s="140" t="s">
        <v>12</v>
      </c>
      <c r="E87" s="140" t="s">
        <v>13</v>
      </c>
      <c r="F87" s="140" t="s">
        <v>14</v>
      </c>
      <c r="G87" s="212" t="s">
        <v>2670</v>
      </c>
      <c r="H87" s="341" t="s">
        <v>2688</v>
      </c>
      <c r="I87" s="341"/>
      <c r="J87" s="140" t="s">
        <v>191</v>
      </c>
      <c r="K87" s="156" t="s">
        <v>192</v>
      </c>
      <c r="L87" s="179" t="s">
        <v>19</v>
      </c>
      <c r="M87" s="179" t="str">
        <f>IFERROR(INDEX('1.2(2)'!J$967:J$1010,MATCH('1.2(1)①'!$B87,'1.2(2)'!$E$967:$E$1010,0),1),"ー")</f>
        <v>ー</v>
      </c>
      <c r="N87" s="179" t="str">
        <f>IFERROR(INDEX('1.2(2)'!K$967:K$1010,MATCH('1.2(1)①'!$B87,'1.2(2)'!$E$967:$E$1010,0),1),"ー")</f>
        <v>ー</v>
      </c>
    </row>
    <row r="88" spans="1:14" ht="14.4" customHeight="1">
      <c r="A88" s="191" t="str">
        <f t="shared" si="2"/>
        <v>Scope1, 2主要設備における高効率型・脱炭素型の導入未利用エネルギー・再生可能エネルギー設備等</v>
      </c>
      <c r="B88" s="11">
        <f t="shared" si="3"/>
        <v>82</v>
      </c>
      <c r="C88" s="153" t="s">
        <v>11</v>
      </c>
      <c r="D88" s="140" t="s">
        <v>12</v>
      </c>
      <c r="E88" s="140" t="s">
        <v>13</v>
      </c>
      <c r="F88" s="140" t="s">
        <v>14</v>
      </c>
      <c r="G88" s="212" t="s">
        <v>2670</v>
      </c>
      <c r="H88" s="341" t="s">
        <v>2688</v>
      </c>
      <c r="I88" s="341"/>
      <c r="J88" s="140" t="s">
        <v>194</v>
      </c>
      <c r="K88" s="156" t="s">
        <v>195</v>
      </c>
      <c r="L88" s="179" t="s">
        <v>19</v>
      </c>
      <c r="M88" s="179" t="str">
        <f>IFERROR(INDEX('1.2(2)'!J$967:J$1010,MATCH('1.2(1)①'!$B88,'1.2(2)'!$E$967:$E$1010,0),1),"ー")</f>
        <v>ー</v>
      </c>
      <c r="N88" s="179" t="str">
        <f>IFERROR(INDEX('1.2(2)'!K$967:K$1010,MATCH('1.2(1)①'!$B88,'1.2(2)'!$E$967:$E$1010,0),1),"ー")</f>
        <v>ー</v>
      </c>
    </row>
    <row r="89" spans="1:14" ht="28.8">
      <c r="A89" s="191" t="str">
        <f t="shared" si="2"/>
        <v>Scope1, 2主要設備における高効率型・脱炭素型の導入未利用エネルギー・再生可能エネルギー設備等</v>
      </c>
      <c r="B89" s="11">
        <f t="shared" si="3"/>
        <v>83</v>
      </c>
      <c r="C89" s="153" t="s">
        <v>11</v>
      </c>
      <c r="D89" s="140" t="s">
        <v>12</v>
      </c>
      <c r="E89" s="140" t="s">
        <v>13</v>
      </c>
      <c r="F89" s="140" t="s">
        <v>14</v>
      </c>
      <c r="G89" s="212" t="s">
        <v>2670</v>
      </c>
      <c r="H89" s="341" t="s">
        <v>2688</v>
      </c>
      <c r="I89" s="341"/>
      <c r="J89" s="140" t="s">
        <v>196</v>
      </c>
      <c r="K89" s="141" t="s">
        <v>197</v>
      </c>
      <c r="L89" s="179" t="s">
        <v>19</v>
      </c>
      <c r="M89" s="179" t="str">
        <f>IFERROR(INDEX('1.2(2)'!J$967:J$1010,MATCH('1.2(1)①'!$B89,'1.2(2)'!$E$967:$E$1010,0),1),"ー")</f>
        <v>〇</v>
      </c>
      <c r="N89" s="179" t="str">
        <f>IFERROR(INDEX('1.2(2)'!K$967:K$1010,MATCH('1.2(1)①'!$B89,'1.2(2)'!$E$967:$E$1010,0),1),"ー")</f>
        <v>ー</v>
      </c>
    </row>
    <row r="90" spans="1:14" ht="28.8">
      <c r="A90" s="191" t="str">
        <f t="shared" si="2"/>
        <v>Scope1, 2主要設備における高効率型・脱炭素型の導入未利用エネルギー・再生可能エネルギー設備等</v>
      </c>
      <c r="B90" s="11">
        <f t="shared" si="3"/>
        <v>84</v>
      </c>
      <c r="C90" s="153" t="s">
        <v>11</v>
      </c>
      <c r="D90" s="140" t="s">
        <v>12</v>
      </c>
      <c r="E90" s="140" t="s">
        <v>13</v>
      </c>
      <c r="F90" s="140" t="s">
        <v>14</v>
      </c>
      <c r="G90" s="212" t="s">
        <v>2670</v>
      </c>
      <c r="H90" s="341" t="s">
        <v>2688</v>
      </c>
      <c r="I90" s="341"/>
      <c r="J90" s="140" t="s">
        <v>199</v>
      </c>
      <c r="K90" s="141" t="s">
        <v>200</v>
      </c>
      <c r="L90" s="179" t="s">
        <v>19</v>
      </c>
      <c r="M90" s="179" t="str">
        <f>IFERROR(INDEX('1.2(2)'!J$967:J$1010,MATCH('1.2(1)①'!$B90,'1.2(2)'!$E$967:$E$1010,0),1),"ー")</f>
        <v>△</v>
      </c>
      <c r="N90" s="179" t="str">
        <f>IFERROR(INDEX('1.2(2)'!K$967:K$1010,MATCH('1.2(1)①'!$B90,'1.2(2)'!$E$967:$E$1010,0),1),"ー")</f>
        <v>ー</v>
      </c>
    </row>
    <row r="91" spans="1:14" ht="72">
      <c r="A91" s="191" t="str">
        <f t="shared" si="2"/>
        <v>Scope1, 2主要設備における高効率型・脱炭素型の導入未利用エネルギー・再生可能エネルギー設備等</v>
      </c>
      <c r="B91" s="11">
        <f t="shared" si="3"/>
        <v>85</v>
      </c>
      <c r="C91" s="153" t="s">
        <v>11</v>
      </c>
      <c r="D91" s="140" t="s">
        <v>12</v>
      </c>
      <c r="E91" s="140" t="s">
        <v>13</v>
      </c>
      <c r="F91" s="140" t="s">
        <v>14</v>
      </c>
      <c r="G91" s="212" t="s">
        <v>2670</v>
      </c>
      <c r="H91" s="341" t="s">
        <v>2688</v>
      </c>
      <c r="I91" s="341"/>
      <c r="J91" s="140" t="s">
        <v>201</v>
      </c>
      <c r="K91" s="213" t="s">
        <v>2954</v>
      </c>
      <c r="L91" s="179" t="s">
        <v>19</v>
      </c>
      <c r="M91" s="179" t="str">
        <f>IFERROR(INDEX('1.2(2)'!J$967:J$1010,MATCH('1.2(1)①'!$B91,'1.2(2)'!$E$967:$E$1010,0),1),"ー")</f>
        <v>△</v>
      </c>
      <c r="N91" s="179" t="str">
        <f>IFERROR(INDEX('1.2(2)'!K$967:K$1010,MATCH('1.2(1)①'!$B91,'1.2(2)'!$E$967:$E$1010,0),1),"ー")</f>
        <v>ー</v>
      </c>
    </row>
    <row r="92" spans="1:14" ht="28.8">
      <c r="A92" s="191" t="str">
        <f t="shared" si="2"/>
        <v>Scope1, 2主要設備における高効率型・脱炭素型の導入未利用エネルギー・再生可能エネルギー設備等</v>
      </c>
      <c r="B92" s="11">
        <f t="shared" si="3"/>
        <v>86</v>
      </c>
      <c r="C92" s="153" t="s">
        <v>11</v>
      </c>
      <c r="D92" s="140" t="s">
        <v>12</v>
      </c>
      <c r="E92" s="140" t="s">
        <v>13</v>
      </c>
      <c r="F92" s="140" t="s">
        <v>14</v>
      </c>
      <c r="G92" s="212" t="s">
        <v>2670</v>
      </c>
      <c r="H92" s="341" t="s">
        <v>2688</v>
      </c>
      <c r="I92" s="341"/>
      <c r="J92" s="140" t="s">
        <v>2673</v>
      </c>
      <c r="K92" s="213" t="s">
        <v>2675</v>
      </c>
      <c r="L92" s="179" t="s">
        <v>19</v>
      </c>
      <c r="M92" s="179" t="str">
        <f>IFERROR(INDEX('1.2(2)'!J$967:J$1010,MATCH('1.2(1)①'!$B92,'1.2(2)'!$E$967:$E$1010,0),1),"ー")</f>
        <v>〇</v>
      </c>
      <c r="N92" s="179" t="str">
        <f>IFERROR(INDEX('1.2(2)'!K$967:K$1010,MATCH('1.2(1)①'!$B92,'1.2(2)'!$E$967:$E$1010,0),1),"ー")</f>
        <v>△</v>
      </c>
    </row>
    <row r="93" spans="1:14" ht="28.8">
      <c r="A93" s="191" t="str">
        <f t="shared" si="2"/>
        <v>Scope1, 2その他の設備導入、運用改善空気調和設備空気熱源設備・システム</v>
      </c>
      <c r="B93" s="11">
        <f t="shared" si="3"/>
        <v>87</v>
      </c>
      <c r="C93" s="153" t="s">
        <v>11</v>
      </c>
      <c r="D93" s="140" t="s">
        <v>12</v>
      </c>
      <c r="E93" s="140" t="s">
        <v>13</v>
      </c>
      <c r="F93" s="140" t="s">
        <v>14</v>
      </c>
      <c r="G93" s="140" t="s">
        <v>202</v>
      </c>
      <c r="H93" s="140" t="s">
        <v>15</v>
      </c>
      <c r="I93" s="140" t="s">
        <v>16</v>
      </c>
      <c r="J93" s="140" t="s">
        <v>203</v>
      </c>
      <c r="K93" s="141" t="s">
        <v>204</v>
      </c>
      <c r="L93" s="179" t="s">
        <v>19</v>
      </c>
      <c r="M93" s="179" t="str">
        <f>IFERROR(INDEX('1.2(2)'!J$967:J$1010,MATCH('1.2(1)①'!$B93,'1.2(2)'!$E$967:$E$1010,0),1),"ー")</f>
        <v>ー</v>
      </c>
      <c r="N93" s="179" t="str">
        <f>IFERROR(INDEX('1.2(2)'!K$967:K$1010,MATCH('1.2(1)①'!$B93,'1.2(2)'!$E$967:$E$1010,0),1),"ー")</f>
        <v>ー</v>
      </c>
    </row>
    <row r="94" spans="1:14" ht="28.8">
      <c r="A94" s="191" t="str">
        <f t="shared" si="2"/>
        <v>Scope1, 2その他の設備導入、運用改善空気調和設備空気熱源設備・システム</v>
      </c>
      <c r="B94" s="11">
        <f t="shared" si="3"/>
        <v>88</v>
      </c>
      <c r="C94" s="153" t="s">
        <v>11</v>
      </c>
      <c r="D94" s="140" t="s">
        <v>12</v>
      </c>
      <c r="E94" s="140" t="s">
        <v>13</v>
      </c>
      <c r="F94" s="140" t="s">
        <v>14</v>
      </c>
      <c r="G94" s="140" t="s">
        <v>202</v>
      </c>
      <c r="H94" s="140" t="s">
        <v>15</v>
      </c>
      <c r="I94" s="140" t="s">
        <v>16</v>
      </c>
      <c r="J94" s="140" t="s">
        <v>205</v>
      </c>
      <c r="K94" s="141" t="s">
        <v>206</v>
      </c>
      <c r="L94" s="179" t="s">
        <v>19</v>
      </c>
      <c r="M94" s="179" t="str">
        <f>IFERROR(INDEX('1.2(2)'!J$967:J$1010,MATCH('1.2(1)①'!$B94,'1.2(2)'!$E$967:$E$1010,0),1),"ー")</f>
        <v>ー</v>
      </c>
      <c r="N94" s="179" t="str">
        <f>IFERROR(INDEX('1.2(2)'!K$967:K$1010,MATCH('1.2(1)①'!$B94,'1.2(2)'!$E$967:$E$1010,0),1),"ー")</f>
        <v>ー</v>
      </c>
    </row>
    <row r="95" spans="1:14" ht="28.8">
      <c r="A95" s="191" t="str">
        <f t="shared" si="2"/>
        <v>Scope1, 2その他の設備導入、運用改善空気調和設備空気熱源設備・システム</v>
      </c>
      <c r="B95" s="11">
        <f t="shared" si="3"/>
        <v>89</v>
      </c>
      <c r="C95" s="153" t="s">
        <v>11</v>
      </c>
      <c r="D95" s="140" t="s">
        <v>12</v>
      </c>
      <c r="E95" s="140" t="s">
        <v>13</v>
      </c>
      <c r="F95" s="140" t="s">
        <v>14</v>
      </c>
      <c r="G95" s="140" t="s">
        <v>202</v>
      </c>
      <c r="H95" s="140" t="s">
        <v>15</v>
      </c>
      <c r="I95" s="140" t="s">
        <v>16</v>
      </c>
      <c r="J95" s="140" t="s">
        <v>207</v>
      </c>
      <c r="K95" s="141" t="s">
        <v>208</v>
      </c>
      <c r="L95" s="179" t="s">
        <v>19</v>
      </c>
      <c r="M95" s="179" t="str">
        <f>IFERROR(INDEX('1.2(2)'!J$967:J$1010,MATCH('1.2(1)①'!$B95,'1.2(2)'!$E$967:$E$1010,0),1),"ー")</f>
        <v>ー</v>
      </c>
      <c r="N95" s="179" t="str">
        <f>IFERROR(INDEX('1.2(2)'!K$967:K$1010,MATCH('1.2(1)①'!$B95,'1.2(2)'!$E$967:$E$1010,0),1),"ー")</f>
        <v>ー</v>
      </c>
    </row>
    <row r="96" spans="1:14" ht="43.2">
      <c r="A96" s="191" t="str">
        <f t="shared" si="2"/>
        <v>Scope1, 2その他の設備導入、運用改善空気調和設備空気熱源設備・システム</v>
      </c>
      <c r="B96" s="11">
        <f t="shared" si="3"/>
        <v>90</v>
      </c>
      <c r="C96" s="153" t="s">
        <v>11</v>
      </c>
      <c r="D96" s="140" t="s">
        <v>12</v>
      </c>
      <c r="E96" s="140" t="s">
        <v>13</v>
      </c>
      <c r="F96" s="140" t="s">
        <v>14</v>
      </c>
      <c r="G96" s="140" t="s">
        <v>202</v>
      </c>
      <c r="H96" s="140" t="s">
        <v>15</v>
      </c>
      <c r="I96" s="140" t="s">
        <v>16</v>
      </c>
      <c r="J96" s="140" t="s">
        <v>209</v>
      </c>
      <c r="K96" s="141" t="s">
        <v>210</v>
      </c>
      <c r="L96" s="179" t="s">
        <v>19</v>
      </c>
      <c r="M96" s="179" t="str">
        <f>IFERROR(INDEX('1.2(2)'!J$967:J$1010,MATCH('1.2(1)①'!$B96,'1.2(2)'!$E$967:$E$1010,0),1),"ー")</f>
        <v>ー</v>
      </c>
      <c r="N96" s="179" t="str">
        <f>IFERROR(INDEX('1.2(2)'!K$967:K$1010,MATCH('1.2(1)①'!$B96,'1.2(2)'!$E$967:$E$1010,0),1),"ー")</f>
        <v>ー</v>
      </c>
    </row>
    <row r="97" spans="1:14" ht="43.2">
      <c r="A97" s="191" t="str">
        <f t="shared" si="2"/>
        <v>Scope1, 2その他の設備導入、運用改善空気調和設備空気熱源設備・システム</v>
      </c>
      <c r="B97" s="11">
        <f t="shared" si="3"/>
        <v>91</v>
      </c>
      <c r="C97" s="153" t="s">
        <v>11</v>
      </c>
      <c r="D97" s="140" t="s">
        <v>12</v>
      </c>
      <c r="E97" s="140" t="s">
        <v>13</v>
      </c>
      <c r="F97" s="140" t="s">
        <v>14</v>
      </c>
      <c r="G97" s="140" t="s">
        <v>202</v>
      </c>
      <c r="H97" s="140" t="s">
        <v>15</v>
      </c>
      <c r="I97" s="140" t="s">
        <v>16</v>
      </c>
      <c r="J97" s="140" t="s">
        <v>211</v>
      </c>
      <c r="K97" s="141" t="s">
        <v>212</v>
      </c>
      <c r="L97" s="179" t="s">
        <v>19</v>
      </c>
      <c r="M97" s="179" t="str">
        <f>IFERROR(INDEX('1.2(2)'!J$967:J$1010,MATCH('1.2(1)①'!$B97,'1.2(2)'!$E$967:$E$1010,0),1),"ー")</f>
        <v>ー</v>
      </c>
      <c r="N97" s="179" t="str">
        <f>IFERROR(INDEX('1.2(2)'!K$967:K$1010,MATCH('1.2(1)①'!$B97,'1.2(2)'!$E$967:$E$1010,0),1),"ー")</f>
        <v>ー</v>
      </c>
    </row>
    <row r="98" spans="1:14" ht="28.8">
      <c r="A98" s="191" t="str">
        <f t="shared" si="2"/>
        <v>Scope1, 2その他の設備導入、運用改善空気調和設備空気熱源設備・システム</v>
      </c>
      <c r="B98" s="11">
        <f t="shared" si="3"/>
        <v>92</v>
      </c>
      <c r="C98" s="153" t="s">
        <v>11</v>
      </c>
      <c r="D98" s="140" t="s">
        <v>12</v>
      </c>
      <c r="E98" s="140" t="s">
        <v>13</v>
      </c>
      <c r="F98" s="140" t="s">
        <v>14</v>
      </c>
      <c r="G98" s="140" t="s">
        <v>202</v>
      </c>
      <c r="H98" s="140" t="s">
        <v>15</v>
      </c>
      <c r="I98" s="140" t="s">
        <v>16</v>
      </c>
      <c r="J98" s="140" t="s">
        <v>213</v>
      </c>
      <c r="K98" s="141" t="s">
        <v>214</v>
      </c>
      <c r="L98" s="179"/>
      <c r="M98" s="179" t="str">
        <f>IFERROR(INDEX('1.2(2)'!J$967:J$1010,MATCH('1.2(1)①'!$B98,'1.2(2)'!$E$967:$E$1010,0),1),"ー")</f>
        <v>ー</v>
      </c>
      <c r="N98" s="179" t="str">
        <f>IFERROR(INDEX('1.2(2)'!K$967:K$1010,MATCH('1.2(1)①'!$B98,'1.2(2)'!$E$967:$E$1010,0),1),"ー")</f>
        <v>ー</v>
      </c>
    </row>
    <row r="99" spans="1:14" ht="28.8">
      <c r="A99" s="191" t="str">
        <f t="shared" si="2"/>
        <v>Scope1, 2その他の設備導入、運用改善空気調和設備空気熱源設備・システム</v>
      </c>
      <c r="B99" s="11">
        <f t="shared" si="3"/>
        <v>93</v>
      </c>
      <c r="C99" s="153" t="s">
        <v>11</v>
      </c>
      <c r="D99" s="140" t="s">
        <v>12</v>
      </c>
      <c r="E99" s="140" t="s">
        <v>13</v>
      </c>
      <c r="F99" s="140" t="s">
        <v>14</v>
      </c>
      <c r="G99" s="140" t="s">
        <v>202</v>
      </c>
      <c r="H99" s="140" t="s">
        <v>15</v>
      </c>
      <c r="I99" s="140" t="s">
        <v>16</v>
      </c>
      <c r="J99" s="140" t="s">
        <v>215</v>
      </c>
      <c r="K99" s="141" t="s">
        <v>216</v>
      </c>
      <c r="L99" s="179" t="s">
        <v>19</v>
      </c>
      <c r="M99" s="179" t="str">
        <f>IFERROR(INDEX('1.2(2)'!J$967:J$1010,MATCH('1.2(1)①'!$B99,'1.2(2)'!$E$967:$E$1010,0),1),"ー")</f>
        <v>ー</v>
      </c>
      <c r="N99" s="179" t="str">
        <f>IFERROR(INDEX('1.2(2)'!K$967:K$1010,MATCH('1.2(1)①'!$B99,'1.2(2)'!$E$967:$E$1010,0),1),"ー")</f>
        <v>ー</v>
      </c>
    </row>
    <row r="100" spans="1:14" ht="28.8">
      <c r="A100" s="191" t="str">
        <f t="shared" si="2"/>
        <v>Scope1, 2その他の設備導入、運用改善空気調和設備空気熱源設備・システム</v>
      </c>
      <c r="B100" s="11">
        <f t="shared" si="3"/>
        <v>94</v>
      </c>
      <c r="C100" s="153" t="s">
        <v>11</v>
      </c>
      <c r="D100" s="140" t="s">
        <v>12</v>
      </c>
      <c r="E100" s="140" t="s">
        <v>13</v>
      </c>
      <c r="F100" s="140" t="s">
        <v>14</v>
      </c>
      <c r="G100" s="140" t="s">
        <v>202</v>
      </c>
      <c r="H100" s="140" t="s">
        <v>15</v>
      </c>
      <c r="I100" s="140" t="s">
        <v>16</v>
      </c>
      <c r="J100" s="140" t="s">
        <v>217</v>
      </c>
      <c r="K100" s="141" t="s">
        <v>218</v>
      </c>
      <c r="L100" s="179" t="s">
        <v>19</v>
      </c>
      <c r="M100" s="179" t="str">
        <f>IFERROR(INDEX('1.2(2)'!J$967:J$1010,MATCH('1.2(1)①'!$B100,'1.2(2)'!$E$967:$E$1010,0),1),"ー")</f>
        <v>ー</v>
      </c>
      <c r="N100" s="179" t="str">
        <f>IFERROR(INDEX('1.2(2)'!K$967:K$1010,MATCH('1.2(1)①'!$B100,'1.2(2)'!$E$967:$E$1010,0),1),"ー")</f>
        <v>ー</v>
      </c>
    </row>
    <row r="101" spans="1:14">
      <c r="A101" s="191" t="str">
        <f t="shared" si="2"/>
        <v>Scope1, 2その他の設備導入、運用改善空気調和設備空気熱源設備・システム</v>
      </c>
      <c r="B101" s="11">
        <f t="shared" si="3"/>
        <v>95</v>
      </c>
      <c r="C101" s="153" t="s">
        <v>11</v>
      </c>
      <c r="D101" s="140" t="s">
        <v>12</v>
      </c>
      <c r="E101" s="140" t="s">
        <v>13</v>
      </c>
      <c r="F101" s="140" t="s">
        <v>14</v>
      </c>
      <c r="G101" s="140" t="s">
        <v>202</v>
      </c>
      <c r="H101" s="140" t="s">
        <v>15</v>
      </c>
      <c r="I101" s="140" t="s">
        <v>16</v>
      </c>
      <c r="J101" s="140" t="s">
        <v>219</v>
      </c>
      <c r="K101" s="141" t="s">
        <v>220</v>
      </c>
      <c r="L101" s="179" t="s">
        <v>19</v>
      </c>
      <c r="M101" s="179" t="str">
        <f>IFERROR(INDEX('1.2(2)'!J$967:J$1010,MATCH('1.2(1)①'!$B101,'1.2(2)'!$E$967:$E$1010,0),1),"ー")</f>
        <v>ー</v>
      </c>
      <c r="N101" s="179" t="str">
        <f>IFERROR(INDEX('1.2(2)'!K$967:K$1010,MATCH('1.2(1)①'!$B101,'1.2(2)'!$E$967:$E$1010,0),1),"ー")</f>
        <v>ー</v>
      </c>
    </row>
    <row r="102" spans="1:14" ht="28.8">
      <c r="A102" s="191" t="str">
        <f t="shared" si="2"/>
        <v>Scope1, 2その他の設備導入、運用改善空気調和設備空気熱源設備・システム</v>
      </c>
      <c r="B102" s="11">
        <f t="shared" si="3"/>
        <v>96</v>
      </c>
      <c r="C102" s="153" t="s">
        <v>11</v>
      </c>
      <c r="D102" s="140" t="s">
        <v>12</v>
      </c>
      <c r="E102" s="140" t="s">
        <v>13</v>
      </c>
      <c r="F102" s="140" t="s">
        <v>14</v>
      </c>
      <c r="G102" s="140" t="s">
        <v>202</v>
      </c>
      <c r="H102" s="140" t="s">
        <v>15</v>
      </c>
      <c r="I102" s="140" t="s">
        <v>16</v>
      </c>
      <c r="J102" s="140" t="s">
        <v>221</v>
      </c>
      <c r="K102" s="141" t="s">
        <v>222</v>
      </c>
      <c r="L102" s="179" t="s">
        <v>19</v>
      </c>
      <c r="M102" s="179" t="str">
        <f>IFERROR(INDEX('1.2(2)'!J$967:J$1010,MATCH('1.2(1)①'!$B102,'1.2(2)'!$E$967:$E$1010,0),1),"ー")</f>
        <v>ー</v>
      </c>
      <c r="N102" s="179" t="str">
        <f>IFERROR(INDEX('1.2(2)'!K$967:K$1010,MATCH('1.2(1)①'!$B102,'1.2(2)'!$E$967:$E$1010,0),1),"ー")</f>
        <v>ー</v>
      </c>
    </row>
    <row r="103" spans="1:14" ht="28.8">
      <c r="A103" s="191" t="str">
        <f t="shared" si="2"/>
        <v>Scope1, 2その他の設備導入、運用改善空気調和設備空気熱源設備・システム</v>
      </c>
      <c r="B103" s="11">
        <f t="shared" si="3"/>
        <v>97</v>
      </c>
      <c r="C103" s="153" t="s">
        <v>11</v>
      </c>
      <c r="D103" s="140" t="s">
        <v>12</v>
      </c>
      <c r="E103" s="140" t="s">
        <v>13</v>
      </c>
      <c r="F103" s="140" t="s">
        <v>14</v>
      </c>
      <c r="G103" s="140" t="s">
        <v>202</v>
      </c>
      <c r="H103" s="140" t="s">
        <v>15</v>
      </c>
      <c r="I103" s="140" t="s">
        <v>16</v>
      </c>
      <c r="J103" s="140" t="s">
        <v>223</v>
      </c>
      <c r="K103" s="141" t="s">
        <v>224</v>
      </c>
      <c r="L103" s="179" t="s">
        <v>19</v>
      </c>
      <c r="M103" s="179" t="str">
        <f>IFERROR(INDEX('1.2(2)'!J$967:J$1010,MATCH('1.2(1)①'!$B103,'1.2(2)'!$E$967:$E$1010,0),1),"ー")</f>
        <v>ー</v>
      </c>
      <c r="N103" s="179" t="str">
        <f>IFERROR(INDEX('1.2(2)'!K$967:K$1010,MATCH('1.2(1)①'!$B103,'1.2(2)'!$E$967:$E$1010,0),1),"ー")</f>
        <v>ー</v>
      </c>
    </row>
    <row r="104" spans="1:14">
      <c r="A104" s="191" t="str">
        <f t="shared" si="2"/>
        <v>Scope1, 2その他の設備導入、運用改善空気調和設備空気熱源設備・システム</v>
      </c>
      <c r="B104" s="11">
        <f t="shared" si="3"/>
        <v>98</v>
      </c>
      <c r="C104" s="153" t="s">
        <v>11</v>
      </c>
      <c r="D104" s="140" t="s">
        <v>12</v>
      </c>
      <c r="E104" s="140" t="s">
        <v>13</v>
      </c>
      <c r="F104" s="140" t="s">
        <v>14</v>
      </c>
      <c r="G104" s="140" t="s">
        <v>202</v>
      </c>
      <c r="H104" s="140" t="s">
        <v>15</v>
      </c>
      <c r="I104" s="140" t="s">
        <v>16</v>
      </c>
      <c r="J104" s="140" t="s">
        <v>225</v>
      </c>
      <c r="K104" s="141" t="s">
        <v>226</v>
      </c>
      <c r="L104" s="179" t="s">
        <v>19</v>
      </c>
      <c r="M104" s="179" t="str">
        <f>IFERROR(INDEX('1.2(2)'!J$967:J$1010,MATCH('1.2(1)①'!$B104,'1.2(2)'!$E$967:$E$1010,0),1),"ー")</f>
        <v>ー</v>
      </c>
      <c r="N104" s="179" t="str">
        <f>IFERROR(INDEX('1.2(2)'!K$967:K$1010,MATCH('1.2(1)①'!$B104,'1.2(2)'!$E$967:$E$1010,0),1),"ー")</f>
        <v>ー</v>
      </c>
    </row>
    <row r="105" spans="1:14" ht="28.8">
      <c r="A105" s="191" t="str">
        <f t="shared" si="2"/>
        <v>Scope1, 2その他の設備導入、運用改善空気調和設備空気熱源設備・システム</v>
      </c>
      <c r="B105" s="11">
        <f t="shared" si="3"/>
        <v>99</v>
      </c>
      <c r="C105" s="153" t="s">
        <v>11</v>
      </c>
      <c r="D105" s="140" t="s">
        <v>12</v>
      </c>
      <c r="E105" s="140" t="s">
        <v>13</v>
      </c>
      <c r="F105" s="140" t="s">
        <v>14</v>
      </c>
      <c r="G105" s="140" t="s">
        <v>202</v>
      </c>
      <c r="H105" s="140" t="s">
        <v>15</v>
      </c>
      <c r="I105" s="140" t="s">
        <v>16</v>
      </c>
      <c r="J105" s="140" t="s">
        <v>227</v>
      </c>
      <c r="K105" s="141" t="s">
        <v>228</v>
      </c>
      <c r="L105" s="179" t="s">
        <v>19</v>
      </c>
      <c r="M105" s="179" t="str">
        <f>IFERROR(INDEX('1.2(2)'!J$967:J$1010,MATCH('1.2(1)①'!$B105,'1.2(2)'!$E$967:$E$1010,0),1),"ー")</f>
        <v>ー</v>
      </c>
      <c r="N105" s="179" t="str">
        <f>IFERROR(INDEX('1.2(2)'!K$967:K$1010,MATCH('1.2(1)①'!$B105,'1.2(2)'!$E$967:$E$1010,0),1),"ー")</f>
        <v>ー</v>
      </c>
    </row>
    <row r="106" spans="1:14" ht="57.6">
      <c r="A106" s="191" t="str">
        <f t="shared" si="2"/>
        <v>Scope1, 2その他の設備導入、運用改善空気調和設備空気熱源設備・システム</v>
      </c>
      <c r="B106" s="11">
        <f t="shared" si="3"/>
        <v>100</v>
      </c>
      <c r="C106" s="153" t="s">
        <v>11</v>
      </c>
      <c r="D106" s="140" t="s">
        <v>12</v>
      </c>
      <c r="E106" s="140" t="s">
        <v>13</v>
      </c>
      <c r="F106" s="140" t="s">
        <v>14</v>
      </c>
      <c r="G106" s="140" t="s">
        <v>202</v>
      </c>
      <c r="H106" s="140" t="s">
        <v>15</v>
      </c>
      <c r="I106" s="140" t="s">
        <v>16</v>
      </c>
      <c r="J106" s="140" t="s">
        <v>229</v>
      </c>
      <c r="K106" s="141" t="s">
        <v>230</v>
      </c>
      <c r="L106" s="179"/>
      <c r="M106" s="179" t="str">
        <f>IFERROR(INDEX('1.2(2)'!J$967:J$1010,MATCH('1.2(1)①'!$B106,'1.2(2)'!$E$967:$E$1010,0),1),"ー")</f>
        <v>ー</v>
      </c>
      <c r="N106" s="179" t="str">
        <f>IFERROR(INDEX('1.2(2)'!K$967:K$1010,MATCH('1.2(1)①'!$B106,'1.2(2)'!$E$967:$E$1010,0),1),"ー")</f>
        <v>ー</v>
      </c>
    </row>
    <row r="107" spans="1:14" ht="57.6">
      <c r="A107" s="191" t="str">
        <f t="shared" si="2"/>
        <v>Scope1, 2その他の設備導入、運用改善空気調和設備空気調和・熱源設備の最適制御</v>
      </c>
      <c r="B107" s="11">
        <f t="shared" si="3"/>
        <v>101</v>
      </c>
      <c r="C107" s="153" t="s">
        <v>11</v>
      </c>
      <c r="D107" s="140" t="s">
        <v>12</v>
      </c>
      <c r="E107" s="140" t="s">
        <v>13</v>
      </c>
      <c r="F107" s="140" t="s">
        <v>14</v>
      </c>
      <c r="G107" s="140" t="s">
        <v>202</v>
      </c>
      <c r="H107" s="140" t="s">
        <v>20</v>
      </c>
      <c r="I107" s="140" t="s">
        <v>231</v>
      </c>
      <c r="J107" s="140" t="s">
        <v>232</v>
      </c>
      <c r="K107" s="141" t="s">
        <v>233</v>
      </c>
      <c r="L107" s="179" t="s">
        <v>19</v>
      </c>
      <c r="M107" s="179" t="str">
        <f>IFERROR(INDEX('1.2(2)'!J$967:J$1010,MATCH('1.2(1)①'!$B107,'1.2(2)'!$E$967:$E$1010,0),1),"ー")</f>
        <v>ー</v>
      </c>
      <c r="N107" s="179" t="str">
        <f>IFERROR(INDEX('1.2(2)'!K$967:K$1010,MATCH('1.2(1)①'!$B107,'1.2(2)'!$E$967:$E$1010,0),1),"ー")</f>
        <v>ー</v>
      </c>
    </row>
    <row r="108" spans="1:14">
      <c r="A108" s="191" t="str">
        <f t="shared" si="2"/>
        <v>Scope1, 2その他の設備導入、運用改善空気調和設備空気調和・熱源設備の最適制御</v>
      </c>
      <c r="B108" s="11">
        <f t="shared" si="3"/>
        <v>102</v>
      </c>
      <c r="C108" s="153" t="s">
        <v>11</v>
      </c>
      <c r="D108" s="140" t="s">
        <v>12</v>
      </c>
      <c r="E108" s="140" t="s">
        <v>13</v>
      </c>
      <c r="F108" s="140" t="s">
        <v>14</v>
      </c>
      <c r="G108" s="140" t="s">
        <v>202</v>
      </c>
      <c r="H108" s="140" t="s">
        <v>20</v>
      </c>
      <c r="I108" s="140" t="s">
        <v>231</v>
      </c>
      <c r="J108" s="140" t="s">
        <v>234</v>
      </c>
      <c r="K108" s="141" t="s">
        <v>235</v>
      </c>
      <c r="L108" s="179" t="s">
        <v>19</v>
      </c>
      <c r="M108" s="179" t="str">
        <f>IFERROR(INDEX('1.2(2)'!J$967:J$1010,MATCH('1.2(1)①'!$B108,'1.2(2)'!$E$967:$E$1010,0),1),"ー")</f>
        <v>ー</v>
      </c>
      <c r="N108" s="179" t="str">
        <f>IFERROR(INDEX('1.2(2)'!K$967:K$1010,MATCH('1.2(1)①'!$B108,'1.2(2)'!$E$967:$E$1010,0),1),"ー")</f>
        <v>ー</v>
      </c>
    </row>
    <row r="109" spans="1:14" ht="28.8">
      <c r="A109" s="191" t="str">
        <f t="shared" si="2"/>
        <v>Scope1, 2その他の設備導入、運用改善空気調和設備空気調和・熱源設備の最適制御</v>
      </c>
      <c r="B109" s="11">
        <f t="shared" si="3"/>
        <v>103</v>
      </c>
      <c r="C109" s="153" t="s">
        <v>11</v>
      </c>
      <c r="D109" s="140" t="s">
        <v>12</v>
      </c>
      <c r="E109" s="140" t="s">
        <v>13</v>
      </c>
      <c r="F109" s="140" t="s">
        <v>14</v>
      </c>
      <c r="G109" s="140" t="s">
        <v>202</v>
      </c>
      <c r="H109" s="140" t="s">
        <v>20</v>
      </c>
      <c r="I109" s="140" t="s">
        <v>231</v>
      </c>
      <c r="J109" s="140" t="s">
        <v>236</v>
      </c>
      <c r="K109" s="141" t="s">
        <v>237</v>
      </c>
      <c r="L109" s="179" t="s">
        <v>19</v>
      </c>
      <c r="M109" s="179" t="str">
        <f>IFERROR(INDEX('1.2(2)'!J$967:J$1010,MATCH('1.2(1)①'!$B109,'1.2(2)'!$E$967:$E$1010,0),1),"ー")</f>
        <v>ー</v>
      </c>
      <c r="N109" s="179" t="str">
        <f>IFERROR(INDEX('1.2(2)'!K$967:K$1010,MATCH('1.2(1)①'!$B109,'1.2(2)'!$E$967:$E$1010,0),1),"ー")</f>
        <v>ー</v>
      </c>
    </row>
    <row r="110" spans="1:14">
      <c r="A110" s="191" t="str">
        <f t="shared" si="2"/>
        <v>Scope1, 2その他の設備導入、運用改善空気調和設備空気調和・熱源設備の最適制御</v>
      </c>
      <c r="B110" s="11">
        <f t="shared" si="3"/>
        <v>104</v>
      </c>
      <c r="C110" s="153" t="s">
        <v>11</v>
      </c>
      <c r="D110" s="140" t="s">
        <v>12</v>
      </c>
      <c r="E110" s="140" t="s">
        <v>13</v>
      </c>
      <c r="F110" s="140" t="s">
        <v>14</v>
      </c>
      <c r="G110" s="140" t="s">
        <v>202</v>
      </c>
      <c r="H110" s="140" t="s">
        <v>20</v>
      </c>
      <c r="I110" s="140" t="s">
        <v>231</v>
      </c>
      <c r="J110" s="140" t="s">
        <v>238</v>
      </c>
      <c r="K110" s="141" t="s">
        <v>239</v>
      </c>
      <c r="L110" s="179" t="s">
        <v>19</v>
      </c>
      <c r="M110" s="179" t="str">
        <f>IFERROR(INDEX('1.2(2)'!J$967:J$1010,MATCH('1.2(1)①'!$B110,'1.2(2)'!$E$967:$E$1010,0),1),"ー")</f>
        <v>ー</v>
      </c>
      <c r="N110" s="179" t="str">
        <f>IFERROR(INDEX('1.2(2)'!K$967:K$1010,MATCH('1.2(1)①'!$B110,'1.2(2)'!$E$967:$E$1010,0),1),"ー")</f>
        <v>ー</v>
      </c>
    </row>
    <row r="111" spans="1:14" ht="28.8">
      <c r="A111" s="191" t="str">
        <f t="shared" si="2"/>
        <v>Scope1, 2その他の設備導入、運用改善空気調和設備空気調和・熱源設備の最適制御</v>
      </c>
      <c r="B111" s="11">
        <f t="shared" si="3"/>
        <v>105</v>
      </c>
      <c r="C111" s="153" t="s">
        <v>11</v>
      </c>
      <c r="D111" s="140" t="s">
        <v>12</v>
      </c>
      <c r="E111" s="140" t="s">
        <v>13</v>
      </c>
      <c r="F111" s="140" t="s">
        <v>14</v>
      </c>
      <c r="G111" s="140" t="s">
        <v>202</v>
      </c>
      <c r="H111" s="140" t="s">
        <v>20</v>
      </c>
      <c r="I111" s="140" t="s">
        <v>231</v>
      </c>
      <c r="J111" s="140" t="s">
        <v>240</v>
      </c>
      <c r="K111" s="141" t="s">
        <v>241</v>
      </c>
      <c r="L111" s="179" t="s">
        <v>19</v>
      </c>
      <c r="M111" s="179" t="str">
        <f>IFERROR(INDEX('1.2(2)'!J$967:J$1010,MATCH('1.2(1)①'!$B111,'1.2(2)'!$E$967:$E$1010,0),1),"ー")</f>
        <v>ー</v>
      </c>
      <c r="N111" s="179" t="str">
        <f>IFERROR(INDEX('1.2(2)'!K$967:K$1010,MATCH('1.2(1)①'!$B111,'1.2(2)'!$E$967:$E$1010,0),1),"ー")</f>
        <v>ー</v>
      </c>
    </row>
    <row r="112" spans="1:14" ht="28.8">
      <c r="A112" s="191" t="str">
        <f t="shared" si="2"/>
        <v>Scope1, 2その他の設備導入、運用改善空気調和設備空気調和・熱源設備の最適制御</v>
      </c>
      <c r="B112" s="11">
        <f t="shared" si="3"/>
        <v>106</v>
      </c>
      <c r="C112" s="153" t="s">
        <v>11</v>
      </c>
      <c r="D112" s="140" t="s">
        <v>12</v>
      </c>
      <c r="E112" s="140" t="s">
        <v>13</v>
      </c>
      <c r="F112" s="140" t="s">
        <v>14</v>
      </c>
      <c r="G112" s="140" t="s">
        <v>202</v>
      </c>
      <c r="H112" s="140" t="s">
        <v>20</v>
      </c>
      <c r="I112" s="140" t="s">
        <v>231</v>
      </c>
      <c r="J112" s="140" t="s">
        <v>242</v>
      </c>
      <c r="K112" s="141" t="s">
        <v>243</v>
      </c>
      <c r="L112" s="179" t="s">
        <v>19</v>
      </c>
      <c r="M112" s="179" t="str">
        <f>IFERROR(INDEX('1.2(2)'!J$967:J$1010,MATCH('1.2(1)①'!$B112,'1.2(2)'!$E$967:$E$1010,0),1),"ー")</f>
        <v>ー</v>
      </c>
      <c r="N112" s="179" t="str">
        <f>IFERROR(INDEX('1.2(2)'!K$967:K$1010,MATCH('1.2(1)①'!$B112,'1.2(2)'!$E$967:$E$1010,0),1),"ー")</f>
        <v>ー</v>
      </c>
    </row>
    <row r="113" spans="1:14" ht="28.8">
      <c r="A113" s="191" t="str">
        <f t="shared" si="2"/>
        <v>Scope1, 2その他の設備導入、運用改善空気調和設備空気調和・熱源設備の最適制御</v>
      </c>
      <c r="B113" s="11">
        <f t="shared" si="3"/>
        <v>107</v>
      </c>
      <c r="C113" s="153" t="s">
        <v>11</v>
      </c>
      <c r="D113" s="140" t="s">
        <v>12</v>
      </c>
      <c r="E113" s="140" t="s">
        <v>13</v>
      </c>
      <c r="F113" s="140" t="s">
        <v>14</v>
      </c>
      <c r="G113" s="140" t="s">
        <v>202</v>
      </c>
      <c r="H113" s="140" t="s">
        <v>20</v>
      </c>
      <c r="I113" s="140" t="s">
        <v>231</v>
      </c>
      <c r="J113" s="140" t="s">
        <v>244</v>
      </c>
      <c r="K113" s="141" t="s">
        <v>245</v>
      </c>
      <c r="L113" s="179" t="s">
        <v>19</v>
      </c>
      <c r="M113" s="179" t="str">
        <f>IFERROR(INDEX('1.2(2)'!J$967:J$1010,MATCH('1.2(1)①'!$B113,'1.2(2)'!$E$967:$E$1010,0),1),"ー")</f>
        <v>ー</v>
      </c>
      <c r="N113" s="179" t="str">
        <f>IFERROR(INDEX('1.2(2)'!K$967:K$1010,MATCH('1.2(1)①'!$B113,'1.2(2)'!$E$967:$E$1010,0),1),"ー")</f>
        <v>ー</v>
      </c>
    </row>
    <row r="114" spans="1:14" ht="28.8">
      <c r="A114" s="191" t="str">
        <f t="shared" si="2"/>
        <v>Scope1, 2その他の設備導入、運用改善空気調和設備空気調和・熱源設備の最適制御</v>
      </c>
      <c r="B114" s="11">
        <f t="shared" si="3"/>
        <v>108</v>
      </c>
      <c r="C114" s="153" t="s">
        <v>11</v>
      </c>
      <c r="D114" s="140" t="s">
        <v>12</v>
      </c>
      <c r="E114" s="140" t="s">
        <v>13</v>
      </c>
      <c r="F114" s="140" t="s">
        <v>14</v>
      </c>
      <c r="G114" s="140" t="s">
        <v>202</v>
      </c>
      <c r="H114" s="140" t="s">
        <v>20</v>
      </c>
      <c r="I114" s="140" t="s">
        <v>231</v>
      </c>
      <c r="J114" s="140" t="s">
        <v>246</v>
      </c>
      <c r="K114" s="141" t="s">
        <v>247</v>
      </c>
      <c r="L114" s="179" t="s">
        <v>19</v>
      </c>
      <c r="M114" s="179" t="str">
        <f>IFERROR(INDEX('1.2(2)'!J$967:J$1010,MATCH('1.2(1)①'!$B114,'1.2(2)'!$E$967:$E$1010,0),1),"ー")</f>
        <v>ー</v>
      </c>
      <c r="N114" s="179" t="str">
        <f>IFERROR(INDEX('1.2(2)'!K$967:K$1010,MATCH('1.2(1)①'!$B114,'1.2(2)'!$E$967:$E$1010,0),1),"ー")</f>
        <v>ー</v>
      </c>
    </row>
    <row r="115" spans="1:14">
      <c r="A115" s="191" t="str">
        <f t="shared" si="2"/>
        <v>Scope1, 2その他の設備導入、運用改善空気調和設備空気調和・熱源設備の最適制御</v>
      </c>
      <c r="B115" s="11">
        <f t="shared" si="3"/>
        <v>109</v>
      </c>
      <c r="C115" s="153" t="s">
        <v>11</v>
      </c>
      <c r="D115" s="140" t="s">
        <v>12</v>
      </c>
      <c r="E115" s="140" t="s">
        <v>13</v>
      </c>
      <c r="F115" s="140" t="s">
        <v>14</v>
      </c>
      <c r="G115" s="140" t="s">
        <v>202</v>
      </c>
      <c r="H115" s="140" t="s">
        <v>20</v>
      </c>
      <c r="I115" s="140" t="s">
        <v>231</v>
      </c>
      <c r="J115" s="140" t="s">
        <v>248</v>
      </c>
      <c r="K115" s="141" t="s">
        <v>249</v>
      </c>
      <c r="L115" s="179" t="s">
        <v>19</v>
      </c>
      <c r="M115" s="179" t="str">
        <f>IFERROR(INDEX('1.2(2)'!J$967:J$1010,MATCH('1.2(1)①'!$B115,'1.2(2)'!$E$967:$E$1010,0),1),"ー")</f>
        <v>ー</v>
      </c>
      <c r="N115" s="179" t="str">
        <f>IFERROR(INDEX('1.2(2)'!K$967:K$1010,MATCH('1.2(1)①'!$B115,'1.2(2)'!$E$967:$E$1010,0),1),"ー")</f>
        <v>ー</v>
      </c>
    </row>
    <row r="116" spans="1:14" ht="28.8">
      <c r="A116" s="191" t="str">
        <f t="shared" si="2"/>
        <v>Scope1, 2その他の設備導入、運用改善空気調和設備空気調和・熱源設備の最適制御</v>
      </c>
      <c r="B116" s="11">
        <f t="shared" si="3"/>
        <v>110</v>
      </c>
      <c r="C116" s="153" t="s">
        <v>11</v>
      </c>
      <c r="D116" s="140" t="s">
        <v>12</v>
      </c>
      <c r="E116" s="140" t="s">
        <v>13</v>
      </c>
      <c r="F116" s="140" t="s">
        <v>14</v>
      </c>
      <c r="G116" s="140" t="s">
        <v>202</v>
      </c>
      <c r="H116" s="140" t="s">
        <v>20</v>
      </c>
      <c r="I116" s="140" t="s">
        <v>231</v>
      </c>
      <c r="J116" s="140" t="s">
        <v>250</v>
      </c>
      <c r="K116" s="141" t="s">
        <v>251</v>
      </c>
      <c r="L116" s="179" t="s">
        <v>19</v>
      </c>
      <c r="M116" s="179" t="str">
        <f>IFERROR(INDEX('1.2(2)'!J$967:J$1010,MATCH('1.2(1)①'!$B116,'1.2(2)'!$E$967:$E$1010,0),1),"ー")</f>
        <v>ー</v>
      </c>
      <c r="N116" s="179" t="str">
        <f>IFERROR(INDEX('1.2(2)'!K$967:K$1010,MATCH('1.2(1)①'!$B116,'1.2(2)'!$E$967:$E$1010,0),1),"ー")</f>
        <v>ー</v>
      </c>
    </row>
    <row r="117" spans="1:14">
      <c r="A117" s="191" t="str">
        <f t="shared" si="2"/>
        <v>Scope1, 2その他の設備導入、運用改善空気調和設備空気調和用搬送動力の低減</v>
      </c>
      <c r="B117" s="11">
        <f t="shared" si="3"/>
        <v>111</v>
      </c>
      <c r="C117" s="153" t="s">
        <v>11</v>
      </c>
      <c r="D117" s="140" t="s">
        <v>12</v>
      </c>
      <c r="E117" s="140" t="s">
        <v>13</v>
      </c>
      <c r="F117" s="140" t="s">
        <v>14</v>
      </c>
      <c r="G117" s="140" t="s">
        <v>202</v>
      </c>
      <c r="H117" s="140" t="s">
        <v>20</v>
      </c>
      <c r="I117" s="140" t="s">
        <v>252</v>
      </c>
      <c r="J117" s="140" t="s">
        <v>253</v>
      </c>
      <c r="K117" s="141" t="s">
        <v>254</v>
      </c>
      <c r="L117" s="179" t="s">
        <v>19</v>
      </c>
      <c r="M117" s="179" t="str">
        <f>IFERROR(INDEX('1.2(2)'!J$967:J$1010,MATCH('1.2(1)①'!$B117,'1.2(2)'!$E$967:$E$1010,0),1),"ー")</f>
        <v>ー</v>
      </c>
      <c r="N117" s="179" t="str">
        <f>IFERROR(INDEX('1.2(2)'!K$967:K$1010,MATCH('1.2(1)①'!$B117,'1.2(2)'!$E$967:$E$1010,0),1),"ー")</f>
        <v>ー</v>
      </c>
    </row>
    <row r="118" spans="1:14" ht="28.8">
      <c r="A118" s="191" t="str">
        <f t="shared" si="2"/>
        <v>Scope1, 2その他の設備導入、運用改善空気調和設備空気調和用搬送動力の低減</v>
      </c>
      <c r="B118" s="11">
        <f t="shared" si="3"/>
        <v>112</v>
      </c>
      <c r="C118" s="153" t="s">
        <v>11</v>
      </c>
      <c r="D118" s="140" t="s">
        <v>12</v>
      </c>
      <c r="E118" s="140" t="s">
        <v>13</v>
      </c>
      <c r="F118" s="140" t="s">
        <v>14</v>
      </c>
      <c r="G118" s="140" t="s">
        <v>202</v>
      </c>
      <c r="H118" s="140" t="s">
        <v>20</v>
      </c>
      <c r="I118" s="140" t="s">
        <v>252</v>
      </c>
      <c r="J118" s="140" t="s">
        <v>255</v>
      </c>
      <c r="K118" s="141" t="s">
        <v>256</v>
      </c>
      <c r="L118" s="179" t="s">
        <v>19</v>
      </c>
      <c r="M118" s="179" t="str">
        <f>IFERROR(INDEX('1.2(2)'!J$967:J$1010,MATCH('1.2(1)①'!$B118,'1.2(2)'!$E$967:$E$1010,0),1),"ー")</f>
        <v>ー</v>
      </c>
      <c r="N118" s="179" t="str">
        <f>IFERROR(INDEX('1.2(2)'!K$967:K$1010,MATCH('1.2(1)①'!$B118,'1.2(2)'!$E$967:$E$1010,0),1),"ー")</f>
        <v>ー</v>
      </c>
    </row>
    <row r="119" spans="1:14" ht="28.8">
      <c r="A119" s="191" t="str">
        <f t="shared" si="2"/>
        <v>Scope1, 2その他の設備導入、運用改善空気調和設備空気調和用搬送動力の低減</v>
      </c>
      <c r="B119" s="11">
        <f t="shared" si="3"/>
        <v>113</v>
      </c>
      <c r="C119" s="153" t="s">
        <v>11</v>
      </c>
      <c r="D119" s="140" t="s">
        <v>12</v>
      </c>
      <c r="E119" s="140" t="s">
        <v>13</v>
      </c>
      <c r="F119" s="140" t="s">
        <v>14</v>
      </c>
      <c r="G119" s="140" t="s">
        <v>202</v>
      </c>
      <c r="H119" s="140" t="s">
        <v>20</v>
      </c>
      <c r="I119" s="140" t="s">
        <v>252</v>
      </c>
      <c r="J119" s="140" t="s">
        <v>257</v>
      </c>
      <c r="K119" s="141" t="s">
        <v>258</v>
      </c>
      <c r="L119" s="179" t="s">
        <v>19</v>
      </c>
      <c r="M119" s="179" t="str">
        <f>IFERROR(INDEX('1.2(2)'!J$967:J$1010,MATCH('1.2(1)①'!$B119,'1.2(2)'!$E$967:$E$1010,0),1),"ー")</f>
        <v>ー</v>
      </c>
      <c r="N119" s="179" t="str">
        <f>IFERROR(INDEX('1.2(2)'!K$967:K$1010,MATCH('1.2(1)①'!$B119,'1.2(2)'!$E$967:$E$1010,0),1),"ー")</f>
        <v>ー</v>
      </c>
    </row>
    <row r="120" spans="1:14" ht="28.8">
      <c r="A120" s="191" t="str">
        <f t="shared" si="2"/>
        <v>Scope1, 2その他の設備導入、運用改善空気調和設備空気調和用搬送動力の低減</v>
      </c>
      <c r="B120" s="11">
        <f t="shared" si="3"/>
        <v>114</v>
      </c>
      <c r="C120" s="153" t="s">
        <v>11</v>
      </c>
      <c r="D120" s="140" t="s">
        <v>12</v>
      </c>
      <c r="E120" s="140" t="s">
        <v>13</v>
      </c>
      <c r="F120" s="140" t="s">
        <v>14</v>
      </c>
      <c r="G120" s="140" t="s">
        <v>202</v>
      </c>
      <c r="H120" s="140" t="s">
        <v>20</v>
      </c>
      <c r="I120" s="140" t="s">
        <v>252</v>
      </c>
      <c r="J120" s="140" t="s">
        <v>259</v>
      </c>
      <c r="K120" s="141" t="s">
        <v>260</v>
      </c>
      <c r="L120" s="179" t="s">
        <v>19</v>
      </c>
      <c r="M120" s="179" t="str">
        <f>IFERROR(INDEX('1.2(2)'!J$967:J$1010,MATCH('1.2(1)①'!$B120,'1.2(2)'!$E$967:$E$1010,0),1),"ー")</f>
        <v>ー</v>
      </c>
      <c r="N120" s="179" t="str">
        <f>IFERROR(INDEX('1.2(2)'!K$967:K$1010,MATCH('1.2(1)①'!$B120,'1.2(2)'!$E$967:$E$1010,0),1),"ー")</f>
        <v>ー</v>
      </c>
    </row>
    <row r="121" spans="1:14" ht="28.8">
      <c r="A121" s="191" t="str">
        <f t="shared" si="2"/>
        <v>Scope1, 2その他の設備導入、運用改善空気調和設備空気調和用搬送動力の低減</v>
      </c>
      <c r="B121" s="11">
        <f t="shared" si="3"/>
        <v>115</v>
      </c>
      <c r="C121" s="153" t="s">
        <v>11</v>
      </c>
      <c r="D121" s="140" t="s">
        <v>12</v>
      </c>
      <c r="E121" s="140" t="s">
        <v>13</v>
      </c>
      <c r="F121" s="140" t="s">
        <v>14</v>
      </c>
      <c r="G121" s="140" t="s">
        <v>202</v>
      </c>
      <c r="H121" s="140" t="s">
        <v>20</v>
      </c>
      <c r="I121" s="140" t="s">
        <v>252</v>
      </c>
      <c r="J121" s="140" t="s">
        <v>261</v>
      </c>
      <c r="K121" s="141" t="s">
        <v>262</v>
      </c>
      <c r="L121" s="179" t="s">
        <v>19</v>
      </c>
      <c r="M121" s="179" t="str">
        <f>IFERROR(INDEX('1.2(2)'!J$967:J$1010,MATCH('1.2(1)①'!$B121,'1.2(2)'!$E$967:$E$1010,0),1),"ー")</f>
        <v>ー</v>
      </c>
      <c r="N121" s="179" t="str">
        <f>IFERROR(INDEX('1.2(2)'!K$967:K$1010,MATCH('1.2(1)①'!$B121,'1.2(2)'!$E$967:$E$1010,0),1),"ー")</f>
        <v>ー</v>
      </c>
    </row>
    <row r="122" spans="1:14" ht="28.8">
      <c r="A122" s="191" t="str">
        <f t="shared" si="2"/>
        <v>Scope1, 2その他の設備導入、運用改善空気調和設備空気調和用搬送動力の低減</v>
      </c>
      <c r="B122" s="11">
        <f t="shared" si="3"/>
        <v>116</v>
      </c>
      <c r="C122" s="153" t="s">
        <v>11</v>
      </c>
      <c r="D122" s="140" t="s">
        <v>12</v>
      </c>
      <c r="E122" s="140" t="s">
        <v>13</v>
      </c>
      <c r="F122" s="140" t="s">
        <v>14</v>
      </c>
      <c r="G122" s="140" t="s">
        <v>202</v>
      </c>
      <c r="H122" s="140" t="s">
        <v>20</v>
      </c>
      <c r="I122" s="140" t="s">
        <v>252</v>
      </c>
      <c r="J122" s="140" t="s">
        <v>263</v>
      </c>
      <c r="K122" s="141" t="s">
        <v>264</v>
      </c>
      <c r="L122" s="179" t="s">
        <v>19</v>
      </c>
      <c r="M122" s="179" t="str">
        <f>IFERROR(INDEX('1.2(2)'!J$967:J$1010,MATCH('1.2(1)①'!$B122,'1.2(2)'!$E$967:$E$1010,0),1),"ー")</f>
        <v>ー</v>
      </c>
      <c r="N122" s="179" t="str">
        <f>IFERROR(INDEX('1.2(2)'!K$967:K$1010,MATCH('1.2(1)①'!$B122,'1.2(2)'!$E$967:$E$1010,0),1),"ー")</f>
        <v>ー</v>
      </c>
    </row>
    <row r="123" spans="1:14">
      <c r="A123" s="191" t="str">
        <f t="shared" si="2"/>
        <v>Scope1, 2その他の設備導入、運用改善空気調和設備空気調和関係その他</v>
      </c>
      <c r="B123" s="11">
        <f t="shared" si="3"/>
        <v>117</v>
      </c>
      <c r="C123" s="153" t="s">
        <v>11</v>
      </c>
      <c r="D123" s="140" t="s">
        <v>12</v>
      </c>
      <c r="E123" s="140" t="s">
        <v>13</v>
      </c>
      <c r="F123" s="140" t="s">
        <v>14</v>
      </c>
      <c r="G123" s="140" t="s">
        <v>202</v>
      </c>
      <c r="H123" s="140" t="s">
        <v>20</v>
      </c>
      <c r="I123" s="140" t="s">
        <v>265</v>
      </c>
      <c r="J123" s="140" t="s">
        <v>2958</v>
      </c>
      <c r="K123" s="141" t="s">
        <v>266</v>
      </c>
      <c r="L123" s="179" t="s">
        <v>19</v>
      </c>
      <c r="M123" s="179" t="str">
        <f>IFERROR(INDEX('1.2(2)'!J$967:J$1010,MATCH('1.2(1)①'!$B123,'1.2(2)'!$E$967:$E$1010,0),1),"ー")</f>
        <v>ー</v>
      </c>
      <c r="N123" s="179" t="str">
        <f>IFERROR(INDEX('1.2(2)'!K$967:K$1010,MATCH('1.2(1)①'!$B123,'1.2(2)'!$E$967:$E$1010,0),1),"ー")</f>
        <v>ー</v>
      </c>
    </row>
    <row r="124" spans="1:14" ht="28.8">
      <c r="A124" s="191" t="str">
        <f t="shared" si="2"/>
        <v>Scope1, 2その他の設備導入、運用改善空気調和設備空気調和関係その他</v>
      </c>
      <c r="B124" s="11">
        <f t="shared" si="3"/>
        <v>118</v>
      </c>
      <c r="C124" s="153" t="s">
        <v>11</v>
      </c>
      <c r="D124" s="140" t="s">
        <v>12</v>
      </c>
      <c r="E124" s="140" t="s">
        <v>13</v>
      </c>
      <c r="F124" s="140" t="s">
        <v>14</v>
      </c>
      <c r="G124" s="140" t="s">
        <v>202</v>
      </c>
      <c r="H124" s="140" t="s">
        <v>20</v>
      </c>
      <c r="I124" s="140" t="s">
        <v>265</v>
      </c>
      <c r="J124" s="140" t="s">
        <v>267</v>
      </c>
      <c r="K124" s="141" t="s">
        <v>268</v>
      </c>
      <c r="L124" s="179" t="s">
        <v>19</v>
      </c>
      <c r="M124" s="179" t="str">
        <f>IFERROR(INDEX('1.2(2)'!J$967:J$1010,MATCH('1.2(1)①'!$B124,'1.2(2)'!$E$967:$E$1010,0),1),"ー")</f>
        <v>ー</v>
      </c>
      <c r="N124" s="179" t="str">
        <f>IFERROR(INDEX('1.2(2)'!K$967:K$1010,MATCH('1.2(1)①'!$B124,'1.2(2)'!$E$967:$E$1010,0),1),"ー")</f>
        <v>ー</v>
      </c>
    </row>
    <row r="125" spans="1:14" ht="28.8">
      <c r="A125" s="191" t="str">
        <f t="shared" si="2"/>
        <v>Scope1, 2その他の設備導入、運用改善空気調和設備空気調和関係その他</v>
      </c>
      <c r="B125" s="11">
        <f t="shared" si="3"/>
        <v>119</v>
      </c>
      <c r="C125" s="153" t="s">
        <v>11</v>
      </c>
      <c r="D125" s="140" t="s">
        <v>12</v>
      </c>
      <c r="E125" s="140" t="s">
        <v>13</v>
      </c>
      <c r="F125" s="140" t="s">
        <v>14</v>
      </c>
      <c r="G125" s="140" t="s">
        <v>202</v>
      </c>
      <c r="H125" s="140" t="s">
        <v>20</v>
      </c>
      <c r="I125" s="140" t="s">
        <v>265</v>
      </c>
      <c r="J125" s="140" t="s">
        <v>269</v>
      </c>
      <c r="K125" s="141" t="s">
        <v>270</v>
      </c>
      <c r="L125" s="179" t="s">
        <v>19</v>
      </c>
      <c r="M125" s="179" t="str">
        <f>IFERROR(INDEX('1.2(2)'!J$967:J$1010,MATCH('1.2(1)①'!$B125,'1.2(2)'!$E$967:$E$1010,0),1),"ー")</f>
        <v>ー</v>
      </c>
      <c r="N125" s="179" t="str">
        <f>IFERROR(INDEX('1.2(2)'!K$967:K$1010,MATCH('1.2(1)①'!$B125,'1.2(2)'!$E$967:$E$1010,0),1),"ー")</f>
        <v>ー</v>
      </c>
    </row>
    <row r="126" spans="1:14" ht="28.8">
      <c r="A126" s="191" t="str">
        <f t="shared" si="2"/>
        <v>Scope1, 2その他の設備導入、運用改善空気調和設備空調熱源設備・システムの運用改善</v>
      </c>
      <c r="B126" s="11">
        <f t="shared" si="3"/>
        <v>120</v>
      </c>
      <c r="C126" s="206" t="s">
        <v>11</v>
      </c>
      <c r="D126" s="212" t="s">
        <v>12</v>
      </c>
      <c r="E126" s="212" t="s">
        <v>13</v>
      </c>
      <c r="F126" s="212" t="s">
        <v>14</v>
      </c>
      <c r="G126" s="212" t="s">
        <v>202</v>
      </c>
      <c r="H126" s="212" t="s">
        <v>20</v>
      </c>
      <c r="I126" s="212" t="s">
        <v>2734</v>
      </c>
      <c r="J126" s="212" t="s">
        <v>2921</v>
      </c>
      <c r="K126" s="224" t="s">
        <v>2915</v>
      </c>
      <c r="L126" s="179" t="s">
        <v>19</v>
      </c>
      <c r="M126" s="179" t="str">
        <f>IFERROR(INDEX('1.2(2)'!J$967:J$1010,MATCH('1.2(1)①'!$B126,'1.2(2)'!$E$967:$E$1010,0),1),"ー")</f>
        <v>ー</v>
      </c>
      <c r="N126" s="179" t="str">
        <f>IFERROR(INDEX('1.2(2)'!K$967:K$1010,MATCH('1.2(1)①'!$B126,'1.2(2)'!$E$967:$E$1010,0),1),"ー")</f>
        <v>ー</v>
      </c>
    </row>
    <row r="127" spans="1:14" ht="28.8">
      <c r="A127" s="191" t="str">
        <f t="shared" si="2"/>
        <v>Scope1, 2その他の設備導入、運用改善空気調和設備空調熱源設備・システムの運用改善</v>
      </c>
      <c r="B127" s="11">
        <f t="shared" si="3"/>
        <v>121</v>
      </c>
      <c r="C127" s="206" t="s">
        <v>11</v>
      </c>
      <c r="D127" s="212" t="s">
        <v>12</v>
      </c>
      <c r="E127" s="212" t="s">
        <v>13</v>
      </c>
      <c r="F127" s="212" t="s">
        <v>14</v>
      </c>
      <c r="G127" s="212" t="s">
        <v>202</v>
      </c>
      <c r="H127" s="212" t="s">
        <v>20</v>
      </c>
      <c r="I127" s="212" t="s">
        <v>2734</v>
      </c>
      <c r="J127" s="212" t="s">
        <v>2867</v>
      </c>
      <c r="K127" s="224" t="s">
        <v>2916</v>
      </c>
      <c r="L127" s="179" t="s">
        <v>19</v>
      </c>
      <c r="M127" s="179" t="str">
        <f>IFERROR(INDEX('1.2(2)'!J$967:J$1010,MATCH('1.2(1)①'!$B127,'1.2(2)'!$E$967:$E$1010,0),1),"ー")</f>
        <v>ー</v>
      </c>
      <c r="N127" s="179" t="str">
        <f>IFERROR(INDEX('1.2(2)'!K$967:K$1010,MATCH('1.2(1)①'!$B127,'1.2(2)'!$E$967:$E$1010,0),1),"ー")</f>
        <v>ー</v>
      </c>
    </row>
    <row r="128" spans="1:14" ht="22.8">
      <c r="A128" s="191" t="str">
        <f t="shared" si="2"/>
        <v>Scope1, 2その他の設備導入、運用改善空気調和設備空調熱源設備・システムの運用改善</v>
      </c>
      <c r="B128" s="11">
        <f t="shared" si="3"/>
        <v>122</v>
      </c>
      <c r="C128" s="206" t="s">
        <v>11</v>
      </c>
      <c r="D128" s="212" t="s">
        <v>12</v>
      </c>
      <c r="E128" s="212" t="s">
        <v>13</v>
      </c>
      <c r="F128" s="212" t="s">
        <v>14</v>
      </c>
      <c r="G128" s="212" t="s">
        <v>202</v>
      </c>
      <c r="H128" s="212" t="s">
        <v>20</v>
      </c>
      <c r="I128" s="212" t="s">
        <v>2734</v>
      </c>
      <c r="J128" s="212" t="s">
        <v>2922</v>
      </c>
      <c r="K128" s="224" t="s">
        <v>2917</v>
      </c>
      <c r="L128" s="179" t="s">
        <v>19</v>
      </c>
      <c r="M128" s="179" t="str">
        <f>IFERROR(INDEX('1.2(2)'!J$967:J$1010,MATCH('1.2(1)①'!$B128,'1.2(2)'!$E$967:$E$1010,0),1),"ー")</f>
        <v>ー</v>
      </c>
      <c r="N128" s="179" t="str">
        <f>IFERROR(INDEX('1.2(2)'!K$967:K$1010,MATCH('1.2(1)①'!$B128,'1.2(2)'!$E$967:$E$1010,0),1),"ー")</f>
        <v>ー</v>
      </c>
    </row>
    <row r="129" spans="1:14" ht="22.8">
      <c r="A129" s="191" t="str">
        <f t="shared" si="2"/>
        <v>Scope1, 2その他の設備導入、運用改善空気調和設備空調熱源設備・システムの運用改善</v>
      </c>
      <c r="B129" s="11">
        <f t="shared" si="3"/>
        <v>123</v>
      </c>
      <c r="C129" s="206" t="s">
        <v>11</v>
      </c>
      <c r="D129" s="212" t="s">
        <v>12</v>
      </c>
      <c r="E129" s="212" t="s">
        <v>13</v>
      </c>
      <c r="F129" s="212" t="s">
        <v>14</v>
      </c>
      <c r="G129" s="212" t="s">
        <v>202</v>
      </c>
      <c r="H129" s="212" t="s">
        <v>20</v>
      </c>
      <c r="I129" s="212" t="s">
        <v>2734</v>
      </c>
      <c r="J129" s="212" t="s">
        <v>2738</v>
      </c>
      <c r="K129" s="224" t="s">
        <v>2917</v>
      </c>
      <c r="L129" s="179" t="s">
        <v>19</v>
      </c>
      <c r="M129" s="179" t="str">
        <f>IFERROR(INDEX('1.2(2)'!J$967:J$1010,MATCH('1.2(1)①'!$B129,'1.2(2)'!$E$967:$E$1010,0),1),"ー")</f>
        <v>ー</v>
      </c>
      <c r="N129" s="179" t="str">
        <f>IFERROR(INDEX('1.2(2)'!K$967:K$1010,MATCH('1.2(1)①'!$B129,'1.2(2)'!$E$967:$E$1010,0),1),"ー")</f>
        <v>ー</v>
      </c>
    </row>
    <row r="130" spans="1:14" ht="22.8">
      <c r="A130" s="191" t="str">
        <f t="shared" si="2"/>
        <v>Scope1, 2その他の設備導入、運用改善空気調和設備空調熱源設備・システムの運用改善</v>
      </c>
      <c r="B130" s="11">
        <f t="shared" si="3"/>
        <v>124</v>
      </c>
      <c r="C130" s="206" t="s">
        <v>11</v>
      </c>
      <c r="D130" s="212" t="s">
        <v>12</v>
      </c>
      <c r="E130" s="212" t="s">
        <v>13</v>
      </c>
      <c r="F130" s="212" t="s">
        <v>14</v>
      </c>
      <c r="G130" s="212" t="s">
        <v>202</v>
      </c>
      <c r="H130" s="212" t="s">
        <v>20</v>
      </c>
      <c r="I130" s="212" t="s">
        <v>2734</v>
      </c>
      <c r="J130" s="212" t="s">
        <v>2739</v>
      </c>
      <c r="K130" s="224" t="s">
        <v>2868</v>
      </c>
      <c r="L130" s="179" t="s">
        <v>19</v>
      </c>
      <c r="M130" s="179" t="str">
        <f>IFERROR(INDEX('1.2(2)'!J$967:J$1010,MATCH('1.2(1)①'!$B130,'1.2(2)'!$E$967:$E$1010,0),1),"ー")</f>
        <v>ー</v>
      </c>
      <c r="N130" s="179" t="str">
        <f>IFERROR(INDEX('1.2(2)'!K$967:K$1010,MATCH('1.2(1)①'!$B130,'1.2(2)'!$E$967:$E$1010,0),1),"ー")</f>
        <v>ー</v>
      </c>
    </row>
    <row r="131" spans="1:14" ht="22.8">
      <c r="A131" s="191" t="str">
        <f t="shared" si="2"/>
        <v>Scope1, 2その他の設備導入、運用改善空気調和設備空調熱源設備・システムの運用改善</v>
      </c>
      <c r="B131" s="11">
        <f t="shared" si="3"/>
        <v>125</v>
      </c>
      <c r="C131" s="206" t="s">
        <v>11</v>
      </c>
      <c r="D131" s="212" t="s">
        <v>12</v>
      </c>
      <c r="E131" s="212" t="s">
        <v>13</v>
      </c>
      <c r="F131" s="212" t="s">
        <v>14</v>
      </c>
      <c r="G131" s="212" t="s">
        <v>202</v>
      </c>
      <c r="H131" s="212" t="s">
        <v>20</v>
      </c>
      <c r="I131" s="212" t="s">
        <v>2734</v>
      </c>
      <c r="J131" s="212" t="s">
        <v>2740</v>
      </c>
      <c r="K131" s="224" t="s">
        <v>2869</v>
      </c>
      <c r="L131" s="179" t="s">
        <v>19</v>
      </c>
      <c r="M131" s="179" t="str">
        <f>IFERROR(INDEX('1.2(2)'!J$967:J$1010,MATCH('1.2(1)①'!$B131,'1.2(2)'!$E$967:$E$1010,0),1),"ー")</f>
        <v>ー</v>
      </c>
      <c r="N131" s="179" t="str">
        <f>IFERROR(INDEX('1.2(2)'!K$967:K$1010,MATCH('1.2(1)①'!$B131,'1.2(2)'!$E$967:$E$1010,0),1),"ー")</f>
        <v>ー</v>
      </c>
    </row>
    <row r="132" spans="1:14" ht="22.8">
      <c r="A132" s="191" t="str">
        <f t="shared" si="2"/>
        <v>Scope1, 2その他の設備導入、運用改善空気調和設備空調熱源設備・システムの運用改善</v>
      </c>
      <c r="B132" s="11">
        <f t="shared" si="3"/>
        <v>126</v>
      </c>
      <c r="C132" s="206" t="s">
        <v>11</v>
      </c>
      <c r="D132" s="212" t="s">
        <v>12</v>
      </c>
      <c r="E132" s="212" t="s">
        <v>13</v>
      </c>
      <c r="F132" s="212" t="s">
        <v>14</v>
      </c>
      <c r="G132" s="212" t="s">
        <v>202</v>
      </c>
      <c r="H132" s="212" t="s">
        <v>20</v>
      </c>
      <c r="I132" s="212" t="s">
        <v>2734</v>
      </c>
      <c r="J132" s="212" t="s">
        <v>2741</v>
      </c>
      <c r="K132" s="224" t="s">
        <v>2870</v>
      </c>
      <c r="L132" s="179" t="s">
        <v>19</v>
      </c>
      <c r="M132" s="179" t="str">
        <f>IFERROR(INDEX('1.2(2)'!J$967:J$1010,MATCH('1.2(1)①'!$B132,'1.2(2)'!$E$967:$E$1010,0),1),"ー")</f>
        <v>ー</v>
      </c>
      <c r="N132" s="179" t="str">
        <f>IFERROR(INDEX('1.2(2)'!K$967:K$1010,MATCH('1.2(1)①'!$B132,'1.2(2)'!$E$967:$E$1010,0),1),"ー")</f>
        <v>ー</v>
      </c>
    </row>
    <row r="133" spans="1:14" ht="22.8">
      <c r="A133" s="191" t="str">
        <f t="shared" si="2"/>
        <v>Scope1, 2その他の設備導入、運用改善空気調和設備空調熱源設備・システムの運用改善</v>
      </c>
      <c r="B133" s="11">
        <f t="shared" si="3"/>
        <v>127</v>
      </c>
      <c r="C133" s="206" t="s">
        <v>11</v>
      </c>
      <c r="D133" s="212" t="s">
        <v>12</v>
      </c>
      <c r="E133" s="212" t="s">
        <v>13</v>
      </c>
      <c r="F133" s="212" t="s">
        <v>14</v>
      </c>
      <c r="G133" s="212" t="s">
        <v>202</v>
      </c>
      <c r="H133" s="212" t="s">
        <v>20</v>
      </c>
      <c r="I133" s="212" t="s">
        <v>2734</v>
      </c>
      <c r="J133" s="212" t="s">
        <v>2913</v>
      </c>
      <c r="K133" s="224" t="s">
        <v>2871</v>
      </c>
      <c r="L133" s="179" t="s">
        <v>19</v>
      </c>
      <c r="M133" s="179" t="str">
        <f>IFERROR(INDEX('1.2(2)'!J$967:J$1010,MATCH('1.2(1)①'!$B133,'1.2(2)'!$E$967:$E$1010,0),1),"ー")</f>
        <v>ー</v>
      </c>
      <c r="N133" s="179" t="str">
        <f>IFERROR(INDEX('1.2(2)'!K$967:K$1010,MATCH('1.2(1)①'!$B133,'1.2(2)'!$E$967:$E$1010,0),1),"ー")</f>
        <v>ー</v>
      </c>
    </row>
    <row r="134" spans="1:14" ht="22.8">
      <c r="A134" s="191" t="str">
        <f t="shared" si="2"/>
        <v>Scope1, 2その他の設備導入、運用改善空気調和設備空調熱源設備・システムの運用改善</v>
      </c>
      <c r="B134" s="11">
        <f t="shared" si="3"/>
        <v>128</v>
      </c>
      <c r="C134" s="206" t="s">
        <v>11</v>
      </c>
      <c r="D134" s="212" t="s">
        <v>12</v>
      </c>
      <c r="E134" s="212" t="s">
        <v>13</v>
      </c>
      <c r="F134" s="212" t="s">
        <v>14</v>
      </c>
      <c r="G134" s="212" t="s">
        <v>202</v>
      </c>
      <c r="H134" s="212" t="s">
        <v>20</v>
      </c>
      <c r="I134" s="212" t="s">
        <v>2734</v>
      </c>
      <c r="J134" s="212" t="s">
        <v>2742</v>
      </c>
      <c r="K134" s="224" t="s">
        <v>2873</v>
      </c>
      <c r="L134" s="179" t="s">
        <v>19</v>
      </c>
      <c r="M134" s="179" t="str">
        <f>IFERROR(INDEX('1.2(2)'!J$967:J$1010,MATCH('1.2(1)①'!$B134,'1.2(2)'!$E$967:$E$1010,0),1),"ー")</f>
        <v>ー</v>
      </c>
      <c r="N134" s="179" t="str">
        <f>IFERROR(INDEX('1.2(2)'!K$967:K$1010,MATCH('1.2(1)①'!$B134,'1.2(2)'!$E$967:$E$1010,0),1),"ー")</f>
        <v>ー</v>
      </c>
    </row>
    <row r="135" spans="1:14" ht="28.8">
      <c r="A135" s="191" t="str">
        <f t="shared" ref="A135:A198" si="4">E135&amp;G135&amp;H135&amp;I135</f>
        <v>Scope1, 2その他の設備導入、運用改善空気調和設備空調熱源設備・システムの運用改善</v>
      </c>
      <c r="B135" s="11">
        <f t="shared" si="3"/>
        <v>129</v>
      </c>
      <c r="C135" s="206" t="s">
        <v>11</v>
      </c>
      <c r="D135" s="212" t="s">
        <v>12</v>
      </c>
      <c r="E135" s="212" t="s">
        <v>13</v>
      </c>
      <c r="F135" s="212" t="s">
        <v>14</v>
      </c>
      <c r="G135" s="212" t="s">
        <v>202</v>
      </c>
      <c r="H135" s="212" t="s">
        <v>20</v>
      </c>
      <c r="I135" s="212" t="s">
        <v>2734</v>
      </c>
      <c r="J135" s="212" t="s">
        <v>2743</v>
      </c>
      <c r="K135" s="213"/>
      <c r="L135" s="179" t="s">
        <v>19</v>
      </c>
      <c r="M135" s="179" t="str">
        <f>IFERROR(INDEX('1.2(2)'!J$967:J$1010,MATCH('1.2(1)①'!$B135,'1.2(2)'!$E$967:$E$1010,0),1),"ー")</f>
        <v>ー</v>
      </c>
      <c r="N135" s="179" t="str">
        <f>IFERROR(INDEX('1.2(2)'!K$967:K$1010,MATCH('1.2(1)①'!$B135,'1.2(2)'!$E$967:$E$1010,0),1),"ー")</f>
        <v>ー</v>
      </c>
    </row>
    <row r="136" spans="1:14" ht="22.8">
      <c r="A136" s="191" t="str">
        <f t="shared" si="4"/>
        <v>Scope1, 2その他の設備導入、運用改善空気調和設備空調負荷低減のための運用改善</v>
      </c>
      <c r="B136" s="11">
        <f t="shared" si="3"/>
        <v>130</v>
      </c>
      <c r="C136" s="206" t="s">
        <v>11</v>
      </c>
      <c r="D136" s="212" t="s">
        <v>12</v>
      </c>
      <c r="E136" s="212" t="s">
        <v>13</v>
      </c>
      <c r="F136" s="212" t="s">
        <v>14</v>
      </c>
      <c r="G136" s="212" t="s">
        <v>202</v>
      </c>
      <c r="H136" s="212" t="s">
        <v>20</v>
      </c>
      <c r="I136" s="212" t="s">
        <v>2735</v>
      </c>
      <c r="J136" s="212" t="s">
        <v>2744</v>
      </c>
      <c r="K136" s="224" t="s">
        <v>2874</v>
      </c>
      <c r="L136" s="179" t="s">
        <v>19</v>
      </c>
      <c r="M136" s="179" t="str">
        <f>IFERROR(INDEX('1.2(2)'!J$967:J$1010,MATCH('1.2(1)①'!$B136,'1.2(2)'!$E$967:$E$1010,0),1),"ー")</f>
        <v>ー</v>
      </c>
      <c r="N136" s="179" t="str">
        <f>IFERROR(INDEX('1.2(2)'!K$967:K$1010,MATCH('1.2(1)①'!$B136,'1.2(2)'!$E$967:$E$1010,0),1),"ー")</f>
        <v>ー</v>
      </c>
    </row>
    <row r="137" spans="1:14" ht="22.8">
      <c r="A137" s="191" t="str">
        <f t="shared" si="4"/>
        <v>Scope1, 2その他の設備導入、運用改善空気調和設備空調負荷低減のための運用改善</v>
      </c>
      <c r="B137" s="11">
        <f t="shared" si="3"/>
        <v>131</v>
      </c>
      <c r="C137" s="206" t="s">
        <v>11</v>
      </c>
      <c r="D137" s="212" t="s">
        <v>12</v>
      </c>
      <c r="E137" s="212" t="s">
        <v>13</v>
      </c>
      <c r="F137" s="212" t="s">
        <v>14</v>
      </c>
      <c r="G137" s="212" t="s">
        <v>202</v>
      </c>
      <c r="H137" s="212" t="s">
        <v>20</v>
      </c>
      <c r="I137" s="212" t="s">
        <v>2735</v>
      </c>
      <c r="J137" s="212" t="s">
        <v>2745</v>
      </c>
      <c r="K137" s="224" t="s">
        <v>2875</v>
      </c>
      <c r="L137" s="179" t="s">
        <v>19</v>
      </c>
      <c r="M137" s="179" t="str">
        <f>IFERROR(INDEX('1.2(2)'!J$967:J$1010,MATCH('1.2(1)①'!$B137,'1.2(2)'!$E$967:$E$1010,0),1),"ー")</f>
        <v>ー</v>
      </c>
      <c r="N137" s="179" t="str">
        <f>IFERROR(INDEX('1.2(2)'!K$967:K$1010,MATCH('1.2(1)①'!$B137,'1.2(2)'!$E$967:$E$1010,0),1),"ー")</f>
        <v>ー</v>
      </c>
    </row>
    <row r="138" spans="1:14">
      <c r="A138" s="191" t="str">
        <f t="shared" si="4"/>
        <v>Scope1, 2その他の設備導入、運用改善空気調和設備空調負荷低減のための運用改善</v>
      </c>
      <c r="B138" s="11">
        <f t="shared" si="3"/>
        <v>132</v>
      </c>
      <c r="C138" s="206" t="s">
        <v>11</v>
      </c>
      <c r="D138" s="212" t="s">
        <v>12</v>
      </c>
      <c r="E138" s="212" t="s">
        <v>13</v>
      </c>
      <c r="F138" s="212" t="s">
        <v>14</v>
      </c>
      <c r="G138" s="212" t="s">
        <v>202</v>
      </c>
      <c r="H138" s="212" t="s">
        <v>20</v>
      </c>
      <c r="I138" s="212" t="s">
        <v>2735</v>
      </c>
      <c r="J138" s="212" t="s">
        <v>2746</v>
      </c>
      <c r="K138" s="213"/>
      <c r="L138" s="179" t="s">
        <v>19</v>
      </c>
      <c r="M138" s="179" t="str">
        <f>IFERROR(INDEX('1.2(2)'!J$967:J$1010,MATCH('1.2(1)①'!$B138,'1.2(2)'!$E$967:$E$1010,0),1),"ー")</f>
        <v>ー</v>
      </c>
      <c r="N138" s="179" t="str">
        <f>IFERROR(INDEX('1.2(2)'!K$967:K$1010,MATCH('1.2(1)①'!$B138,'1.2(2)'!$E$967:$E$1010,0),1),"ー")</f>
        <v>ー</v>
      </c>
    </row>
    <row r="139" spans="1:14" ht="22.8">
      <c r="A139" s="191" t="str">
        <f t="shared" si="4"/>
        <v>Scope1, 2その他の設備導入、運用改善空気調和設備空調負荷低減のための運用改善</v>
      </c>
      <c r="B139" s="11">
        <f t="shared" si="3"/>
        <v>133</v>
      </c>
      <c r="C139" s="206" t="s">
        <v>11</v>
      </c>
      <c r="D139" s="212" t="s">
        <v>12</v>
      </c>
      <c r="E139" s="212" t="s">
        <v>13</v>
      </c>
      <c r="F139" s="212" t="s">
        <v>14</v>
      </c>
      <c r="G139" s="212" t="s">
        <v>202</v>
      </c>
      <c r="H139" s="212" t="s">
        <v>20</v>
      </c>
      <c r="I139" s="212" t="s">
        <v>2735</v>
      </c>
      <c r="J139" s="212" t="s">
        <v>2747</v>
      </c>
      <c r="K139" s="224" t="s">
        <v>2876</v>
      </c>
      <c r="L139" s="179" t="s">
        <v>19</v>
      </c>
      <c r="M139" s="179" t="str">
        <f>IFERROR(INDEX('1.2(2)'!J$967:J$1010,MATCH('1.2(1)①'!$B139,'1.2(2)'!$E$967:$E$1010,0),1),"ー")</f>
        <v>ー</v>
      </c>
      <c r="N139" s="179" t="str">
        <f>IFERROR(INDEX('1.2(2)'!K$967:K$1010,MATCH('1.2(1)①'!$B139,'1.2(2)'!$E$967:$E$1010,0),1),"ー")</f>
        <v>ー</v>
      </c>
    </row>
    <row r="140" spans="1:14" ht="22.8">
      <c r="A140" s="191" t="str">
        <f t="shared" si="4"/>
        <v>Scope1, 2その他の設備導入、運用改善空気調和設備空調負荷低減のための運用改善</v>
      </c>
      <c r="B140" s="11">
        <f t="shared" si="3"/>
        <v>134</v>
      </c>
      <c r="C140" s="206" t="s">
        <v>11</v>
      </c>
      <c r="D140" s="212" t="s">
        <v>12</v>
      </c>
      <c r="E140" s="212" t="s">
        <v>13</v>
      </c>
      <c r="F140" s="212" t="s">
        <v>14</v>
      </c>
      <c r="G140" s="212" t="s">
        <v>202</v>
      </c>
      <c r="H140" s="212" t="s">
        <v>20</v>
      </c>
      <c r="I140" s="212" t="s">
        <v>2735</v>
      </c>
      <c r="J140" s="212" t="s">
        <v>2748</v>
      </c>
      <c r="K140" s="224" t="s">
        <v>2877</v>
      </c>
      <c r="L140" s="179" t="s">
        <v>19</v>
      </c>
      <c r="M140" s="179" t="str">
        <f>IFERROR(INDEX('1.2(2)'!J$967:J$1010,MATCH('1.2(1)①'!$B140,'1.2(2)'!$E$967:$E$1010,0),1),"ー")</f>
        <v>ー</v>
      </c>
      <c r="N140" s="179" t="str">
        <f>IFERROR(INDEX('1.2(2)'!K$967:K$1010,MATCH('1.2(1)①'!$B140,'1.2(2)'!$E$967:$E$1010,0),1),"ー")</f>
        <v>ー</v>
      </c>
    </row>
    <row r="141" spans="1:14" ht="22.8">
      <c r="A141" s="191" t="str">
        <f t="shared" si="4"/>
        <v>Scope1, 2その他の設備導入、運用改善空気調和設備空調負荷低減のための運用改善</v>
      </c>
      <c r="B141" s="11">
        <f t="shared" si="3"/>
        <v>135</v>
      </c>
      <c r="C141" s="206" t="s">
        <v>11</v>
      </c>
      <c r="D141" s="212" t="s">
        <v>12</v>
      </c>
      <c r="E141" s="212" t="s">
        <v>13</v>
      </c>
      <c r="F141" s="212" t="s">
        <v>14</v>
      </c>
      <c r="G141" s="212" t="s">
        <v>202</v>
      </c>
      <c r="H141" s="212" t="s">
        <v>20</v>
      </c>
      <c r="I141" s="212" t="s">
        <v>2735</v>
      </c>
      <c r="J141" s="212" t="s">
        <v>2749</v>
      </c>
      <c r="K141" s="224" t="s">
        <v>2878</v>
      </c>
      <c r="L141" s="179" t="s">
        <v>19</v>
      </c>
      <c r="M141" s="179" t="str">
        <f>IFERROR(INDEX('1.2(2)'!J$967:J$1010,MATCH('1.2(1)①'!$B141,'1.2(2)'!$E$967:$E$1010,0),1),"ー")</f>
        <v>ー</v>
      </c>
      <c r="N141" s="179" t="str">
        <f>IFERROR(INDEX('1.2(2)'!K$967:K$1010,MATCH('1.2(1)①'!$B141,'1.2(2)'!$E$967:$E$1010,0),1),"ー")</f>
        <v>ー</v>
      </c>
    </row>
    <row r="142" spans="1:14" ht="22.8">
      <c r="A142" s="191" t="str">
        <f t="shared" si="4"/>
        <v>Scope1, 2その他の設備導入、運用改善空気調和設備空調負荷低減のための運用改善</v>
      </c>
      <c r="B142" s="11">
        <f t="shared" si="3"/>
        <v>136</v>
      </c>
      <c r="C142" s="206" t="s">
        <v>11</v>
      </c>
      <c r="D142" s="212" t="s">
        <v>12</v>
      </c>
      <c r="E142" s="212" t="s">
        <v>13</v>
      </c>
      <c r="F142" s="212" t="s">
        <v>14</v>
      </c>
      <c r="G142" s="212" t="s">
        <v>202</v>
      </c>
      <c r="H142" s="212" t="s">
        <v>20</v>
      </c>
      <c r="I142" s="212" t="s">
        <v>2735</v>
      </c>
      <c r="J142" s="212" t="s">
        <v>2750</v>
      </c>
      <c r="K142" s="224" t="s">
        <v>2879</v>
      </c>
      <c r="L142" s="179" t="s">
        <v>19</v>
      </c>
      <c r="M142" s="179" t="str">
        <f>IFERROR(INDEX('1.2(2)'!J$967:J$1010,MATCH('1.2(1)①'!$B142,'1.2(2)'!$E$967:$E$1010,0),1),"ー")</f>
        <v>ー</v>
      </c>
      <c r="N142" s="179" t="str">
        <f>IFERROR(INDEX('1.2(2)'!K$967:K$1010,MATCH('1.2(1)①'!$B142,'1.2(2)'!$E$967:$E$1010,0),1),"ー")</f>
        <v>ー</v>
      </c>
    </row>
    <row r="143" spans="1:14" ht="22.8">
      <c r="A143" s="191" t="str">
        <f t="shared" si="4"/>
        <v>Scope1, 2その他の設備導入、運用改善空気調和設備空調負荷低減のための運用改善</v>
      </c>
      <c r="B143" s="11">
        <f t="shared" si="3"/>
        <v>137</v>
      </c>
      <c r="C143" s="206" t="s">
        <v>11</v>
      </c>
      <c r="D143" s="212" t="s">
        <v>12</v>
      </c>
      <c r="E143" s="212" t="s">
        <v>13</v>
      </c>
      <c r="F143" s="212" t="s">
        <v>14</v>
      </c>
      <c r="G143" s="212" t="s">
        <v>202</v>
      </c>
      <c r="H143" s="212" t="s">
        <v>20</v>
      </c>
      <c r="I143" s="212" t="s">
        <v>2735</v>
      </c>
      <c r="J143" s="212" t="s">
        <v>2751</v>
      </c>
      <c r="K143" s="224" t="s">
        <v>2880</v>
      </c>
      <c r="L143" s="179" t="s">
        <v>19</v>
      </c>
      <c r="M143" s="179" t="str">
        <f>IFERROR(INDEX('1.2(2)'!J$967:J$1010,MATCH('1.2(1)①'!$B143,'1.2(2)'!$E$967:$E$1010,0),1),"ー")</f>
        <v>ー</v>
      </c>
      <c r="N143" s="179" t="str">
        <f>IFERROR(INDEX('1.2(2)'!K$967:K$1010,MATCH('1.2(1)①'!$B143,'1.2(2)'!$E$967:$E$1010,0),1),"ー")</f>
        <v>ー</v>
      </c>
    </row>
    <row r="144" spans="1:14" ht="22.8">
      <c r="A144" s="191" t="str">
        <f t="shared" si="4"/>
        <v>Scope1, 2その他の設備導入、運用改善空気調和設備その他運用改善</v>
      </c>
      <c r="B144" s="11">
        <f t="shared" si="3"/>
        <v>138</v>
      </c>
      <c r="C144" s="206" t="s">
        <v>11</v>
      </c>
      <c r="D144" s="212" t="s">
        <v>12</v>
      </c>
      <c r="E144" s="212" t="s">
        <v>13</v>
      </c>
      <c r="F144" s="212" t="s">
        <v>14</v>
      </c>
      <c r="G144" s="212" t="s">
        <v>202</v>
      </c>
      <c r="H144" s="212" t="s">
        <v>20</v>
      </c>
      <c r="I144" s="212" t="s">
        <v>2736</v>
      </c>
      <c r="J144" s="212" t="s">
        <v>2914</v>
      </c>
      <c r="K144" s="224" t="s">
        <v>2881</v>
      </c>
      <c r="L144" s="179" t="s">
        <v>19</v>
      </c>
      <c r="M144" s="179" t="str">
        <f>IFERROR(INDEX('1.2(2)'!J$967:J$1010,MATCH('1.2(1)①'!$B144,'1.2(2)'!$E$967:$E$1010,0),1),"ー")</f>
        <v>ー</v>
      </c>
      <c r="N144" s="179" t="str">
        <f>IFERROR(INDEX('1.2(2)'!K$967:K$1010,MATCH('1.2(1)①'!$B144,'1.2(2)'!$E$967:$E$1010,0),1),"ー")</f>
        <v>ー</v>
      </c>
    </row>
    <row r="145" spans="1:14">
      <c r="A145" s="191" t="str">
        <f t="shared" si="4"/>
        <v>Scope1, 2その他の設備導入、運用改善空気調和設備その他運用改善</v>
      </c>
      <c r="B145" s="11">
        <f t="shared" si="3"/>
        <v>139</v>
      </c>
      <c r="C145" s="206" t="s">
        <v>11</v>
      </c>
      <c r="D145" s="212" t="s">
        <v>12</v>
      </c>
      <c r="E145" s="212" t="s">
        <v>13</v>
      </c>
      <c r="F145" s="212" t="s">
        <v>14</v>
      </c>
      <c r="G145" s="212" t="s">
        <v>202</v>
      </c>
      <c r="H145" s="212" t="s">
        <v>20</v>
      </c>
      <c r="I145" s="212" t="s">
        <v>2736</v>
      </c>
      <c r="J145" s="212" t="s">
        <v>2753</v>
      </c>
      <c r="K145" s="224"/>
      <c r="L145" s="179" t="s">
        <v>19</v>
      </c>
      <c r="M145" s="179" t="str">
        <f>IFERROR(INDEX('1.2(2)'!J$967:J$1010,MATCH('1.2(1)①'!$B145,'1.2(2)'!$E$967:$E$1010,0),1),"ー")</f>
        <v>ー</v>
      </c>
      <c r="N145" s="179" t="str">
        <f>IFERROR(INDEX('1.2(2)'!K$967:K$1010,MATCH('1.2(1)①'!$B145,'1.2(2)'!$E$967:$E$1010,0),1),"ー")</f>
        <v>ー</v>
      </c>
    </row>
    <row r="146" spans="1:14" ht="22.8">
      <c r="A146" s="191" t="str">
        <f t="shared" si="4"/>
        <v>Scope1, 2その他の設備導入、運用改善空気調和設備その他運用改善</v>
      </c>
      <c r="B146" s="11">
        <f t="shared" si="3"/>
        <v>140</v>
      </c>
      <c r="C146" s="206" t="s">
        <v>11</v>
      </c>
      <c r="D146" s="212" t="s">
        <v>12</v>
      </c>
      <c r="E146" s="212" t="s">
        <v>13</v>
      </c>
      <c r="F146" s="212" t="s">
        <v>14</v>
      </c>
      <c r="G146" s="212" t="s">
        <v>202</v>
      </c>
      <c r="H146" s="212" t="s">
        <v>20</v>
      </c>
      <c r="I146" s="212" t="s">
        <v>2736</v>
      </c>
      <c r="J146" s="212" t="s">
        <v>2903</v>
      </c>
      <c r="K146" s="224" t="s">
        <v>2882</v>
      </c>
      <c r="L146" s="179" t="s">
        <v>19</v>
      </c>
      <c r="M146" s="179" t="str">
        <f>IFERROR(INDEX('1.2(2)'!J$967:J$1010,MATCH('1.2(1)①'!$B146,'1.2(2)'!$E$967:$E$1010,0),1),"ー")</f>
        <v>ー</v>
      </c>
      <c r="N146" s="179" t="str">
        <f>IFERROR(INDEX('1.2(2)'!K$967:K$1010,MATCH('1.2(1)①'!$B146,'1.2(2)'!$E$967:$E$1010,0),1),"ー")</f>
        <v>ー</v>
      </c>
    </row>
    <row r="147" spans="1:14">
      <c r="A147" s="191" t="str">
        <f t="shared" si="4"/>
        <v>Scope1, 2その他の設備導入、運用改善空気調和設備その他運用改善</v>
      </c>
      <c r="B147" s="11">
        <f t="shared" si="3"/>
        <v>141</v>
      </c>
      <c r="C147" s="206" t="s">
        <v>11</v>
      </c>
      <c r="D147" s="212" t="s">
        <v>12</v>
      </c>
      <c r="E147" s="212" t="s">
        <v>13</v>
      </c>
      <c r="F147" s="212" t="s">
        <v>14</v>
      </c>
      <c r="G147" s="212" t="s">
        <v>202</v>
      </c>
      <c r="H147" s="212" t="s">
        <v>20</v>
      </c>
      <c r="I147" s="212" t="s">
        <v>2736</v>
      </c>
      <c r="J147" s="212" t="s">
        <v>2754</v>
      </c>
      <c r="K147" s="213"/>
      <c r="L147" s="179" t="s">
        <v>19</v>
      </c>
      <c r="M147" s="179" t="str">
        <f>IFERROR(INDEX('1.2(2)'!J$967:J$1010,MATCH('1.2(1)①'!$B147,'1.2(2)'!$E$967:$E$1010,0),1),"ー")</f>
        <v>ー</v>
      </c>
      <c r="N147" s="179" t="str">
        <f>IFERROR(INDEX('1.2(2)'!K$967:K$1010,MATCH('1.2(1)①'!$B147,'1.2(2)'!$E$967:$E$1010,0),1),"ー")</f>
        <v>ー</v>
      </c>
    </row>
    <row r="148" spans="1:14" ht="43.2">
      <c r="A148" s="191" t="str">
        <f t="shared" si="4"/>
        <v>Scope1, 2その他の設備導入、運用改善給湯設備給湯熱源設備・システム</v>
      </c>
      <c r="B148" s="11">
        <f>ROW(B148)-6</f>
        <v>142</v>
      </c>
      <c r="C148" s="153" t="s">
        <v>11</v>
      </c>
      <c r="D148" s="140" t="s">
        <v>12</v>
      </c>
      <c r="E148" s="140" t="s">
        <v>13</v>
      </c>
      <c r="F148" s="140" t="s">
        <v>14</v>
      </c>
      <c r="G148" s="140" t="s">
        <v>202</v>
      </c>
      <c r="H148" s="140" t="s">
        <v>51</v>
      </c>
      <c r="I148" s="140" t="s">
        <v>52</v>
      </c>
      <c r="J148" s="140" t="s">
        <v>271</v>
      </c>
      <c r="K148" s="141" t="s">
        <v>272</v>
      </c>
      <c r="L148" s="179" t="s">
        <v>19</v>
      </c>
      <c r="M148" s="179" t="str">
        <f>IFERROR(INDEX('1.2(2)'!J$967:J$1010,MATCH('1.2(1)①'!$B148,'1.2(2)'!$E$967:$E$1010,0),1),"ー")</f>
        <v>ー</v>
      </c>
      <c r="N148" s="179" t="str">
        <f>IFERROR(INDEX('1.2(2)'!K$967:K$1010,MATCH('1.2(1)①'!$B148,'1.2(2)'!$E$967:$E$1010,0),1),"ー")</f>
        <v>ー</v>
      </c>
    </row>
    <row r="149" spans="1:14" ht="28.8">
      <c r="A149" s="191" t="str">
        <f t="shared" si="4"/>
        <v>Scope1, 2その他の設備導入、運用改善給湯設備給湯熱源設備・システム</v>
      </c>
      <c r="B149" s="11">
        <f t="shared" si="3"/>
        <v>143</v>
      </c>
      <c r="C149" s="153" t="s">
        <v>11</v>
      </c>
      <c r="D149" s="140" t="s">
        <v>12</v>
      </c>
      <c r="E149" s="140" t="s">
        <v>13</v>
      </c>
      <c r="F149" s="140" t="s">
        <v>14</v>
      </c>
      <c r="G149" s="140" t="s">
        <v>202</v>
      </c>
      <c r="H149" s="140" t="s">
        <v>51</v>
      </c>
      <c r="I149" s="140" t="s">
        <v>52</v>
      </c>
      <c r="J149" s="140" t="s">
        <v>273</v>
      </c>
      <c r="K149" s="141" t="s">
        <v>274</v>
      </c>
      <c r="L149" s="179" t="s">
        <v>19</v>
      </c>
      <c r="M149" s="179" t="str">
        <f>IFERROR(INDEX('1.2(2)'!J$967:J$1010,MATCH('1.2(1)①'!$B149,'1.2(2)'!$E$967:$E$1010,0),1),"ー")</f>
        <v>ー</v>
      </c>
      <c r="N149" s="179" t="str">
        <f>IFERROR(INDEX('1.2(2)'!K$967:K$1010,MATCH('1.2(1)①'!$B149,'1.2(2)'!$E$967:$E$1010,0),1),"ー")</f>
        <v>ー</v>
      </c>
    </row>
    <row r="150" spans="1:14">
      <c r="A150" s="191" t="str">
        <f t="shared" si="4"/>
        <v>Scope1, 2その他の設備導入、運用改善給湯設備給湯熱源設備・システム</v>
      </c>
      <c r="B150" s="11">
        <f t="shared" si="3"/>
        <v>144</v>
      </c>
      <c r="C150" s="153" t="s">
        <v>11</v>
      </c>
      <c r="D150" s="140" t="s">
        <v>12</v>
      </c>
      <c r="E150" s="140" t="s">
        <v>13</v>
      </c>
      <c r="F150" s="140" t="s">
        <v>14</v>
      </c>
      <c r="G150" s="140" t="s">
        <v>202</v>
      </c>
      <c r="H150" s="140" t="s">
        <v>51</v>
      </c>
      <c r="I150" s="140" t="s">
        <v>52</v>
      </c>
      <c r="J150" s="140" t="s">
        <v>275</v>
      </c>
      <c r="K150" s="141" t="s">
        <v>276</v>
      </c>
      <c r="L150" s="179" t="s">
        <v>19</v>
      </c>
      <c r="M150" s="179" t="str">
        <f>IFERROR(INDEX('1.2(2)'!J$967:J$1010,MATCH('1.2(1)①'!$B150,'1.2(2)'!$E$967:$E$1010,0),1),"ー")</f>
        <v>ー</v>
      </c>
      <c r="N150" s="179" t="str">
        <f>IFERROR(INDEX('1.2(2)'!K$967:K$1010,MATCH('1.2(1)①'!$B150,'1.2(2)'!$E$967:$E$1010,0),1),"ー")</f>
        <v>ー</v>
      </c>
    </row>
    <row r="151" spans="1:14">
      <c r="A151" s="191" t="str">
        <f t="shared" si="4"/>
        <v>Scope1, 2その他の設備導入、運用改善給湯設備給湯熱媒体輸送管の合理化・最適化</v>
      </c>
      <c r="B151" s="11">
        <f t="shared" si="3"/>
        <v>145</v>
      </c>
      <c r="C151" s="153" t="s">
        <v>11</v>
      </c>
      <c r="D151" s="140" t="s">
        <v>12</v>
      </c>
      <c r="E151" s="140" t="s">
        <v>13</v>
      </c>
      <c r="F151" s="140" t="s">
        <v>14</v>
      </c>
      <c r="G151" s="140" t="s">
        <v>202</v>
      </c>
      <c r="H151" s="140" t="s">
        <v>55</v>
      </c>
      <c r="I151" s="140" t="s">
        <v>277</v>
      </c>
      <c r="J151" s="140" t="s">
        <v>278</v>
      </c>
      <c r="K151" s="141" t="s">
        <v>279</v>
      </c>
      <c r="L151" s="179" t="s">
        <v>19</v>
      </c>
      <c r="M151" s="179" t="str">
        <f>IFERROR(INDEX('1.2(2)'!J$967:J$1010,MATCH('1.2(1)①'!$B151,'1.2(2)'!$E$967:$E$1010,0),1),"ー")</f>
        <v>ー</v>
      </c>
      <c r="N151" s="179" t="str">
        <f>IFERROR(INDEX('1.2(2)'!K$967:K$1010,MATCH('1.2(1)①'!$B151,'1.2(2)'!$E$967:$E$1010,0),1),"ー")</f>
        <v>ー</v>
      </c>
    </row>
    <row r="152" spans="1:14">
      <c r="A152" s="191" t="str">
        <f t="shared" si="4"/>
        <v>Scope1, 2その他の設備導入、運用改善給湯設備給湯熱媒体輸送管の合理化・最適化</v>
      </c>
      <c r="B152" s="11">
        <f t="shared" si="3"/>
        <v>146</v>
      </c>
      <c r="C152" s="153" t="s">
        <v>11</v>
      </c>
      <c r="D152" s="140" t="s">
        <v>12</v>
      </c>
      <c r="E152" s="140" t="s">
        <v>13</v>
      </c>
      <c r="F152" s="140" t="s">
        <v>14</v>
      </c>
      <c r="G152" s="140" t="s">
        <v>202</v>
      </c>
      <c r="H152" s="140" t="s">
        <v>55</v>
      </c>
      <c r="I152" s="140" t="s">
        <v>277</v>
      </c>
      <c r="J152" s="140" t="s">
        <v>280</v>
      </c>
      <c r="K152" s="141" t="s">
        <v>281</v>
      </c>
      <c r="L152" s="179" t="s">
        <v>19</v>
      </c>
      <c r="M152" s="179" t="str">
        <f>IFERROR(INDEX('1.2(2)'!J$967:J$1010,MATCH('1.2(1)①'!$B152,'1.2(2)'!$E$967:$E$1010,0),1),"ー")</f>
        <v>ー</v>
      </c>
      <c r="N152" s="179" t="str">
        <f>IFERROR(INDEX('1.2(2)'!K$967:K$1010,MATCH('1.2(1)①'!$B152,'1.2(2)'!$E$967:$E$1010,0),1),"ー")</f>
        <v>ー</v>
      </c>
    </row>
    <row r="153" spans="1:14" ht="28.8">
      <c r="A153" s="191" t="str">
        <f t="shared" si="4"/>
        <v>Scope1, 2その他の設備導入、運用改善給湯設備給湯熱源設備・システムの運用改善</v>
      </c>
      <c r="B153" s="11">
        <f t="shared" si="3"/>
        <v>147</v>
      </c>
      <c r="C153" s="206" t="s">
        <v>11</v>
      </c>
      <c r="D153" s="212" t="s">
        <v>12</v>
      </c>
      <c r="E153" s="212" t="s">
        <v>13</v>
      </c>
      <c r="F153" s="212" t="s">
        <v>14</v>
      </c>
      <c r="G153" s="212" t="s">
        <v>202</v>
      </c>
      <c r="H153" s="212" t="s">
        <v>51</v>
      </c>
      <c r="I153" s="212" t="s">
        <v>2755</v>
      </c>
      <c r="J153" s="212" t="s">
        <v>2737</v>
      </c>
      <c r="K153" s="224" t="s">
        <v>2916</v>
      </c>
      <c r="L153" s="179" t="s">
        <v>19</v>
      </c>
      <c r="M153" s="179" t="str">
        <f>IFERROR(INDEX('1.2(2)'!J$967:J$1010,MATCH('1.2(1)①'!$B153,'1.2(2)'!$E$967:$E$1010,0),1),"ー")</f>
        <v>ー</v>
      </c>
      <c r="N153" s="179" t="str">
        <f>IFERROR(INDEX('1.2(2)'!K$967:K$1010,MATCH('1.2(1)①'!$B153,'1.2(2)'!$E$967:$E$1010,0),1),"ー")</f>
        <v>ー</v>
      </c>
    </row>
    <row r="154" spans="1:14" ht="22.8">
      <c r="A154" s="191" t="str">
        <f t="shared" si="4"/>
        <v>Scope1, 2その他の設備導入、運用改善給湯設備給湯熱源設備・システムの運用改善</v>
      </c>
      <c r="B154" s="11">
        <f t="shared" si="3"/>
        <v>148</v>
      </c>
      <c r="C154" s="206" t="s">
        <v>11</v>
      </c>
      <c r="D154" s="212" t="s">
        <v>12</v>
      </c>
      <c r="E154" s="212" t="s">
        <v>13</v>
      </c>
      <c r="F154" s="212" t="s">
        <v>14</v>
      </c>
      <c r="G154" s="212" t="s">
        <v>202</v>
      </c>
      <c r="H154" s="212" t="s">
        <v>51</v>
      </c>
      <c r="I154" s="212" t="s">
        <v>2755</v>
      </c>
      <c r="J154" s="212" t="s">
        <v>2906</v>
      </c>
      <c r="K154" s="224" t="s">
        <v>2883</v>
      </c>
      <c r="L154" s="179" t="s">
        <v>19</v>
      </c>
      <c r="M154" s="179" t="str">
        <f>IFERROR(INDEX('1.2(2)'!J$967:J$1010,MATCH('1.2(1)①'!$B154,'1.2(2)'!$E$967:$E$1010,0),1),"ー")</f>
        <v>ー</v>
      </c>
      <c r="N154" s="179" t="str">
        <f>IFERROR(INDEX('1.2(2)'!K$967:K$1010,MATCH('1.2(1)①'!$B154,'1.2(2)'!$E$967:$E$1010,0),1),"ー")</f>
        <v>ー</v>
      </c>
    </row>
    <row r="155" spans="1:14" ht="22.8">
      <c r="A155" s="191" t="str">
        <f t="shared" si="4"/>
        <v>Scope1, 2その他の設備導入、運用改善給湯設備給湯熱源設備・システムの運用改善</v>
      </c>
      <c r="B155" s="11">
        <f t="shared" si="3"/>
        <v>149</v>
      </c>
      <c r="C155" s="206" t="s">
        <v>11</v>
      </c>
      <c r="D155" s="212" t="s">
        <v>12</v>
      </c>
      <c r="E155" s="212" t="s">
        <v>13</v>
      </c>
      <c r="F155" s="212" t="s">
        <v>14</v>
      </c>
      <c r="G155" s="212" t="s">
        <v>202</v>
      </c>
      <c r="H155" s="212" t="s">
        <v>51</v>
      </c>
      <c r="I155" s="212" t="s">
        <v>2755</v>
      </c>
      <c r="J155" s="212" t="s">
        <v>2924</v>
      </c>
      <c r="K155" s="224" t="s">
        <v>2884</v>
      </c>
      <c r="L155" s="179" t="s">
        <v>19</v>
      </c>
      <c r="M155" s="179" t="str">
        <f>IFERROR(INDEX('1.2(2)'!J$967:J$1010,MATCH('1.2(1)①'!$B155,'1.2(2)'!$E$967:$E$1010,0),1),"ー")</f>
        <v>ー</v>
      </c>
      <c r="N155" s="179" t="str">
        <f>IFERROR(INDEX('1.2(2)'!K$967:K$1010,MATCH('1.2(1)①'!$B155,'1.2(2)'!$E$967:$E$1010,0),1),"ー")</f>
        <v>ー</v>
      </c>
    </row>
    <row r="156" spans="1:14" ht="28.8">
      <c r="A156" s="191" t="str">
        <f t="shared" si="4"/>
        <v>Scope1, 2その他の設備導入、運用改善給湯設備給湯熱源設備・システムの運用改善</v>
      </c>
      <c r="B156" s="11">
        <f t="shared" si="3"/>
        <v>150</v>
      </c>
      <c r="C156" s="206" t="s">
        <v>11</v>
      </c>
      <c r="D156" s="212" t="s">
        <v>12</v>
      </c>
      <c r="E156" s="212" t="s">
        <v>13</v>
      </c>
      <c r="F156" s="212" t="s">
        <v>14</v>
      </c>
      <c r="G156" s="212" t="s">
        <v>202</v>
      </c>
      <c r="H156" s="212" t="s">
        <v>51</v>
      </c>
      <c r="I156" s="212" t="s">
        <v>2755</v>
      </c>
      <c r="J156" s="212" t="s">
        <v>2756</v>
      </c>
      <c r="K156" s="213"/>
      <c r="L156" s="179" t="s">
        <v>19</v>
      </c>
      <c r="M156" s="179" t="str">
        <f>IFERROR(INDEX('1.2(2)'!J$967:J$1010,MATCH('1.2(1)①'!$B156,'1.2(2)'!$E$967:$E$1010,0),1),"ー")</f>
        <v>ー</v>
      </c>
      <c r="N156" s="179" t="str">
        <f>IFERROR(INDEX('1.2(2)'!K$967:K$1010,MATCH('1.2(1)①'!$B156,'1.2(2)'!$E$967:$E$1010,0),1),"ー")</f>
        <v>ー</v>
      </c>
    </row>
    <row r="157" spans="1:14" ht="22.8">
      <c r="A157" s="191" t="str">
        <f t="shared" si="4"/>
        <v>Scope1, 2その他の設備導入、運用改善給湯設備給湯負荷低減のための運用改善</v>
      </c>
      <c r="B157" s="11">
        <f t="shared" si="3"/>
        <v>151</v>
      </c>
      <c r="C157" s="206" t="s">
        <v>11</v>
      </c>
      <c r="D157" s="212" t="s">
        <v>12</v>
      </c>
      <c r="E157" s="212" t="s">
        <v>13</v>
      </c>
      <c r="F157" s="212" t="s">
        <v>14</v>
      </c>
      <c r="G157" s="212" t="s">
        <v>202</v>
      </c>
      <c r="H157" s="212" t="s">
        <v>51</v>
      </c>
      <c r="I157" s="212" t="s">
        <v>2757</v>
      </c>
      <c r="J157" s="212" t="s">
        <v>2758</v>
      </c>
      <c r="K157" s="224" t="s">
        <v>2885</v>
      </c>
      <c r="L157" s="179" t="s">
        <v>19</v>
      </c>
      <c r="M157" s="179" t="str">
        <f>IFERROR(INDEX('1.2(2)'!J$967:J$1010,MATCH('1.2(1)①'!$B157,'1.2(2)'!$E$967:$E$1010,0),1),"ー")</f>
        <v>ー</v>
      </c>
      <c r="N157" s="179" t="str">
        <f>IFERROR(INDEX('1.2(2)'!K$967:K$1010,MATCH('1.2(1)①'!$B157,'1.2(2)'!$E$967:$E$1010,0),1),"ー")</f>
        <v>ー</v>
      </c>
    </row>
    <row r="158" spans="1:14" ht="22.8">
      <c r="A158" s="191" t="str">
        <f t="shared" si="4"/>
        <v>Scope1, 2その他の設備導入、運用改善給湯設備給湯負荷低減のための運用改善</v>
      </c>
      <c r="B158" s="11">
        <f t="shared" si="3"/>
        <v>152</v>
      </c>
      <c r="C158" s="206" t="s">
        <v>11</v>
      </c>
      <c r="D158" s="212" t="s">
        <v>12</v>
      </c>
      <c r="E158" s="212" t="s">
        <v>13</v>
      </c>
      <c r="F158" s="212" t="s">
        <v>14</v>
      </c>
      <c r="G158" s="212" t="s">
        <v>202</v>
      </c>
      <c r="H158" s="212" t="s">
        <v>51</v>
      </c>
      <c r="I158" s="212" t="s">
        <v>2757</v>
      </c>
      <c r="J158" s="212" t="s">
        <v>2759</v>
      </c>
      <c r="K158" s="224" t="s">
        <v>2886</v>
      </c>
      <c r="L158" s="179" t="s">
        <v>19</v>
      </c>
      <c r="M158" s="179" t="str">
        <f>IFERROR(INDEX('1.2(2)'!J$967:J$1010,MATCH('1.2(1)①'!$B158,'1.2(2)'!$E$967:$E$1010,0),1),"ー")</f>
        <v>ー</v>
      </c>
      <c r="N158" s="179" t="str">
        <f>IFERROR(INDEX('1.2(2)'!K$967:K$1010,MATCH('1.2(1)①'!$B158,'1.2(2)'!$E$967:$E$1010,0),1),"ー")</f>
        <v>ー</v>
      </c>
    </row>
    <row r="159" spans="1:14">
      <c r="A159" s="191" t="str">
        <f t="shared" si="4"/>
        <v>Scope1, 2その他の設備導入、運用改善給湯設備その他運用改善</v>
      </c>
      <c r="B159" s="11">
        <f t="shared" si="3"/>
        <v>153</v>
      </c>
      <c r="C159" s="206" t="s">
        <v>11</v>
      </c>
      <c r="D159" s="212" t="s">
        <v>12</v>
      </c>
      <c r="E159" s="212" t="s">
        <v>13</v>
      </c>
      <c r="F159" s="212" t="s">
        <v>14</v>
      </c>
      <c r="G159" s="212" t="s">
        <v>202</v>
      </c>
      <c r="H159" s="212" t="s">
        <v>51</v>
      </c>
      <c r="I159" s="212" t="s">
        <v>2736</v>
      </c>
      <c r="J159" s="212" t="s">
        <v>2752</v>
      </c>
      <c r="K159" s="213"/>
      <c r="L159" s="179" t="s">
        <v>19</v>
      </c>
      <c r="M159" s="179" t="str">
        <f>IFERROR(INDEX('1.2(2)'!J$967:J$1010,MATCH('1.2(1)①'!$B159,'1.2(2)'!$E$967:$E$1010,0),1),"ー")</f>
        <v>ー</v>
      </c>
      <c r="N159" s="179" t="str">
        <f>IFERROR(INDEX('1.2(2)'!K$967:K$1010,MATCH('1.2(1)①'!$B159,'1.2(2)'!$E$967:$E$1010,0),1),"ー")</f>
        <v>ー</v>
      </c>
    </row>
    <row r="160" spans="1:14" ht="22.8">
      <c r="A160" s="191" t="str">
        <f t="shared" si="4"/>
        <v>Scope1, 2その他の設備導入、運用改善給湯設備その他運用改善</v>
      </c>
      <c r="B160" s="11">
        <f t="shared" si="3"/>
        <v>154</v>
      </c>
      <c r="C160" s="206" t="s">
        <v>11</v>
      </c>
      <c r="D160" s="212" t="s">
        <v>12</v>
      </c>
      <c r="E160" s="212" t="s">
        <v>13</v>
      </c>
      <c r="F160" s="212" t="s">
        <v>14</v>
      </c>
      <c r="G160" s="212" t="s">
        <v>202</v>
      </c>
      <c r="H160" s="212" t="s">
        <v>51</v>
      </c>
      <c r="I160" s="212" t="s">
        <v>2736</v>
      </c>
      <c r="J160" s="212" t="s">
        <v>2910</v>
      </c>
      <c r="K160" s="224" t="s">
        <v>2887</v>
      </c>
      <c r="L160" s="179" t="s">
        <v>19</v>
      </c>
      <c r="M160" s="179" t="str">
        <f>IFERROR(INDEX('1.2(2)'!J$967:J$1010,MATCH('1.2(1)①'!$B160,'1.2(2)'!$E$967:$E$1010,0),1),"ー")</f>
        <v>ー</v>
      </c>
      <c r="N160" s="179" t="str">
        <f>IFERROR(INDEX('1.2(2)'!K$967:K$1010,MATCH('1.2(1)①'!$B160,'1.2(2)'!$E$967:$E$1010,0),1),"ー")</f>
        <v>ー</v>
      </c>
    </row>
    <row r="161" spans="1:14">
      <c r="A161" s="191" t="str">
        <f t="shared" si="4"/>
        <v>Scope1, 2その他の設備導入、運用改善給湯設備その他運用改善</v>
      </c>
      <c r="B161" s="11">
        <f t="shared" si="3"/>
        <v>155</v>
      </c>
      <c r="C161" s="206" t="s">
        <v>11</v>
      </c>
      <c r="D161" s="212" t="s">
        <v>12</v>
      </c>
      <c r="E161" s="212" t="s">
        <v>13</v>
      </c>
      <c r="F161" s="212" t="s">
        <v>14</v>
      </c>
      <c r="G161" s="212" t="s">
        <v>202</v>
      </c>
      <c r="H161" s="212" t="s">
        <v>51</v>
      </c>
      <c r="I161" s="212" t="s">
        <v>2736</v>
      </c>
      <c r="J161" s="212" t="s">
        <v>2754</v>
      </c>
      <c r="K161" s="213"/>
      <c r="L161" s="179" t="s">
        <v>19</v>
      </c>
      <c r="M161" s="179" t="str">
        <f>IFERROR(INDEX('1.2(2)'!J$967:J$1010,MATCH('1.2(1)①'!$B161,'1.2(2)'!$E$967:$E$1010,0),1),"ー")</f>
        <v>ー</v>
      </c>
      <c r="N161" s="179" t="str">
        <f>IFERROR(INDEX('1.2(2)'!K$967:K$1010,MATCH('1.2(1)①'!$B161,'1.2(2)'!$E$967:$E$1010,0),1),"ー")</f>
        <v>ー</v>
      </c>
    </row>
    <row r="162" spans="1:14" ht="22.8">
      <c r="A162" s="191" t="str">
        <f t="shared" si="4"/>
        <v>Scope1, 2その他の設備導入、運用改善給湯設備その他運用改善</v>
      </c>
      <c r="B162" s="11">
        <f t="shared" si="3"/>
        <v>156</v>
      </c>
      <c r="C162" s="206" t="s">
        <v>11</v>
      </c>
      <c r="D162" s="212" t="s">
        <v>12</v>
      </c>
      <c r="E162" s="212" t="s">
        <v>13</v>
      </c>
      <c r="F162" s="212" t="s">
        <v>14</v>
      </c>
      <c r="G162" s="212" t="s">
        <v>202</v>
      </c>
      <c r="H162" s="212" t="s">
        <v>51</v>
      </c>
      <c r="I162" s="212" t="s">
        <v>2736</v>
      </c>
      <c r="J162" s="212" t="s">
        <v>2761</v>
      </c>
      <c r="K162" s="224" t="s">
        <v>2888</v>
      </c>
      <c r="L162" s="179" t="s">
        <v>19</v>
      </c>
      <c r="M162" s="179" t="str">
        <f>IFERROR(INDEX('1.2(2)'!J$967:J$1010,MATCH('1.2(1)①'!$B162,'1.2(2)'!$E$967:$E$1010,0),1),"ー")</f>
        <v>ー</v>
      </c>
      <c r="N162" s="179" t="str">
        <f>IFERROR(INDEX('1.2(2)'!K$967:K$1010,MATCH('1.2(1)①'!$B162,'1.2(2)'!$E$967:$E$1010,0),1),"ー")</f>
        <v>ー</v>
      </c>
    </row>
    <row r="163" spans="1:14">
      <c r="A163" s="191" t="str">
        <f t="shared" si="4"/>
        <v>Scope1, 2その他の設備導入、運用改善換気設備高効率換気設備</v>
      </c>
      <c r="B163" s="11">
        <f t="shared" si="3"/>
        <v>157</v>
      </c>
      <c r="C163" s="153" t="s">
        <v>11</v>
      </c>
      <c r="D163" s="140" t="s">
        <v>12</v>
      </c>
      <c r="E163" s="140" t="s">
        <v>13</v>
      </c>
      <c r="F163" s="140" t="s">
        <v>14</v>
      </c>
      <c r="G163" s="140" t="s">
        <v>202</v>
      </c>
      <c r="H163" s="140" t="s">
        <v>282</v>
      </c>
      <c r="I163" s="140" t="s">
        <v>283</v>
      </c>
      <c r="J163" s="140" t="s">
        <v>284</v>
      </c>
      <c r="K163" s="141" t="s">
        <v>285</v>
      </c>
      <c r="L163" s="179" t="s">
        <v>19</v>
      </c>
      <c r="M163" s="179" t="str">
        <f>IFERROR(INDEX('1.2(2)'!J$967:J$1010,MATCH('1.2(1)①'!$B163,'1.2(2)'!$E$967:$E$1010,0),1),"ー")</f>
        <v>ー</v>
      </c>
      <c r="N163" s="179" t="str">
        <f>IFERROR(INDEX('1.2(2)'!K$967:K$1010,MATCH('1.2(1)①'!$B163,'1.2(2)'!$E$967:$E$1010,0),1),"ー")</f>
        <v>ー</v>
      </c>
    </row>
    <row r="164" spans="1:14" ht="28.8">
      <c r="A164" s="191" t="str">
        <f t="shared" si="4"/>
        <v>Scope1, 2その他の設備導入、運用改善換気設備高効率換気設備</v>
      </c>
      <c r="B164" s="11">
        <f t="shared" si="3"/>
        <v>158</v>
      </c>
      <c r="C164" s="153" t="s">
        <v>11</v>
      </c>
      <c r="D164" s="140" t="s">
        <v>12</v>
      </c>
      <c r="E164" s="140" t="s">
        <v>13</v>
      </c>
      <c r="F164" s="140" t="s">
        <v>14</v>
      </c>
      <c r="G164" s="140" t="s">
        <v>202</v>
      </c>
      <c r="H164" s="140" t="s">
        <v>282</v>
      </c>
      <c r="I164" s="140" t="s">
        <v>283</v>
      </c>
      <c r="J164" s="140" t="s">
        <v>286</v>
      </c>
      <c r="K164" s="141" t="s">
        <v>287</v>
      </c>
      <c r="L164" s="179" t="s">
        <v>19</v>
      </c>
      <c r="M164" s="179" t="str">
        <f>IFERROR(INDEX('1.2(2)'!J$967:J$1010,MATCH('1.2(1)①'!$B164,'1.2(2)'!$E$967:$E$1010,0),1),"ー")</f>
        <v>ー</v>
      </c>
      <c r="N164" s="179" t="str">
        <f>IFERROR(INDEX('1.2(2)'!K$967:K$1010,MATCH('1.2(1)①'!$B164,'1.2(2)'!$E$967:$E$1010,0),1),"ー")</f>
        <v>ー</v>
      </c>
    </row>
    <row r="165" spans="1:14" ht="28.8">
      <c r="A165" s="191" t="str">
        <f t="shared" si="4"/>
        <v>Scope1, 2その他の設備導入、運用改善換気設備換気量最適化</v>
      </c>
      <c r="B165" s="11">
        <f t="shared" si="3"/>
        <v>159</v>
      </c>
      <c r="C165" s="153" t="s">
        <v>11</v>
      </c>
      <c r="D165" s="140" t="s">
        <v>12</v>
      </c>
      <c r="E165" s="140" t="s">
        <v>13</v>
      </c>
      <c r="F165" s="140" t="s">
        <v>14</v>
      </c>
      <c r="G165" s="140" t="s">
        <v>202</v>
      </c>
      <c r="H165" s="140" t="s">
        <v>288</v>
      </c>
      <c r="I165" s="140" t="s">
        <v>289</v>
      </c>
      <c r="J165" s="140" t="s">
        <v>290</v>
      </c>
      <c r="K165" s="141" t="s">
        <v>291</v>
      </c>
      <c r="L165" s="179" t="s">
        <v>19</v>
      </c>
      <c r="M165" s="179" t="str">
        <f>IFERROR(INDEX('1.2(2)'!J$967:J$1010,MATCH('1.2(1)①'!$B165,'1.2(2)'!$E$967:$E$1010,0),1),"ー")</f>
        <v>ー</v>
      </c>
      <c r="N165" s="179" t="str">
        <f>IFERROR(INDEX('1.2(2)'!K$967:K$1010,MATCH('1.2(1)①'!$B165,'1.2(2)'!$E$967:$E$1010,0),1),"ー")</f>
        <v>ー</v>
      </c>
    </row>
    <row r="166" spans="1:14" ht="28.8">
      <c r="A166" s="191" t="str">
        <f t="shared" si="4"/>
        <v>Scope1, 2その他の設備導入、運用改善換気設備換気量最適化</v>
      </c>
      <c r="B166" s="11">
        <f t="shared" si="3"/>
        <v>160</v>
      </c>
      <c r="C166" s="153" t="s">
        <v>11</v>
      </c>
      <c r="D166" s="140" t="s">
        <v>12</v>
      </c>
      <c r="E166" s="140" t="s">
        <v>13</v>
      </c>
      <c r="F166" s="140" t="s">
        <v>14</v>
      </c>
      <c r="G166" s="140" t="s">
        <v>202</v>
      </c>
      <c r="H166" s="140" t="s">
        <v>288</v>
      </c>
      <c r="I166" s="140" t="s">
        <v>289</v>
      </c>
      <c r="J166" s="140" t="s">
        <v>292</v>
      </c>
      <c r="K166" s="141" t="s">
        <v>293</v>
      </c>
      <c r="L166" s="179" t="s">
        <v>19</v>
      </c>
      <c r="M166" s="179" t="str">
        <f>IFERROR(INDEX('1.2(2)'!J$967:J$1010,MATCH('1.2(1)①'!$B166,'1.2(2)'!$E$967:$E$1010,0),1),"ー")</f>
        <v>ー</v>
      </c>
      <c r="N166" s="179" t="str">
        <f>IFERROR(INDEX('1.2(2)'!K$967:K$1010,MATCH('1.2(1)①'!$B166,'1.2(2)'!$E$967:$E$1010,0),1),"ー")</f>
        <v>ー</v>
      </c>
    </row>
    <row r="167" spans="1:14" ht="28.8">
      <c r="A167" s="191" t="str">
        <f t="shared" si="4"/>
        <v>Scope1, 2その他の設備導入、運用改善換気設備換気量最適化</v>
      </c>
      <c r="B167" s="11">
        <f t="shared" si="3"/>
        <v>161</v>
      </c>
      <c r="C167" s="153" t="s">
        <v>11</v>
      </c>
      <c r="D167" s="140" t="s">
        <v>12</v>
      </c>
      <c r="E167" s="140" t="s">
        <v>13</v>
      </c>
      <c r="F167" s="140" t="s">
        <v>14</v>
      </c>
      <c r="G167" s="140" t="s">
        <v>202</v>
      </c>
      <c r="H167" s="140" t="s">
        <v>288</v>
      </c>
      <c r="I167" s="140" t="s">
        <v>289</v>
      </c>
      <c r="J167" s="140" t="s">
        <v>294</v>
      </c>
      <c r="K167" s="141" t="s">
        <v>295</v>
      </c>
      <c r="L167" s="179" t="s">
        <v>19</v>
      </c>
      <c r="M167" s="179" t="str">
        <f>IFERROR(INDEX('1.2(2)'!J$967:J$1010,MATCH('1.2(1)①'!$B167,'1.2(2)'!$E$967:$E$1010,0),1),"ー")</f>
        <v>ー</v>
      </c>
      <c r="N167" s="179" t="str">
        <f>IFERROR(INDEX('1.2(2)'!K$967:K$1010,MATCH('1.2(1)①'!$B167,'1.2(2)'!$E$967:$E$1010,0),1),"ー")</f>
        <v>ー</v>
      </c>
    </row>
    <row r="168" spans="1:14">
      <c r="A168" s="191" t="str">
        <f t="shared" si="4"/>
        <v>Scope1, 2その他の設備導入、運用改善換気設備換気量最適化</v>
      </c>
      <c r="B168" s="11">
        <f t="shared" ref="B168:B245" si="5">ROW(B168)-6</f>
        <v>162</v>
      </c>
      <c r="C168" s="153" t="s">
        <v>11</v>
      </c>
      <c r="D168" s="140" t="s">
        <v>12</v>
      </c>
      <c r="E168" s="140" t="s">
        <v>13</v>
      </c>
      <c r="F168" s="140" t="s">
        <v>14</v>
      </c>
      <c r="G168" s="140" t="s">
        <v>202</v>
      </c>
      <c r="H168" s="140" t="s">
        <v>288</v>
      </c>
      <c r="I168" s="140" t="s">
        <v>289</v>
      </c>
      <c r="J168" s="140" t="s">
        <v>296</v>
      </c>
      <c r="K168" s="141" t="s">
        <v>297</v>
      </c>
      <c r="L168" s="179" t="s">
        <v>19</v>
      </c>
      <c r="M168" s="179" t="str">
        <f>IFERROR(INDEX('1.2(2)'!J$967:J$1010,MATCH('1.2(1)①'!$B168,'1.2(2)'!$E$967:$E$1010,0),1),"ー")</f>
        <v>ー</v>
      </c>
      <c r="N168" s="179" t="str">
        <f>IFERROR(INDEX('1.2(2)'!K$967:K$1010,MATCH('1.2(1)①'!$B168,'1.2(2)'!$E$967:$E$1010,0),1),"ー")</f>
        <v>ー</v>
      </c>
    </row>
    <row r="169" spans="1:14" ht="28.8">
      <c r="A169" s="191" t="str">
        <f t="shared" si="4"/>
        <v>Scope1, 2その他の設備導入、運用改善換気設備換気量最適化</v>
      </c>
      <c r="B169" s="11">
        <f t="shared" si="5"/>
        <v>163</v>
      </c>
      <c r="C169" s="153" t="s">
        <v>11</v>
      </c>
      <c r="D169" s="140" t="s">
        <v>12</v>
      </c>
      <c r="E169" s="140" t="s">
        <v>13</v>
      </c>
      <c r="F169" s="140" t="s">
        <v>14</v>
      </c>
      <c r="G169" s="140" t="s">
        <v>202</v>
      </c>
      <c r="H169" s="140" t="s">
        <v>288</v>
      </c>
      <c r="I169" s="140" t="s">
        <v>289</v>
      </c>
      <c r="J169" s="140" t="s">
        <v>298</v>
      </c>
      <c r="K169" s="141" t="s">
        <v>299</v>
      </c>
      <c r="L169" s="179" t="s">
        <v>19</v>
      </c>
      <c r="M169" s="179" t="str">
        <f>IFERROR(INDEX('1.2(2)'!J$967:J$1010,MATCH('1.2(1)①'!$B169,'1.2(2)'!$E$967:$E$1010,0),1),"ー")</f>
        <v>ー</v>
      </c>
      <c r="N169" s="179" t="str">
        <f>IFERROR(INDEX('1.2(2)'!K$967:K$1010,MATCH('1.2(1)①'!$B169,'1.2(2)'!$E$967:$E$1010,0),1),"ー")</f>
        <v>ー</v>
      </c>
    </row>
    <row r="170" spans="1:14" s="178" customFormat="1" ht="22.8">
      <c r="A170" s="191" t="str">
        <f t="shared" si="4"/>
        <v>Scope1, 2その他の設備導入、運用改善換気設備その他運用改善</v>
      </c>
      <c r="B170" s="11">
        <f t="shared" si="5"/>
        <v>164</v>
      </c>
      <c r="C170" s="206" t="s">
        <v>11</v>
      </c>
      <c r="D170" s="212" t="s">
        <v>12</v>
      </c>
      <c r="E170" s="212" t="s">
        <v>13</v>
      </c>
      <c r="F170" s="212" t="s">
        <v>14</v>
      </c>
      <c r="G170" s="212" t="s">
        <v>202</v>
      </c>
      <c r="H170" s="212" t="s">
        <v>288</v>
      </c>
      <c r="I170" s="212" t="s">
        <v>2736</v>
      </c>
      <c r="J170" s="212" t="s">
        <v>2762</v>
      </c>
      <c r="K170" s="224" t="s">
        <v>2889</v>
      </c>
      <c r="L170" s="179" t="s">
        <v>2936</v>
      </c>
      <c r="M170" s="179"/>
      <c r="N170" s="179"/>
    </row>
    <row r="171" spans="1:14">
      <c r="A171" s="191" t="str">
        <f t="shared" si="4"/>
        <v>Scope1, 2その他の設備導入、運用改善照明設備高効率照明器具</v>
      </c>
      <c r="B171" s="11">
        <f t="shared" si="5"/>
        <v>165</v>
      </c>
      <c r="C171" s="153" t="s">
        <v>11</v>
      </c>
      <c r="D171" s="140" t="s">
        <v>12</v>
      </c>
      <c r="E171" s="140" t="s">
        <v>13</v>
      </c>
      <c r="F171" s="140" t="s">
        <v>14</v>
      </c>
      <c r="G171" s="140" t="s">
        <v>202</v>
      </c>
      <c r="H171" s="140" t="s">
        <v>65</v>
      </c>
      <c r="I171" s="140" t="s">
        <v>66</v>
      </c>
      <c r="J171" s="140" t="s">
        <v>300</v>
      </c>
      <c r="K171" s="141" t="s">
        <v>301</v>
      </c>
      <c r="L171" s="179" t="s">
        <v>19</v>
      </c>
      <c r="M171" s="179" t="str">
        <f>IFERROR(INDEX('1.2(2)'!J$967:J$1010,MATCH('1.2(1)①'!$B171,'1.2(2)'!$E$967:$E$1010,0),1),"ー")</f>
        <v>ー</v>
      </c>
      <c r="N171" s="179" t="str">
        <f>IFERROR(INDEX('1.2(2)'!K$967:K$1010,MATCH('1.2(1)①'!$B171,'1.2(2)'!$E$967:$E$1010,0),1),"ー")</f>
        <v>ー</v>
      </c>
    </row>
    <row r="172" spans="1:14" ht="28.8">
      <c r="A172" s="191" t="str">
        <f t="shared" si="4"/>
        <v>Scope1, 2その他の設備導入、運用改善照明設備高効率照明器具</v>
      </c>
      <c r="B172" s="11">
        <f t="shared" si="5"/>
        <v>166</v>
      </c>
      <c r="C172" s="153" t="s">
        <v>11</v>
      </c>
      <c r="D172" s="140" t="s">
        <v>12</v>
      </c>
      <c r="E172" s="140" t="s">
        <v>13</v>
      </c>
      <c r="F172" s="140" t="s">
        <v>14</v>
      </c>
      <c r="G172" s="140" t="s">
        <v>202</v>
      </c>
      <c r="H172" s="140" t="s">
        <v>65</v>
      </c>
      <c r="I172" s="140" t="s">
        <v>66</v>
      </c>
      <c r="J172" s="140" t="s">
        <v>302</v>
      </c>
      <c r="K172" s="141" t="s">
        <v>303</v>
      </c>
      <c r="L172" s="179" t="s">
        <v>19</v>
      </c>
      <c r="M172" s="179" t="str">
        <f>IFERROR(INDEX('1.2(2)'!J$967:J$1010,MATCH('1.2(1)①'!$B172,'1.2(2)'!$E$967:$E$1010,0),1),"ー")</f>
        <v>ー</v>
      </c>
      <c r="N172" s="179" t="str">
        <f>IFERROR(INDEX('1.2(2)'!K$967:K$1010,MATCH('1.2(1)①'!$B172,'1.2(2)'!$E$967:$E$1010,0),1),"ー")</f>
        <v>ー</v>
      </c>
    </row>
    <row r="173" spans="1:14">
      <c r="A173" s="191" t="str">
        <f t="shared" si="4"/>
        <v>Scope1, 2その他の設備導入、運用改善照明設備高効率照明器具</v>
      </c>
      <c r="B173" s="11">
        <f t="shared" si="5"/>
        <v>167</v>
      </c>
      <c r="C173" s="153" t="s">
        <v>11</v>
      </c>
      <c r="D173" s="140" t="s">
        <v>12</v>
      </c>
      <c r="E173" s="140" t="s">
        <v>13</v>
      </c>
      <c r="F173" s="140" t="s">
        <v>14</v>
      </c>
      <c r="G173" s="140" t="s">
        <v>202</v>
      </c>
      <c r="H173" s="140" t="s">
        <v>65</v>
      </c>
      <c r="I173" s="140" t="s">
        <v>66</v>
      </c>
      <c r="J173" s="140" t="s">
        <v>304</v>
      </c>
      <c r="K173" s="141" t="s">
        <v>305</v>
      </c>
      <c r="L173" s="179" t="s">
        <v>19</v>
      </c>
      <c r="M173" s="179" t="str">
        <f>IFERROR(INDEX('1.2(2)'!J$967:J$1010,MATCH('1.2(1)①'!$B173,'1.2(2)'!$E$967:$E$1010,0),1),"ー")</f>
        <v>〇</v>
      </c>
      <c r="N173" s="179" t="str">
        <f>IFERROR(INDEX('1.2(2)'!K$967:K$1010,MATCH('1.2(1)①'!$B173,'1.2(2)'!$E$967:$E$1010,0),1),"ー")</f>
        <v>ー</v>
      </c>
    </row>
    <row r="174" spans="1:14">
      <c r="A174" s="191" t="str">
        <f t="shared" si="4"/>
        <v>Scope1, 2その他の設備導入、運用改善照明設備自動制御装置</v>
      </c>
      <c r="B174" s="11">
        <f t="shared" si="5"/>
        <v>168</v>
      </c>
      <c r="C174" s="153" t="s">
        <v>11</v>
      </c>
      <c r="D174" s="140" t="s">
        <v>12</v>
      </c>
      <c r="E174" s="140" t="s">
        <v>13</v>
      </c>
      <c r="F174" s="140" t="s">
        <v>14</v>
      </c>
      <c r="G174" s="140" t="s">
        <v>202</v>
      </c>
      <c r="H174" s="140" t="s">
        <v>65</v>
      </c>
      <c r="I174" s="140" t="s">
        <v>306</v>
      </c>
      <c r="J174" s="140" t="s">
        <v>307</v>
      </c>
      <c r="K174" s="141" t="s">
        <v>308</v>
      </c>
      <c r="L174" s="179" t="s">
        <v>19</v>
      </c>
      <c r="M174" s="179" t="str">
        <f>IFERROR(INDEX('1.2(2)'!J$967:J$1010,MATCH('1.2(1)①'!$B174,'1.2(2)'!$E$967:$E$1010,0),1),"ー")</f>
        <v>ー</v>
      </c>
      <c r="N174" s="179" t="str">
        <f>IFERROR(INDEX('1.2(2)'!K$967:K$1010,MATCH('1.2(1)①'!$B174,'1.2(2)'!$E$967:$E$1010,0),1),"ー")</f>
        <v>ー</v>
      </c>
    </row>
    <row r="175" spans="1:14">
      <c r="A175" s="191" t="str">
        <f t="shared" si="4"/>
        <v>Scope1, 2その他の設備導入、運用改善照明設備自動制御装置</v>
      </c>
      <c r="B175" s="11">
        <f t="shared" si="5"/>
        <v>169</v>
      </c>
      <c r="C175" s="153" t="s">
        <v>11</v>
      </c>
      <c r="D175" s="140" t="s">
        <v>12</v>
      </c>
      <c r="E175" s="140" t="s">
        <v>13</v>
      </c>
      <c r="F175" s="140" t="s">
        <v>14</v>
      </c>
      <c r="G175" s="140" t="s">
        <v>202</v>
      </c>
      <c r="H175" s="140" t="s">
        <v>65</v>
      </c>
      <c r="I175" s="140" t="s">
        <v>306</v>
      </c>
      <c r="J175" s="140" t="s">
        <v>309</v>
      </c>
      <c r="K175" s="141" t="s">
        <v>310</v>
      </c>
      <c r="L175" s="179" t="s">
        <v>19</v>
      </c>
      <c r="M175" s="179" t="str">
        <f>IFERROR(INDEX('1.2(2)'!J$967:J$1010,MATCH('1.2(1)①'!$B175,'1.2(2)'!$E$967:$E$1010,0),1),"ー")</f>
        <v>ー</v>
      </c>
      <c r="N175" s="179" t="str">
        <f>IFERROR(INDEX('1.2(2)'!K$967:K$1010,MATCH('1.2(1)①'!$B175,'1.2(2)'!$E$967:$E$1010,0),1),"ー")</f>
        <v>ー</v>
      </c>
    </row>
    <row r="176" spans="1:14" ht="28.8">
      <c r="A176" s="191" t="str">
        <f t="shared" si="4"/>
        <v>Scope1, 2その他の設備導入、運用改善照明設備自動制御装置</v>
      </c>
      <c r="B176" s="11">
        <f t="shared" si="5"/>
        <v>170</v>
      </c>
      <c r="C176" s="153" t="s">
        <v>11</v>
      </c>
      <c r="D176" s="140" t="s">
        <v>12</v>
      </c>
      <c r="E176" s="140" t="s">
        <v>13</v>
      </c>
      <c r="F176" s="140" t="s">
        <v>14</v>
      </c>
      <c r="G176" s="140" t="s">
        <v>202</v>
      </c>
      <c r="H176" s="140" t="s">
        <v>65</v>
      </c>
      <c r="I176" s="140" t="s">
        <v>306</v>
      </c>
      <c r="J176" s="140" t="s">
        <v>311</v>
      </c>
      <c r="K176" s="141" t="s">
        <v>312</v>
      </c>
      <c r="L176" s="179" t="s">
        <v>19</v>
      </c>
      <c r="M176" s="179" t="str">
        <f>IFERROR(INDEX('1.2(2)'!J$967:J$1010,MATCH('1.2(1)①'!$B176,'1.2(2)'!$E$967:$E$1010,0),1),"ー")</f>
        <v>ー</v>
      </c>
      <c r="N176" s="179" t="str">
        <f>IFERROR(INDEX('1.2(2)'!K$967:K$1010,MATCH('1.2(1)①'!$B176,'1.2(2)'!$E$967:$E$1010,0),1),"ー")</f>
        <v>ー</v>
      </c>
    </row>
    <row r="177" spans="1:14" s="178" customFormat="1" ht="22.8">
      <c r="A177" s="191" t="str">
        <f t="shared" si="4"/>
        <v>Scope1, 2その他の設備導入、運用改善照明設備その他運用改善</v>
      </c>
      <c r="B177" s="11">
        <f t="shared" si="5"/>
        <v>171</v>
      </c>
      <c r="C177" s="206" t="s">
        <v>11</v>
      </c>
      <c r="D177" s="212" t="s">
        <v>12</v>
      </c>
      <c r="E177" s="212" t="s">
        <v>13</v>
      </c>
      <c r="F177" s="212" t="s">
        <v>14</v>
      </c>
      <c r="G177" s="212" t="s">
        <v>202</v>
      </c>
      <c r="H177" s="212" t="s">
        <v>65</v>
      </c>
      <c r="I177" s="212" t="s">
        <v>2736</v>
      </c>
      <c r="J177" s="212" t="s">
        <v>2918</v>
      </c>
      <c r="K177" s="224" t="s">
        <v>2890</v>
      </c>
      <c r="L177" s="179" t="s">
        <v>2937</v>
      </c>
      <c r="M177" s="179"/>
      <c r="N177" s="179"/>
    </row>
    <row r="178" spans="1:14" s="178" customFormat="1" ht="28.8">
      <c r="A178" s="191" t="str">
        <f t="shared" si="4"/>
        <v>Scope1, 2その他の設備導入、運用改善照明設備その他運用改善</v>
      </c>
      <c r="B178" s="11">
        <f t="shared" si="5"/>
        <v>172</v>
      </c>
      <c r="C178" s="206" t="s">
        <v>11</v>
      </c>
      <c r="D178" s="212" t="s">
        <v>12</v>
      </c>
      <c r="E178" s="212" t="s">
        <v>13</v>
      </c>
      <c r="F178" s="212" t="s">
        <v>14</v>
      </c>
      <c r="G178" s="212" t="s">
        <v>202</v>
      </c>
      <c r="H178" s="212" t="s">
        <v>65</v>
      </c>
      <c r="I178" s="212" t="s">
        <v>2736</v>
      </c>
      <c r="J178" s="212" t="s">
        <v>2925</v>
      </c>
      <c r="K178" s="224" t="s">
        <v>2891</v>
      </c>
      <c r="L178" s="179" t="s">
        <v>2937</v>
      </c>
      <c r="M178" s="179"/>
      <c r="N178" s="179"/>
    </row>
    <row r="179" spans="1:14" s="178" customFormat="1" ht="22.8">
      <c r="A179" s="191" t="str">
        <f t="shared" si="4"/>
        <v>Scope1, 2その他の設備導入、運用改善照明設備その他運用改善</v>
      </c>
      <c r="B179" s="11">
        <f t="shared" si="5"/>
        <v>173</v>
      </c>
      <c r="C179" s="206" t="s">
        <v>11</v>
      </c>
      <c r="D179" s="212" t="s">
        <v>12</v>
      </c>
      <c r="E179" s="212" t="s">
        <v>13</v>
      </c>
      <c r="F179" s="212" t="s">
        <v>14</v>
      </c>
      <c r="G179" s="212" t="s">
        <v>202</v>
      </c>
      <c r="H179" s="212" t="s">
        <v>65</v>
      </c>
      <c r="I179" s="212" t="s">
        <v>2736</v>
      </c>
      <c r="J179" s="212" t="s">
        <v>2763</v>
      </c>
      <c r="K179" s="224" t="s">
        <v>2892</v>
      </c>
      <c r="L179" s="179" t="s">
        <v>2937</v>
      </c>
      <c r="M179" s="179"/>
      <c r="N179" s="179"/>
    </row>
    <row r="180" spans="1:14">
      <c r="A180" s="191" t="str">
        <f t="shared" si="4"/>
        <v>Scope1, 2その他の設備導入、運用改善昇降機エレベータ</v>
      </c>
      <c r="B180" s="11">
        <f t="shared" si="5"/>
        <v>174</v>
      </c>
      <c r="C180" s="153" t="s">
        <v>11</v>
      </c>
      <c r="D180" s="140" t="s">
        <v>12</v>
      </c>
      <c r="E180" s="140" t="s">
        <v>13</v>
      </c>
      <c r="F180" s="140" t="s">
        <v>14</v>
      </c>
      <c r="G180" s="140" t="s">
        <v>202</v>
      </c>
      <c r="H180" s="140" t="s">
        <v>313</v>
      </c>
      <c r="I180" s="140" t="s">
        <v>314</v>
      </c>
      <c r="J180" s="140" t="s">
        <v>315</v>
      </c>
      <c r="K180" s="141" t="s">
        <v>316</v>
      </c>
      <c r="L180" s="179" t="s">
        <v>19</v>
      </c>
      <c r="M180" s="179" t="str">
        <f>IFERROR(INDEX('1.2(2)'!J$967:J$1010,MATCH('1.2(1)①'!$B180,'1.2(2)'!$E$967:$E$1010,0),1),"ー")</f>
        <v>ー</v>
      </c>
      <c r="N180" s="179" t="str">
        <f>IFERROR(INDEX('1.2(2)'!K$967:K$1010,MATCH('1.2(1)①'!$B180,'1.2(2)'!$E$967:$E$1010,0),1),"ー")</f>
        <v>ー</v>
      </c>
    </row>
    <row r="181" spans="1:14" ht="28.8">
      <c r="A181" s="191" t="str">
        <f t="shared" si="4"/>
        <v>Scope1, 2その他の設備導入、運用改善昇降機エレベータ</v>
      </c>
      <c r="B181" s="11">
        <f t="shared" si="5"/>
        <v>175</v>
      </c>
      <c r="C181" s="153" t="s">
        <v>11</v>
      </c>
      <c r="D181" s="140" t="s">
        <v>12</v>
      </c>
      <c r="E181" s="140" t="s">
        <v>13</v>
      </c>
      <c r="F181" s="140" t="s">
        <v>14</v>
      </c>
      <c r="G181" s="140" t="s">
        <v>202</v>
      </c>
      <c r="H181" s="140" t="s">
        <v>313</v>
      </c>
      <c r="I181" s="140" t="s">
        <v>314</v>
      </c>
      <c r="J181" s="140" t="s">
        <v>317</v>
      </c>
      <c r="K181" s="141" t="s">
        <v>318</v>
      </c>
      <c r="L181" s="179" t="s">
        <v>19</v>
      </c>
      <c r="M181" s="179" t="str">
        <f>IFERROR(INDEX('1.2(2)'!J$967:J$1010,MATCH('1.2(1)①'!$B181,'1.2(2)'!$E$967:$E$1010,0),1),"ー")</f>
        <v>ー</v>
      </c>
      <c r="N181" s="179" t="str">
        <f>IFERROR(INDEX('1.2(2)'!K$967:K$1010,MATCH('1.2(1)①'!$B181,'1.2(2)'!$E$967:$E$1010,0),1),"ー")</f>
        <v>ー</v>
      </c>
    </row>
    <row r="182" spans="1:14" ht="28.8">
      <c r="A182" s="191" t="str">
        <f t="shared" si="4"/>
        <v>Scope1, 2その他の設備導入、運用改善昇降機エレベータ</v>
      </c>
      <c r="B182" s="11">
        <f t="shared" si="5"/>
        <v>176</v>
      </c>
      <c r="C182" s="153" t="s">
        <v>11</v>
      </c>
      <c r="D182" s="140" t="s">
        <v>12</v>
      </c>
      <c r="E182" s="140" t="s">
        <v>13</v>
      </c>
      <c r="F182" s="140" t="s">
        <v>14</v>
      </c>
      <c r="G182" s="140" t="s">
        <v>202</v>
      </c>
      <c r="H182" s="140" t="s">
        <v>313</v>
      </c>
      <c r="I182" s="140" t="s">
        <v>314</v>
      </c>
      <c r="J182" s="140" t="s">
        <v>319</v>
      </c>
      <c r="K182" s="141" t="s">
        <v>320</v>
      </c>
      <c r="L182" s="179" t="s">
        <v>19</v>
      </c>
      <c r="M182" s="179" t="str">
        <f>IFERROR(INDEX('1.2(2)'!J$967:J$1010,MATCH('1.2(1)①'!$B182,'1.2(2)'!$E$967:$E$1010,0),1),"ー")</f>
        <v>ー</v>
      </c>
      <c r="N182" s="179" t="str">
        <f>IFERROR(INDEX('1.2(2)'!K$967:K$1010,MATCH('1.2(1)①'!$B182,'1.2(2)'!$E$967:$E$1010,0),1),"ー")</f>
        <v>ー</v>
      </c>
    </row>
    <row r="183" spans="1:14">
      <c r="A183" s="191" t="str">
        <f t="shared" si="4"/>
        <v>Scope1, 2その他の設備導入、運用改善昇降機エスカレータ</v>
      </c>
      <c r="B183" s="11">
        <f t="shared" si="5"/>
        <v>177</v>
      </c>
      <c r="C183" s="153" t="s">
        <v>11</v>
      </c>
      <c r="D183" s="140" t="s">
        <v>12</v>
      </c>
      <c r="E183" s="140" t="s">
        <v>13</v>
      </c>
      <c r="F183" s="140" t="s">
        <v>14</v>
      </c>
      <c r="G183" s="140" t="s">
        <v>202</v>
      </c>
      <c r="H183" s="140" t="s">
        <v>321</v>
      </c>
      <c r="I183" s="140" t="s">
        <v>322</v>
      </c>
      <c r="J183" s="140" t="s">
        <v>323</v>
      </c>
      <c r="K183" s="141" t="s">
        <v>324</v>
      </c>
      <c r="L183" s="179" t="s">
        <v>19</v>
      </c>
      <c r="M183" s="179" t="str">
        <f>IFERROR(INDEX('1.2(2)'!J$967:J$1010,MATCH('1.2(1)①'!$B183,'1.2(2)'!$E$967:$E$1010,0),1),"ー")</f>
        <v>ー</v>
      </c>
      <c r="N183" s="179" t="str">
        <f>IFERROR(INDEX('1.2(2)'!K$967:K$1010,MATCH('1.2(1)①'!$B183,'1.2(2)'!$E$967:$E$1010,0),1),"ー")</f>
        <v>ー</v>
      </c>
    </row>
    <row r="184" spans="1:14">
      <c r="A184" s="191" t="str">
        <f t="shared" si="4"/>
        <v>Scope1, 2その他の設備導入、運用改善昇降機エスカレータ</v>
      </c>
      <c r="B184" s="11">
        <f t="shared" si="5"/>
        <v>178</v>
      </c>
      <c r="C184" s="153" t="s">
        <v>11</v>
      </c>
      <c r="D184" s="140" t="s">
        <v>12</v>
      </c>
      <c r="E184" s="140" t="s">
        <v>13</v>
      </c>
      <c r="F184" s="140" t="s">
        <v>14</v>
      </c>
      <c r="G184" s="140" t="s">
        <v>202</v>
      </c>
      <c r="H184" s="140" t="s">
        <v>321</v>
      </c>
      <c r="I184" s="140" t="s">
        <v>322</v>
      </c>
      <c r="J184" s="140" t="s">
        <v>325</v>
      </c>
      <c r="K184" s="141" t="s">
        <v>326</v>
      </c>
      <c r="L184" s="179" t="s">
        <v>19</v>
      </c>
      <c r="M184" s="179" t="str">
        <f>IFERROR(INDEX('1.2(2)'!J$967:J$1010,MATCH('1.2(1)①'!$B184,'1.2(2)'!$E$967:$E$1010,0),1),"ー")</f>
        <v>ー</v>
      </c>
      <c r="N184" s="179" t="str">
        <f>IFERROR(INDEX('1.2(2)'!K$967:K$1010,MATCH('1.2(1)①'!$B184,'1.2(2)'!$E$967:$E$1010,0),1),"ー")</f>
        <v>ー</v>
      </c>
    </row>
    <row r="185" spans="1:14" s="178" customFormat="1" ht="22.8">
      <c r="A185" s="191" t="str">
        <f t="shared" si="4"/>
        <v>Scope1, 2その他の設備導入、運用改善昇降機その他運用改善</v>
      </c>
      <c r="B185" s="11">
        <f t="shared" si="5"/>
        <v>179</v>
      </c>
      <c r="C185" s="206" t="s">
        <v>11</v>
      </c>
      <c r="D185" s="212" t="s">
        <v>12</v>
      </c>
      <c r="E185" s="212" t="s">
        <v>13</v>
      </c>
      <c r="F185" s="212" t="s">
        <v>14</v>
      </c>
      <c r="G185" s="212" t="s">
        <v>202</v>
      </c>
      <c r="H185" s="212" t="s">
        <v>321</v>
      </c>
      <c r="I185" s="212" t="s">
        <v>2736</v>
      </c>
      <c r="J185" s="212" t="s">
        <v>2764</v>
      </c>
      <c r="K185" s="224" t="s">
        <v>2893</v>
      </c>
      <c r="L185" s="179" t="s">
        <v>2937</v>
      </c>
      <c r="M185" s="179"/>
      <c r="N185" s="179"/>
    </row>
    <row r="186" spans="1:14" s="178" customFormat="1">
      <c r="A186" s="191" t="str">
        <f t="shared" si="4"/>
        <v>Scope1, 2その他の設備導入、運用改善昇降機その他運用改善</v>
      </c>
      <c r="B186" s="11">
        <f t="shared" si="5"/>
        <v>180</v>
      </c>
      <c r="C186" s="206" t="s">
        <v>11</v>
      </c>
      <c r="D186" s="212" t="s">
        <v>12</v>
      </c>
      <c r="E186" s="212" t="s">
        <v>13</v>
      </c>
      <c r="F186" s="212" t="s">
        <v>14</v>
      </c>
      <c r="G186" s="212" t="s">
        <v>202</v>
      </c>
      <c r="H186" s="212" t="s">
        <v>321</v>
      </c>
      <c r="I186" s="212" t="s">
        <v>2736</v>
      </c>
      <c r="J186" s="212" t="s">
        <v>2765</v>
      </c>
      <c r="K186" s="213"/>
      <c r="L186" s="179"/>
      <c r="M186" s="179"/>
      <c r="N186" s="179"/>
    </row>
    <row r="187" spans="1:14">
      <c r="A187" s="191" t="str">
        <f t="shared" si="4"/>
        <v>Scope1, 2その他の設備導入、運用改善燃焼設備空気比の改善</v>
      </c>
      <c r="B187" s="11">
        <f t="shared" si="5"/>
        <v>181</v>
      </c>
      <c r="C187" s="153" t="s">
        <v>11</v>
      </c>
      <c r="D187" s="140" t="s">
        <v>12</v>
      </c>
      <c r="E187" s="140" t="s">
        <v>13</v>
      </c>
      <c r="F187" s="140" t="s">
        <v>14</v>
      </c>
      <c r="G187" s="140" t="s">
        <v>327</v>
      </c>
      <c r="H187" s="140" t="s">
        <v>70</v>
      </c>
      <c r="I187" s="140" t="s">
        <v>328</v>
      </c>
      <c r="J187" s="140" t="s">
        <v>329</v>
      </c>
      <c r="K187" s="141" t="s">
        <v>330</v>
      </c>
      <c r="L187" s="179"/>
      <c r="M187" s="179" t="str">
        <f>IFERROR(INDEX('1.2(2)'!J$967:J$1010,MATCH('1.2(1)①'!$B187,'1.2(2)'!$E$967:$E$1010,0),1),"ー")</f>
        <v>ー</v>
      </c>
      <c r="N187" s="179" t="str">
        <f>IFERROR(INDEX('1.2(2)'!K$967:K$1010,MATCH('1.2(1)①'!$B187,'1.2(2)'!$E$967:$E$1010,0),1),"ー")</f>
        <v>ー</v>
      </c>
    </row>
    <row r="188" spans="1:14" ht="43.2">
      <c r="A188" s="191" t="str">
        <f t="shared" si="4"/>
        <v>Scope1, 2その他の設備導入、運用改善燃焼設備空気比の改善</v>
      </c>
      <c r="B188" s="11">
        <f t="shared" si="5"/>
        <v>182</v>
      </c>
      <c r="C188" s="153" t="s">
        <v>11</v>
      </c>
      <c r="D188" s="140" t="s">
        <v>12</v>
      </c>
      <c r="E188" s="140" t="s">
        <v>13</v>
      </c>
      <c r="F188" s="140" t="s">
        <v>14</v>
      </c>
      <c r="G188" s="140" t="s">
        <v>202</v>
      </c>
      <c r="H188" s="140" t="s">
        <v>70</v>
      </c>
      <c r="I188" s="140" t="s">
        <v>328</v>
      </c>
      <c r="J188" s="140" t="s">
        <v>331</v>
      </c>
      <c r="K188" s="141" t="s">
        <v>332</v>
      </c>
      <c r="L188" s="179"/>
      <c r="M188" s="179" t="str">
        <f>IFERROR(INDEX('1.2(2)'!J$967:J$1010,MATCH('1.2(1)①'!$B188,'1.2(2)'!$E$967:$E$1010,0),1),"ー")</f>
        <v>ー</v>
      </c>
      <c r="N188" s="179" t="str">
        <f>IFERROR(INDEX('1.2(2)'!K$967:K$1010,MATCH('1.2(1)①'!$B188,'1.2(2)'!$E$967:$E$1010,0),1),"ー")</f>
        <v>ー</v>
      </c>
    </row>
    <row r="189" spans="1:14" ht="28.8">
      <c r="A189" s="191" t="str">
        <f t="shared" si="4"/>
        <v>Scope1, 2その他の設備導入、運用改善燃焼設備空気比の改善</v>
      </c>
      <c r="B189" s="11">
        <f t="shared" si="5"/>
        <v>183</v>
      </c>
      <c r="C189" s="153" t="s">
        <v>11</v>
      </c>
      <c r="D189" s="140" t="s">
        <v>12</v>
      </c>
      <c r="E189" s="140" t="s">
        <v>13</v>
      </c>
      <c r="F189" s="140" t="s">
        <v>14</v>
      </c>
      <c r="G189" s="140" t="s">
        <v>202</v>
      </c>
      <c r="H189" s="140" t="s">
        <v>70</v>
      </c>
      <c r="I189" s="140" t="s">
        <v>328</v>
      </c>
      <c r="J189" s="140" t="s">
        <v>386</v>
      </c>
      <c r="K189" s="141" t="s">
        <v>333</v>
      </c>
      <c r="L189" s="179"/>
      <c r="M189" s="179" t="str">
        <f>IFERROR(INDEX('1.2(2)'!J$967:J$1010,MATCH('1.2(1)①'!$B189,'1.2(2)'!$E$967:$E$1010,0),1),"ー")</f>
        <v>ー</v>
      </c>
      <c r="N189" s="179" t="str">
        <f>IFERROR(INDEX('1.2(2)'!K$967:K$1010,MATCH('1.2(1)①'!$B189,'1.2(2)'!$E$967:$E$1010,0),1),"ー")</f>
        <v>ー</v>
      </c>
    </row>
    <row r="190" spans="1:14" ht="28.8">
      <c r="A190" s="191" t="str">
        <f t="shared" si="4"/>
        <v>Scope1, 2その他の設備導入、運用改善燃焼設備空気比の改善</v>
      </c>
      <c r="B190" s="11">
        <f t="shared" si="5"/>
        <v>184</v>
      </c>
      <c r="C190" s="153" t="s">
        <v>11</v>
      </c>
      <c r="D190" s="140" t="s">
        <v>12</v>
      </c>
      <c r="E190" s="140" t="s">
        <v>13</v>
      </c>
      <c r="F190" s="140" t="s">
        <v>14</v>
      </c>
      <c r="G190" s="140" t="s">
        <v>202</v>
      </c>
      <c r="H190" s="140" t="s">
        <v>70</v>
      </c>
      <c r="I190" s="140" t="s">
        <v>328</v>
      </c>
      <c r="J190" s="140" t="s">
        <v>334</v>
      </c>
      <c r="K190" s="141" t="s">
        <v>335</v>
      </c>
      <c r="L190" s="179"/>
      <c r="M190" s="179" t="str">
        <f>IFERROR(INDEX('1.2(2)'!J$967:J$1010,MATCH('1.2(1)①'!$B190,'1.2(2)'!$E$967:$E$1010,0),1),"ー")</f>
        <v>ー</v>
      </c>
      <c r="N190" s="179" t="str">
        <f>IFERROR(INDEX('1.2(2)'!K$967:K$1010,MATCH('1.2(1)①'!$B190,'1.2(2)'!$E$967:$E$1010,0),1),"ー")</f>
        <v>ー</v>
      </c>
    </row>
    <row r="191" spans="1:14" ht="28.8">
      <c r="A191" s="191" t="str">
        <f t="shared" si="4"/>
        <v>Scope1, 2その他の設備導入、運用改善燃焼設備空気比の改善</v>
      </c>
      <c r="B191" s="11">
        <f t="shared" si="5"/>
        <v>185</v>
      </c>
      <c r="C191" s="153" t="s">
        <v>11</v>
      </c>
      <c r="D191" s="140" t="s">
        <v>12</v>
      </c>
      <c r="E191" s="140" t="s">
        <v>13</v>
      </c>
      <c r="F191" s="140" t="s">
        <v>14</v>
      </c>
      <c r="G191" s="140" t="s">
        <v>202</v>
      </c>
      <c r="H191" s="140" t="s">
        <v>70</v>
      </c>
      <c r="I191" s="140" t="s">
        <v>328</v>
      </c>
      <c r="J191" s="140" t="s">
        <v>336</v>
      </c>
      <c r="K191" s="141" t="s">
        <v>337</v>
      </c>
      <c r="L191" s="179"/>
      <c r="M191" s="179" t="str">
        <f>IFERROR(INDEX('1.2(2)'!J$967:J$1010,MATCH('1.2(1)①'!$B191,'1.2(2)'!$E$967:$E$1010,0),1),"ー")</f>
        <v>ー</v>
      </c>
      <c r="N191" s="179" t="str">
        <f>IFERROR(INDEX('1.2(2)'!K$967:K$1010,MATCH('1.2(1)①'!$B191,'1.2(2)'!$E$967:$E$1010,0),1),"ー")</f>
        <v>ー</v>
      </c>
    </row>
    <row r="192" spans="1:14" s="178" customFormat="1" ht="28.8">
      <c r="A192" s="191" t="str">
        <f t="shared" si="4"/>
        <v>Scope1, 2その他の設備導入、運用改善燃焼設備空気比の改善</v>
      </c>
      <c r="B192" s="11">
        <f t="shared" si="5"/>
        <v>186</v>
      </c>
      <c r="C192" s="206" t="s">
        <v>11</v>
      </c>
      <c r="D192" s="212" t="s">
        <v>12</v>
      </c>
      <c r="E192" s="212" t="s">
        <v>13</v>
      </c>
      <c r="F192" s="212" t="s">
        <v>14</v>
      </c>
      <c r="G192" s="212" t="s">
        <v>202</v>
      </c>
      <c r="H192" s="212" t="s">
        <v>70</v>
      </c>
      <c r="I192" s="212" t="s">
        <v>328</v>
      </c>
      <c r="J192" s="212" t="s">
        <v>2919</v>
      </c>
      <c r="K192" s="224" t="s">
        <v>2894</v>
      </c>
      <c r="L192" s="179" t="s">
        <v>2937</v>
      </c>
      <c r="M192" s="179"/>
      <c r="N192" s="179"/>
    </row>
    <row r="193" spans="1:14" ht="28.8">
      <c r="A193" s="191" t="str">
        <f t="shared" si="4"/>
        <v>Scope1, 2その他の設備導入、運用改善燃焼設備熱効率の向上</v>
      </c>
      <c r="B193" s="11">
        <f t="shared" si="5"/>
        <v>187</v>
      </c>
      <c r="C193" s="206" t="s">
        <v>11</v>
      </c>
      <c r="D193" s="212" t="s">
        <v>12</v>
      </c>
      <c r="E193" s="212" t="s">
        <v>13</v>
      </c>
      <c r="F193" s="212" t="s">
        <v>14</v>
      </c>
      <c r="G193" s="212" t="s">
        <v>202</v>
      </c>
      <c r="H193" s="212" t="s">
        <v>73</v>
      </c>
      <c r="I193" s="212" t="s">
        <v>338</v>
      </c>
      <c r="J193" s="212" t="s">
        <v>2690</v>
      </c>
      <c r="K193" s="213" t="s">
        <v>2935</v>
      </c>
      <c r="L193" s="179"/>
      <c r="M193" s="179" t="str">
        <f>IFERROR(INDEX('1.2(2)'!J$967:J$1010,MATCH('1.2(1)①'!$B193,'1.2(2)'!$E$967:$E$1010,0),1),"ー")</f>
        <v>ー</v>
      </c>
      <c r="N193" s="179" t="str">
        <f>IFERROR(INDEX('1.2(2)'!K$967:K$1010,MATCH('1.2(1)①'!$B193,'1.2(2)'!$E$967:$E$1010,0),1),"ー")</f>
        <v>ー</v>
      </c>
    </row>
    <row r="194" spans="1:14">
      <c r="A194" s="191" t="str">
        <f t="shared" si="4"/>
        <v>Scope1, 2その他の設備導入、運用改善燃焼設備熱効率の向上</v>
      </c>
      <c r="B194" s="11">
        <f t="shared" si="5"/>
        <v>188</v>
      </c>
      <c r="C194" s="153" t="s">
        <v>11</v>
      </c>
      <c r="D194" s="140" t="s">
        <v>12</v>
      </c>
      <c r="E194" s="140" t="s">
        <v>13</v>
      </c>
      <c r="F194" s="140" t="s">
        <v>14</v>
      </c>
      <c r="G194" s="140" t="s">
        <v>202</v>
      </c>
      <c r="H194" s="140" t="s">
        <v>73</v>
      </c>
      <c r="I194" s="140" t="s">
        <v>338</v>
      </c>
      <c r="J194" s="140" t="s">
        <v>339</v>
      </c>
      <c r="K194" s="141" t="s">
        <v>340</v>
      </c>
      <c r="L194" s="179"/>
      <c r="M194" s="179" t="str">
        <f>IFERROR(INDEX('1.2(2)'!J$967:J$1010,MATCH('1.2(1)①'!$B194,'1.2(2)'!$E$967:$E$1010,0),1),"ー")</f>
        <v>ー</v>
      </c>
      <c r="N194" s="179" t="str">
        <f>IFERROR(INDEX('1.2(2)'!K$967:K$1010,MATCH('1.2(1)①'!$B194,'1.2(2)'!$E$967:$E$1010,0),1),"ー")</f>
        <v>ー</v>
      </c>
    </row>
    <row r="195" spans="1:14" ht="43.2">
      <c r="A195" s="191" t="str">
        <f t="shared" si="4"/>
        <v>Scope1, 2その他の設備導入、運用改善燃焼設備熱効率の向上</v>
      </c>
      <c r="B195" s="11">
        <f t="shared" si="5"/>
        <v>189</v>
      </c>
      <c r="C195" s="153" t="s">
        <v>11</v>
      </c>
      <c r="D195" s="140" t="s">
        <v>12</v>
      </c>
      <c r="E195" s="140" t="s">
        <v>13</v>
      </c>
      <c r="F195" s="140" t="s">
        <v>14</v>
      </c>
      <c r="G195" s="140" t="s">
        <v>202</v>
      </c>
      <c r="H195" s="140" t="s">
        <v>73</v>
      </c>
      <c r="I195" s="140" t="s">
        <v>338</v>
      </c>
      <c r="J195" s="140" t="s">
        <v>341</v>
      </c>
      <c r="K195" s="141" t="s">
        <v>342</v>
      </c>
      <c r="L195" s="179"/>
      <c r="M195" s="179" t="str">
        <f>IFERROR(INDEX('1.2(2)'!J$967:J$1010,MATCH('1.2(1)①'!$B195,'1.2(2)'!$E$967:$E$1010,0),1),"ー")</f>
        <v>ー</v>
      </c>
      <c r="N195" s="179" t="str">
        <f>IFERROR(INDEX('1.2(2)'!K$967:K$1010,MATCH('1.2(1)①'!$B195,'1.2(2)'!$E$967:$E$1010,0),1),"ー")</f>
        <v>ー</v>
      </c>
    </row>
    <row r="196" spans="1:14" ht="28.8">
      <c r="A196" s="191" t="str">
        <f t="shared" si="4"/>
        <v>Scope1, 2その他の設備導入、運用改善燃焼設備熱効率の向上</v>
      </c>
      <c r="B196" s="11">
        <f t="shared" si="5"/>
        <v>190</v>
      </c>
      <c r="C196" s="153" t="s">
        <v>11</v>
      </c>
      <c r="D196" s="140" t="s">
        <v>12</v>
      </c>
      <c r="E196" s="140" t="s">
        <v>13</v>
      </c>
      <c r="F196" s="140" t="s">
        <v>14</v>
      </c>
      <c r="G196" s="140" t="s">
        <v>202</v>
      </c>
      <c r="H196" s="140" t="s">
        <v>73</v>
      </c>
      <c r="I196" s="140" t="s">
        <v>338</v>
      </c>
      <c r="J196" s="140" t="s">
        <v>343</v>
      </c>
      <c r="K196" s="141" t="s">
        <v>344</v>
      </c>
      <c r="L196" s="179"/>
      <c r="M196" s="179" t="str">
        <f>IFERROR(INDEX('1.2(2)'!J$967:J$1010,MATCH('1.2(1)①'!$B196,'1.2(2)'!$E$967:$E$1010,0),1),"ー")</f>
        <v>ー</v>
      </c>
      <c r="N196" s="179" t="str">
        <f>IFERROR(INDEX('1.2(2)'!K$967:K$1010,MATCH('1.2(1)①'!$B196,'1.2(2)'!$E$967:$E$1010,0),1),"ー")</f>
        <v>ー</v>
      </c>
    </row>
    <row r="197" spans="1:14">
      <c r="A197" s="191" t="str">
        <f t="shared" si="4"/>
        <v>Scope1, 2その他の設備導入、運用改善燃焼設備熱効率の向上</v>
      </c>
      <c r="B197" s="11">
        <f t="shared" si="5"/>
        <v>191</v>
      </c>
      <c r="C197" s="153" t="s">
        <v>11</v>
      </c>
      <c r="D197" s="140" t="s">
        <v>12</v>
      </c>
      <c r="E197" s="140" t="s">
        <v>13</v>
      </c>
      <c r="F197" s="140" t="s">
        <v>14</v>
      </c>
      <c r="G197" s="140" t="s">
        <v>202</v>
      </c>
      <c r="H197" s="140" t="s">
        <v>73</v>
      </c>
      <c r="I197" s="140" t="s">
        <v>338</v>
      </c>
      <c r="J197" s="140" t="s">
        <v>345</v>
      </c>
      <c r="K197" s="141" t="s">
        <v>346</v>
      </c>
      <c r="L197" s="179"/>
      <c r="M197" s="179" t="str">
        <f>IFERROR(INDEX('1.2(2)'!J$967:J$1010,MATCH('1.2(1)①'!$B197,'1.2(2)'!$E$967:$E$1010,0),1),"ー")</f>
        <v>ー</v>
      </c>
      <c r="N197" s="179" t="str">
        <f>IFERROR(INDEX('1.2(2)'!K$967:K$1010,MATCH('1.2(1)①'!$B197,'1.2(2)'!$E$967:$E$1010,0),1),"ー")</f>
        <v>ー</v>
      </c>
    </row>
    <row r="198" spans="1:14" ht="57.6">
      <c r="A198" s="191" t="str">
        <f t="shared" si="4"/>
        <v>Scope1, 2その他の設備導入、運用改善燃焼設備熱効率の向上</v>
      </c>
      <c r="B198" s="11">
        <f t="shared" si="5"/>
        <v>192</v>
      </c>
      <c r="C198" s="153" t="s">
        <v>11</v>
      </c>
      <c r="D198" s="140" t="s">
        <v>12</v>
      </c>
      <c r="E198" s="140" t="s">
        <v>13</v>
      </c>
      <c r="F198" s="140" t="s">
        <v>14</v>
      </c>
      <c r="G198" s="140" t="s">
        <v>202</v>
      </c>
      <c r="H198" s="140" t="s">
        <v>73</v>
      </c>
      <c r="I198" s="140" t="s">
        <v>338</v>
      </c>
      <c r="J198" s="140" t="s">
        <v>347</v>
      </c>
      <c r="K198" s="141" t="s">
        <v>348</v>
      </c>
      <c r="L198" s="179"/>
      <c r="M198" s="179" t="str">
        <f>IFERROR(INDEX('1.2(2)'!J$967:J$1010,MATCH('1.2(1)①'!$B198,'1.2(2)'!$E$967:$E$1010,0),1),"ー")</f>
        <v>ー</v>
      </c>
      <c r="N198" s="179" t="str">
        <f>IFERROR(INDEX('1.2(2)'!K$967:K$1010,MATCH('1.2(1)①'!$B198,'1.2(2)'!$E$967:$E$1010,0),1),"ー")</f>
        <v>ー</v>
      </c>
    </row>
    <row r="199" spans="1:14">
      <c r="A199" s="191" t="str">
        <f t="shared" ref="A199:A263" si="6">E199&amp;G199&amp;H199&amp;I199</f>
        <v>Scope1, 2その他の設備導入、運用改善燃焼設備熱効率の向上</v>
      </c>
      <c r="B199" s="11">
        <f t="shared" si="5"/>
        <v>193</v>
      </c>
      <c r="C199" s="153" t="s">
        <v>11</v>
      </c>
      <c r="D199" s="140" t="s">
        <v>12</v>
      </c>
      <c r="E199" s="140" t="s">
        <v>13</v>
      </c>
      <c r="F199" s="140" t="s">
        <v>14</v>
      </c>
      <c r="G199" s="140" t="s">
        <v>202</v>
      </c>
      <c r="H199" s="140" t="s">
        <v>73</v>
      </c>
      <c r="I199" s="140" t="s">
        <v>338</v>
      </c>
      <c r="J199" s="140" t="s">
        <v>349</v>
      </c>
      <c r="K199" s="141" t="s">
        <v>350</v>
      </c>
      <c r="L199" s="179"/>
      <c r="M199" s="179" t="str">
        <f>IFERROR(INDEX('1.2(2)'!J$967:J$1010,MATCH('1.2(1)①'!$B199,'1.2(2)'!$E$967:$E$1010,0),1),"ー")</f>
        <v>ー</v>
      </c>
      <c r="N199" s="179" t="str">
        <f>IFERROR(INDEX('1.2(2)'!K$967:K$1010,MATCH('1.2(1)①'!$B199,'1.2(2)'!$E$967:$E$1010,0),1),"ー")</f>
        <v>ー</v>
      </c>
    </row>
    <row r="200" spans="1:14" ht="28.8">
      <c r="A200" s="191" t="str">
        <f t="shared" si="6"/>
        <v>Scope1, 2その他の設備導入、運用改善燃焼設備熱効率の向上</v>
      </c>
      <c r="B200" s="11">
        <f t="shared" si="5"/>
        <v>194</v>
      </c>
      <c r="C200" s="153" t="s">
        <v>11</v>
      </c>
      <c r="D200" s="140" t="s">
        <v>12</v>
      </c>
      <c r="E200" s="140" t="s">
        <v>13</v>
      </c>
      <c r="F200" s="140" t="s">
        <v>14</v>
      </c>
      <c r="G200" s="140" t="s">
        <v>202</v>
      </c>
      <c r="H200" s="140" t="s">
        <v>73</v>
      </c>
      <c r="I200" s="140" t="s">
        <v>338</v>
      </c>
      <c r="J200" s="140" t="s">
        <v>351</v>
      </c>
      <c r="K200" s="141" t="s">
        <v>352</v>
      </c>
      <c r="L200" s="179"/>
      <c r="M200" s="179" t="str">
        <f>IFERROR(INDEX('1.2(2)'!J$967:J$1010,MATCH('1.2(1)①'!$B200,'1.2(2)'!$E$967:$E$1010,0),1),"ー")</f>
        <v>ー</v>
      </c>
      <c r="N200" s="179" t="str">
        <f>IFERROR(INDEX('1.2(2)'!K$967:K$1010,MATCH('1.2(1)①'!$B200,'1.2(2)'!$E$967:$E$1010,0),1),"ー")</f>
        <v>ー</v>
      </c>
    </row>
    <row r="201" spans="1:14" ht="28.8">
      <c r="A201" s="191" t="str">
        <f t="shared" si="6"/>
        <v>Scope1, 2その他の設備導入、運用改善燃焼設備熱効率の向上</v>
      </c>
      <c r="B201" s="11">
        <f t="shared" si="5"/>
        <v>195</v>
      </c>
      <c r="C201" s="153" t="s">
        <v>11</v>
      </c>
      <c r="D201" s="140" t="s">
        <v>12</v>
      </c>
      <c r="E201" s="140" t="s">
        <v>13</v>
      </c>
      <c r="F201" s="140" t="s">
        <v>14</v>
      </c>
      <c r="G201" s="140" t="s">
        <v>202</v>
      </c>
      <c r="H201" s="140" t="s">
        <v>73</v>
      </c>
      <c r="I201" s="140" t="s">
        <v>338</v>
      </c>
      <c r="J201" s="140" t="s">
        <v>353</v>
      </c>
      <c r="K201" s="141" t="s">
        <v>354</v>
      </c>
      <c r="L201" s="179"/>
      <c r="M201" s="179" t="str">
        <f>IFERROR(INDEX('1.2(2)'!J$967:J$1010,MATCH('1.2(1)①'!$B201,'1.2(2)'!$E$967:$E$1010,0),1),"ー")</f>
        <v>ー</v>
      </c>
      <c r="N201" s="179" t="str">
        <f>IFERROR(INDEX('1.2(2)'!K$967:K$1010,MATCH('1.2(1)①'!$B201,'1.2(2)'!$E$967:$E$1010,0),1),"ー")</f>
        <v>ー</v>
      </c>
    </row>
    <row r="202" spans="1:14">
      <c r="A202" s="191" t="str">
        <f t="shared" si="6"/>
        <v>Scope1, 2その他の設備導入、運用改善燃焼設備熱効率の向上</v>
      </c>
      <c r="B202" s="11">
        <f t="shared" si="5"/>
        <v>196</v>
      </c>
      <c r="C202" s="153" t="s">
        <v>11</v>
      </c>
      <c r="D202" s="140" t="s">
        <v>12</v>
      </c>
      <c r="E202" s="140" t="s">
        <v>13</v>
      </c>
      <c r="F202" s="140" t="s">
        <v>14</v>
      </c>
      <c r="G202" s="140" t="s">
        <v>202</v>
      </c>
      <c r="H202" s="140" t="s">
        <v>73</v>
      </c>
      <c r="I202" s="140" t="s">
        <v>338</v>
      </c>
      <c r="J202" s="140" t="s">
        <v>445</v>
      </c>
      <c r="K202" s="141" t="s">
        <v>355</v>
      </c>
      <c r="L202" s="179"/>
      <c r="M202" s="179" t="str">
        <f>IFERROR(INDEX('1.2(2)'!J$967:J$1010,MATCH('1.2(1)①'!$B202,'1.2(2)'!$E$967:$E$1010,0),1),"ー")</f>
        <v>ー</v>
      </c>
      <c r="N202" s="179" t="str">
        <f>IFERROR(INDEX('1.2(2)'!K$967:K$1010,MATCH('1.2(1)①'!$B202,'1.2(2)'!$E$967:$E$1010,0),1),"ー")</f>
        <v>ー</v>
      </c>
    </row>
    <row r="203" spans="1:14">
      <c r="A203" s="191" t="str">
        <f t="shared" si="6"/>
        <v>Scope1, 2その他の設備導入、運用改善燃焼設備熱効率の向上</v>
      </c>
      <c r="B203" s="11">
        <f t="shared" si="5"/>
        <v>197</v>
      </c>
      <c r="C203" s="153" t="s">
        <v>11</v>
      </c>
      <c r="D203" s="140" t="s">
        <v>12</v>
      </c>
      <c r="E203" s="140" t="s">
        <v>13</v>
      </c>
      <c r="F203" s="140" t="s">
        <v>14</v>
      </c>
      <c r="G203" s="140" t="s">
        <v>202</v>
      </c>
      <c r="H203" s="140" t="s">
        <v>73</v>
      </c>
      <c r="I203" s="140" t="s">
        <v>338</v>
      </c>
      <c r="J203" s="140" t="s">
        <v>356</v>
      </c>
      <c r="K203" s="141" t="s">
        <v>357</v>
      </c>
      <c r="L203" s="179"/>
      <c r="M203" s="179" t="str">
        <f>IFERROR(INDEX('1.2(2)'!J$967:J$1010,MATCH('1.2(1)①'!$B203,'1.2(2)'!$E$967:$E$1010,0),1),"ー")</f>
        <v>ー</v>
      </c>
      <c r="N203" s="179" t="str">
        <f>IFERROR(INDEX('1.2(2)'!K$967:K$1010,MATCH('1.2(1)①'!$B203,'1.2(2)'!$E$967:$E$1010,0),1),"ー")</f>
        <v>ー</v>
      </c>
    </row>
    <row r="204" spans="1:14" ht="28.8">
      <c r="A204" s="191" t="str">
        <f t="shared" si="6"/>
        <v>Scope1, 2その他の設備導入、運用改善燃焼設備熱効率の向上</v>
      </c>
      <c r="B204" s="11">
        <f t="shared" si="5"/>
        <v>198</v>
      </c>
      <c r="C204" s="153" t="s">
        <v>11</v>
      </c>
      <c r="D204" s="140" t="s">
        <v>12</v>
      </c>
      <c r="E204" s="140" t="s">
        <v>13</v>
      </c>
      <c r="F204" s="140" t="s">
        <v>14</v>
      </c>
      <c r="G204" s="140" t="s">
        <v>202</v>
      </c>
      <c r="H204" s="140" t="s">
        <v>73</v>
      </c>
      <c r="I204" s="140" t="s">
        <v>338</v>
      </c>
      <c r="J204" s="140" t="s">
        <v>358</v>
      </c>
      <c r="K204" s="141" t="s">
        <v>359</v>
      </c>
      <c r="L204" s="179"/>
      <c r="M204" s="179" t="str">
        <f>IFERROR(INDEX('1.2(2)'!J$967:J$1010,MATCH('1.2(1)①'!$B204,'1.2(2)'!$E$967:$E$1010,0),1),"ー")</f>
        <v>ー</v>
      </c>
      <c r="N204" s="179" t="str">
        <f>IFERROR(INDEX('1.2(2)'!K$967:K$1010,MATCH('1.2(1)①'!$B204,'1.2(2)'!$E$967:$E$1010,0),1),"ー")</f>
        <v>ー</v>
      </c>
    </row>
    <row r="205" spans="1:14">
      <c r="A205" s="191" t="str">
        <f t="shared" si="6"/>
        <v>Scope1, 2その他の設備導入、運用改善燃焼設備熱効率の向上</v>
      </c>
      <c r="B205" s="11">
        <f t="shared" si="5"/>
        <v>199</v>
      </c>
      <c r="C205" s="153" t="s">
        <v>11</v>
      </c>
      <c r="D205" s="140" t="s">
        <v>12</v>
      </c>
      <c r="E205" s="140" t="s">
        <v>13</v>
      </c>
      <c r="F205" s="140" t="s">
        <v>14</v>
      </c>
      <c r="G205" s="140" t="s">
        <v>202</v>
      </c>
      <c r="H205" s="140" t="s">
        <v>73</v>
      </c>
      <c r="I205" s="140" t="s">
        <v>338</v>
      </c>
      <c r="J205" s="140" t="s">
        <v>360</v>
      </c>
      <c r="K205" s="141" t="s">
        <v>361</v>
      </c>
      <c r="L205" s="179"/>
      <c r="M205" s="179" t="str">
        <f>IFERROR(INDEX('1.2(2)'!J$967:J$1010,MATCH('1.2(1)①'!$B205,'1.2(2)'!$E$967:$E$1010,0),1),"ー")</f>
        <v>ー</v>
      </c>
      <c r="N205" s="179" t="str">
        <f>IFERROR(INDEX('1.2(2)'!K$967:K$1010,MATCH('1.2(1)①'!$B205,'1.2(2)'!$E$967:$E$1010,0),1),"ー")</f>
        <v>ー</v>
      </c>
    </row>
    <row r="206" spans="1:14">
      <c r="A206" s="191" t="str">
        <f t="shared" si="6"/>
        <v>Scope1, 2その他の設備導入、運用改善燃焼設備熱効率の向上</v>
      </c>
      <c r="B206" s="11">
        <f t="shared" si="5"/>
        <v>200</v>
      </c>
      <c r="C206" s="153" t="s">
        <v>11</v>
      </c>
      <c r="D206" s="140" t="s">
        <v>12</v>
      </c>
      <c r="E206" s="140" t="s">
        <v>13</v>
      </c>
      <c r="F206" s="140" t="s">
        <v>14</v>
      </c>
      <c r="G206" s="140" t="s">
        <v>202</v>
      </c>
      <c r="H206" s="140" t="s">
        <v>73</v>
      </c>
      <c r="I206" s="140" t="s">
        <v>338</v>
      </c>
      <c r="J206" s="140" t="s">
        <v>362</v>
      </c>
      <c r="K206" s="141" t="s">
        <v>363</v>
      </c>
      <c r="L206" s="179"/>
      <c r="M206" s="179" t="str">
        <f>IFERROR(INDEX('1.2(2)'!J$967:J$1010,MATCH('1.2(1)①'!$B206,'1.2(2)'!$E$967:$E$1010,0),1),"ー")</f>
        <v>ー</v>
      </c>
      <c r="N206" s="179" t="str">
        <f>IFERROR(INDEX('1.2(2)'!K$967:K$1010,MATCH('1.2(1)①'!$B206,'1.2(2)'!$E$967:$E$1010,0),1),"ー")</f>
        <v>ー</v>
      </c>
    </row>
    <row r="207" spans="1:14" ht="28.8">
      <c r="A207" s="191" t="str">
        <f t="shared" si="6"/>
        <v>Scope1, 2その他の設備導入、運用改善燃焼設備熱効率の向上</v>
      </c>
      <c r="B207" s="11">
        <f t="shared" si="5"/>
        <v>201</v>
      </c>
      <c r="C207" s="153" t="s">
        <v>11</v>
      </c>
      <c r="D207" s="140" t="s">
        <v>12</v>
      </c>
      <c r="E207" s="140" t="s">
        <v>13</v>
      </c>
      <c r="F207" s="140" t="s">
        <v>14</v>
      </c>
      <c r="G207" s="140" t="s">
        <v>202</v>
      </c>
      <c r="H207" s="140" t="s">
        <v>73</v>
      </c>
      <c r="I207" s="140" t="s">
        <v>338</v>
      </c>
      <c r="J207" s="140" t="s">
        <v>364</v>
      </c>
      <c r="K207" s="141" t="s">
        <v>365</v>
      </c>
      <c r="L207" s="179"/>
      <c r="M207" s="179" t="str">
        <f>IFERROR(INDEX('1.2(2)'!J$967:J$1010,MATCH('1.2(1)①'!$B207,'1.2(2)'!$E$967:$E$1010,0),1),"ー")</f>
        <v>ー</v>
      </c>
      <c r="N207" s="179" t="str">
        <f>IFERROR(INDEX('1.2(2)'!K$967:K$1010,MATCH('1.2(1)①'!$B207,'1.2(2)'!$E$967:$E$1010,0),1),"ー")</f>
        <v>ー</v>
      </c>
    </row>
    <row r="208" spans="1:14" ht="28.8">
      <c r="A208" s="191" t="str">
        <f t="shared" si="6"/>
        <v>Scope1, 2その他の設備導入、運用改善燃焼設備熱効率の向上</v>
      </c>
      <c r="B208" s="11">
        <f t="shared" si="5"/>
        <v>202</v>
      </c>
      <c r="C208" s="153" t="s">
        <v>11</v>
      </c>
      <c r="D208" s="140" t="s">
        <v>12</v>
      </c>
      <c r="E208" s="140" t="s">
        <v>13</v>
      </c>
      <c r="F208" s="140" t="s">
        <v>14</v>
      </c>
      <c r="G208" s="140" t="s">
        <v>202</v>
      </c>
      <c r="H208" s="140" t="s">
        <v>73</v>
      </c>
      <c r="I208" s="140" t="s">
        <v>338</v>
      </c>
      <c r="J208" s="140" t="s">
        <v>366</v>
      </c>
      <c r="K208" s="141" t="s">
        <v>367</v>
      </c>
      <c r="L208" s="179"/>
      <c r="M208" s="179" t="str">
        <f>IFERROR(INDEX('1.2(2)'!J$967:J$1010,MATCH('1.2(1)①'!$B208,'1.2(2)'!$E$967:$E$1010,0),1),"ー")</f>
        <v>ー</v>
      </c>
      <c r="N208" s="179" t="str">
        <f>IFERROR(INDEX('1.2(2)'!K$967:K$1010,MATCH('1.2(1)①'!$B208,'1.2(2)'!$E$967:$E$1010,0),1),"ー")</f>
        <v>ー</v>
      </c>
    </row>
    <row r="209" spans="1:14" ht="28.8">
      <c r="A209" s="191" t="str">
        <f t="shared" si="6"/>
        <v>Scope1, 2その他の設備導入、運用改善燃焼設備熱効率の向上</v>
      </c>
      <c r="B209" s="11">
        <f t="shared" si="5"/>
        <v>203</v>
      </c>
      <c r="C209" s="153" t="s">
        <v>11</v>
      </c>
      <c r="D209" s="140" t="s">
        <v>12</v>
      </c>
      <c r="E209" s="140" t="s">
        <v>13</v>
      </c>
      <c r="F209" s="140" t="s">
        <v>14</v>
      </c>
      <c r="G209" s="140" t="s">
        <v>202</v>
      </c>
      <c r="H209" s="140" t="s">
        <v>73</v>
      </c>
      <c r="I209" s="140" t="s">
        <v>338</v>
      </c>
      <c r="J209" s="140" t="s">
        <v>368</v>
      </c>
      <c r="K209" s="141" t="s">
        <v>369</v>
      </c>
      <c r="L209" s="179"/>
      <c r="M209" s="179" t="str">
        <f>IFERROR(INDEX('1.2(2)'!J$967:J$1010,MATCH('1.2(1)①'!$B209,'1.2(2)'!$E$967:$E$1010,0),1),"ー")</f>
        <v>ー</v>
      </c>
      <c r="N209" s="179" t="str">
        <f>IFERROR(INDEX('1.2(2)'!K$967:K$1010,MATCH('1.2(1)①'!$B209,'1.2(2)'!$E$967:$E$1010,0),1),"ー")</f>
        <v>ー</v>
      </c>
    </row>
    <row r="210" spans="1:14" s="178" customFormat="1" ht="28.8">
      <c r="A210" s="191" t="str">
        <f t="shared" si="6"/>
        <v>Scope1, 2その他の設備導入、運用改善燃焼設備熱効率の向上</v>
      </c>
      <c r="B210" s="11">
        <f t="shared" si="5"/>
        <v>204</v>
      </c>
      <c r="C210" s="206" t="s">
        <v>11</v>
      </c>
      <c r="D210" s="212" t="s">
        <v>12</v>
      </c>
      <c r="E210" s="212" t="s">
        <v>13</v>
      </c>
      <c r="F210" s="212" t="s">
        <v>14</v>
      </c>
      <c r="G210" s="212" t="s">
        <v>202</v>
      </c>
      <c r="H210" s="212" t="s">
        <v>73</v>
      </c>
      <c r="I210" s="212" t="s">
        <v>338</v>
      </c>
      <c r="J210" s="225" t="s">
        <v>2766</v>
      </c>
      <c r="K210" s="224" t="s">
        <v>2895</v>
      </c>
      <c r="L210" s="179" t="s">
        <v>2937</v>
      </c>
      <c r="M210" s="179"/>
      <c r="N210" s="179"/>
    </row>
    <row r="211" spans="1:14" ht="28.8">
      <c r="A211" s="191" t="str">
        <f t="shared" si="6"/>
        <v>Scope1, 2その他の設備導入、運用改善燃焼設備通風装置</v>
      </c>
      <c r="B211" s="11">
        <f t="shared" si="5"/>
        <v>205</v>
      </c>
      <c r="C211" s="153" t="s">
        <v>11</v>
      </c>
      <c r="D211" s="140" t="s">
        <v>12</v>
      </c>
      <c r="E211" s="140" t="s">
        <v>13</v>
      </c>
      <c r="F211" s="140" t="s">
        <v>14</v>
      </c>
      <c r="G211" s="140" t="s">
        <v>202</v>
      </c>
      <c r="H211" s="140" t="s">
        <v>73</v>
      </c>
      <c r="I211" s="140" t="s">
        <v>370</v>
      </c>
      <c r="J211" s="140" t="s">
        <v>371</v>
      </c>
      <c r="K211" s="141" t="s">
        <v>372</v>
      </c>
      <c r="L211" s="179"/>
      <c r="M211" s="179" t="str">
        <f>IFERROR(INDEX('1.2(2)'!J$967:J$1010,MATCH('1.2(1)①'!$B211,'1.2(2)'!$E$967:$E$1010,0),1),"ー")</f>
        <v>ー</v>
      </c>
      <c r="N211" s="179" t="str">
        <f>IFERROR(INDEX('1.2(2)'!K$967:K$1010,MATCH('1.2(1)①'!$B211,'1.2(2)'!$E$967:$E$1010,0),1),"ー")</f>
        <v>ー</v>
      </c>
    </row>
    <row r="212" spans="1:14">
      <c r="A212" s="191" t="str">
        <f t="shared" si="6"/>
        <v>Scope1, 2その他の設備導入、運用改善燃焼設備通風装置</v>
      </c>
      <c r="B212" s="11">
        <f t="shared" si="5"/>
        <v>206</v>
      </c>
      <c r="C212" s="153" t="s">
        <v>11</v>
      </c>
      <c r="D212" s="140" t="s">
        <v>12</v>
      </c>
      <c r="E212" s="140" t="s">
        <v>13</v>
      </c>
      <c r="F212" s="140" t="s">
        <v>14</v>
      </c>
      <c r="G212" s="140" t="s">
        <v>202</v>
      </c>
      <c r="H212" s="140" t="s">
        <v>73</v>
      </c>
      <c r="I212" s="140" t="s">
        <v>370</v>
      </c>
      <c r="J212" s="140" t="s">
        <v>373</v>
      </c>
      <c r="K212" s="141" t="s">
        <v>374</v>
      </c>
      <c r="L212" s="179"/>
      <c r="M212" s="179" t="str">
        <f>IFERROR(INDEX('1.2(2)'!J$967:J$1010,MATCH('1.2(1)①'!$B212,'1.2(2)'!$E$967:$E$1010,0),1),"ー")</f>
        <v>ー</v>
      </c>
      <c r="N212" s="179" t="str">
        <f>IFERROR(INDEX('1.2(2)'!K$967:K$1010,MATCH('1.2(1)①'!$B212,'1.2(2)'!$E$967:$E$1010,0),1),"ー")</f>
        <v>ー</v>
      </c>
    </row>
    <row r="213" spans="1:14" ht="28.8">
      <c r="A213" s="191" t="str">
        <f t="shared" si="6"/>
        <v>Scope1, 2その他の設備導入、運用改善燃焼設備通風装置</v>
      </c>
      <c r="B213" s="11">
        <f t="shared" si="5"/>
        <v>207</v>
      </c>
      <c r="C213" s="153" t="s">
        <v>11</v>
      </c>
      <c r="D213" s="140" t="s">
        <v>12</v>
      </c>
      <c r="E213" s="140" t="s">
        <v>13</v>
      </c>
      <c r="F213" s="140" t="s">
        <v>14</v>
      </c>
      <c r="G213" s="140" t="s">
        <v>202</v>
      </c>
      <c r="H213" s="140" t="s">
        <v>73</v>
      </c>
      <c r="I213" s="140" t="s">
        <v>370</v>
      </c>
      <c r="J213" s="140" t="s">
        <v>375</v>
      </c>
      <c r="K213" s="141" t="s">
        <v>376</v>
      </c>
      <c r="L213" s="179"/>
      <c r="M213" s="179" t="str">
        <f>IFERROR(INDEX('1.2(2)'!J$967:J$1010,MATCH('1.2(1)①'!$B213,'1.2(2)'!$E$967:$E$1010,0),1),"ー")</f>
        <v>ー</v>
      </c>
      <c r="N213" s="179" t="str">
        <f>IFERROR(INDEX('1.2(2)'!K$967:K$1010,MATCH('1.2(1)①'!$B213,'1.2(2)'!$E$967:$E$1010,0),1),"ー")</f>
        <v>ー</v>
      </c>
    </row>
    <row r="214" spans="1:14">
      <c r="A214" s="191" t="str">
        <f t="shared" si="6"/>
        <v>Scope1, 2その他の設備導入、運用改善燃焼設備通風装置</v>
      </c>
      <c r="B214" s="11">
        <f t="shared" si="5"/>
        <v>208</v>
      </c>
      <c r="C214" s="153" t="s">
        <v>11</v>
      </c>
      <c r="D214" s="140" t="s">
        <v>12</v>
      </c>
      <c r="E214" s="140" t="s">
        <v>13</v>
      </c>
      <c r="F214" s="140" t="s">
        <v>14</v>
      </c>
      <c r="G214" s="140" t="s">
        <v>202</v>
      </c>
      <c r="H214" s="140" t="s">
        <v>73</v>
      </c>
      <c r="I214" s="140" t="s">
        <v>370</v>
      </c>
      <c r="J214" s="140" t="s">
        <v>377</v>
      </c>
      <c r="K214" s="141" t="s">
        <v>378</v>
      </c>
      <c r="L214" s="179"/>
      <c r="M214" s="179" t="str">
        <f>IFERROR(INDEX('1.2(2)'!J$967:J$1010,MATCH('1.2(1)①'!$B214,'1.2(2)'!$E$967:$E$1010,0),1),"ー")</f>
        <v>ー</v>
      </c>
      <c r="N214" s="179" t="str">
        <f>IFERROR(INDEX('1.2(2)'!K$967:K$1010,MATCH('1.2(1)①'!$B214,'1.2(2)'!$E$967:$E$1010,0),1),"ー")</f>
        <v>ー</v>
      </c>
    </row>
    <row r="215" spans="1:14">
      <c r="A215" s="191" t="str">
        <f t="shared" si="6"/>
        <v>Scope1, 2その他の設備導入、運用改善燃焼設備燃焼管理</v>
      </c>
      <c r="B215" s="11">
        <f t="shared" si="5"/>
        <v>209</v>
      </c>
      <c r="C215" s="153" t="s">
        <v>11</v>
      </c>
      <c r="D215" s="140" t="s">
        <v>12</v>
      </c>
      <c r="E215" s="140" t="s">
        <v>13</v>
      </c>
      <c r="F215" s="140" t="s">
        <v>14</v>
      </c>
      <c r="G215" s="140" t="s">
        <v>202</v>
      </c>
      <c r="H215" s="140" t="s">
        <v>73</v>
      </c>
      <c r="I215" s="140" t="s">
        <v>379</v>
      </c>
      <c r="J215" s="140" t="s">
        <v>380</v>
      </c>
      <c r="K215" s="141" t="s">
        <v>381</v>
      </c>
      <c r="L215" s="179"/>
      <c r="M215" s="179" t="str">
        <f>IFERROR(INDEX('1.2(2)'!J$967:J$1010,MATCH('1.2(1)①'!$B215,'1.2(2)'!$E$967:$E$1010,0),1),"ー")</f>
        <v>ー</v>
      </c>
      <c r="N215" s="179" t="str">
        <f>IFERROR(INDEX('1.2(2)'!K$967:K$1010,MATCH('1.2(1)①'!$B215,'1.2(2)'!$E$967:$E$1010,0),1),"ー")</f>
        <v>ー</v>
      </c>
    </row>
    <row r="216" spans="1:14">
      <c r="A216" s="191" t="str">
        <f t="shared" si="6"/>
        <v>Scope1, 2その他の設備導入、運用改善燃焼設備燃焼管理</v>
      </c>
      <c r="B216" s="11">
        <f t="shared" si="5"/>
        <v>210</v>
      </c>
      <c r="C216" s="153" t="s">
        <v>11</v>
      </c>
      <c r="D216" s="140" t="s">
        <v>12</v>
      </c>
      <c r="E216" s="140" t="s">
        <v>13</v>
      </c>
      <c r="F216" s="140" t="s">
        <v>14</v>
      </c>
      <c r="G216" s="140" t="s">
        <v>202</v>
      </c>
      <c r="H216" s="140" t="s">
        <v>73</v>
      </c>
      <c r="I216" s="140" t="s">
        <v>379</v>
      </c>
      <c r="J216" s="140" t="s">
        <v>382</v>
      </c>
      <c r="K216" s="141" t="s">
        <v>383</v>
      </c>
      <c r="L216" s="179"/>
      <c r="M216" s="179" t="str">
        <f>IFERROR(INDEX('1.2(2)'!J$967:J$1010,MATCH('1.2(1)①'!$B216,'1.2(2)'!$E$967:$E$1010,0),1),"ー")</f>
        <v>ー</v>
      </c>
      <c r="N216" s="179" t="str">
        <f>IFERROR(INDEX('1.2(2)'!K$967:K$1010,MATCH('1.2(1)①'!$B216,'1.2(2)'!$E$967:$E$1010,0),1),"ー")</f>
        <v>ー</v>
      </c>
    </row>
    <row r="217" spans="1:14" ht="28.8">
      <c r="A217" s="191" t="str">
        <f t="shared" si="6"/>
        <v>Scope1, 2その他の設備導入、運用改善燃焼設備燃焼管理</v>
      </c>
      <c r="B217" s="11">
        <f t="shared" si="5"/>
        <v>211</v>
      </c>
      <c r="C217" s="153" t="s">
        <v>11</v>
      </c>
      <c r="D217" s="140" t="s">
        <v>12</v>
      </c>
      <c r="E217" s="140" t="s">
        <v>13</v>
      </c>
      <c r="F217" s="140" t="s">
        <v>14</v>
      </c>
      <c r="G217" s="140" t="s">
        <v>202</v>
      </c>
      <c r="H217" s="140" t="s">
        <v>73</v>
      </c>
      <c r="I217" s="140" t="s">
        <v>379</v>
      </c>
      <c r="J217" s="140" t="s">
        <v>384</v>
      </c>
      <c r="K217" s="141" t="s">
        <v>385</v>
      </c>
      <c r="L217" s="179"/>
      <c r="M217" s="179" t="str">
        <f>IFERROR(INDEX('1.2(2)'!J$967:J$1010,MATCH('1.2(1)①'!$B217,'1.2(2)'!$E$967:$E$1010,0),1),"ー")</f>
        <v>ー</v>
      </c>
      <c r="N217" s="179" t="str">
        <f>IFERROR(INDEX('1.2(2)'!K$967:K$1010,MATCH('1.2(1)①'!$B217,'1.2(2)'!$E$967:$E$1010,0),1),"ー")</f>
        <v>ー</v>
      </c>
    </row>
    <row r="218" spans="1:14">
      <c r="A218" s="191" t="str">
        <f t="shared" si="6"/>
        <v>Scope1, 2その他の設備導入、運用改善燃焼設備燃焼管理</v>
      </c>
      <c r="B218" s="11">
        <f t="shared" si="5"/>
        <v>212</v>
      </c>
      <c r="C218" s="153" t="s">
        <v>11</v>
      </c>
      <c r="D218" s="140" t="s">
        <v>12</v>
      </c>
      <c r="E218" s="140" t="s">
        <v>13</v>
      </c>
      <c r="F218" s="140" t="s">
        <v>14</v>
      </c>
      <c r="G218" s="140" t="s">
        <v>202</v>
      </c>
      <c r="H218" s="140" t="s">
        <v>73</v>
      </c>
      <c r="I218" s="140" t="s">
        <v>379</v>
      </c>
      <c r="J218" s="140" t="s">
        <v>386</v>
      </c>
      <c r="K218" s="204" t="str">
        <f>"対策No."&amp;B189&amp;"参照"</f>
        <v>対策No.183参照</v>
      </c>
      <c r="L218" s="179"/>
      <c r="M218" s="179" t="str">
        <f>IFERROR(INDEX('1.2(2)'!J$967:J$1010,MATCH('1.2(1)①'!$B218,'1.2(2)'!$E$967:$E$1010,0),1),"ー")</f>
        <v>ー</v>
      </c>
      <c r="N218" s="179" t="str">
        <f>IFERROR(INDEX('1.2(2)'!K$967:K$1010,MATCH('1.2(1)①'!$B218,'1.2(2)'!$E$967:$E$1010,0),1),"ー")</f>
        <v>ー</v>
      </c>
    </row>
    <row r="219" spans="1:14">
      <c r="A219" s="191" t="str">
        <f t="shared" si="6"/>
        <v>Scope1, 2その他の設備導入、運用改善燃焼設備燃焼管理</v>
      </c>
      <c r="B219" s="11">
        <f t="shared" si="5"/>
        <v>213</v>
      </c>
      <c r="C219" s="153" t="s">
        <v>11</v>
      </c>
      <c r="D219" s="140" t="s">
        <v>12</v>
      </c>
      <c r="E219" s="140" t="s">
        <v>13</v>
      </c>
      <c r="F219" s="140" t="s">
        <v>14</v>
      </c>
      <c r="G219" s="140" t="s">
        <v>202</v>
      </c>
      <c r="H219" s="140" t="s">
        <v>73</v>
      </c>
      <c r="I219" s="140" t="s">
        <v>379</v>
      </c>
      <c r="J219" s="140" t="s">
        <v>334</v>
      </c>
      <c r="K219" s="204" t="str">
        <f>"対策No."&amp;B190&amp;"参照"</f>
        <v>対策No.184参照</v>
      </c>
      <c r="L219" s="179"/>
      <c r="M219" s="179" t="str">
        <f>IFERROR(INDEX('1.2(2)'!J$967:J$1010,MATCH('1.2(1)①'!$B219,'1.2(2)'!$E$967:$E$1010,0),1),"ー")</f>
        <v>ー</v>
      </c>
      <c r="N219" s="179" t="str">
        <f>IFERROR(INDEX('1.2(2)'!K$967:K$1010,MATCH('1.2(1)①'!$B219,'1.2(2)'!$E$967:$E$1010,0),1),"ー")</f>
        <v>ー</v>
      </c>
    </row>
    <row r="220" spans="1:14" ht="28.8">
      <c r="A220" s="191" t="str">
        <f t="shared" si="6"/>
        <v>Scope1, 2その他の設備導入、運用改善燃焼設備燃焼管理</v>
      </c>
      <c r="B220" s="11">
        <f t="shared" si="5"/>
        <v>214</v>
      </c>
      <c r="C220" s="153" t="s">
        <v>11</v>
      </c>
      <c r="D220" s="140" t="s">
        <v>12</v>
      </c>
      <c r="E220" s="140" t="s">
        <v>13</v>
      </c>
      <c r="F220" s="140" t="s">
        <v>14</v>
      </c>
      <c r="G220" s="140" t="s">
        <v>202</v>
      </c>
      <c r="H220" s="140" t="s">
        <v>73</v>
      </c>
      <c r="I220" s="140" t="s">
        <v>379</v>
      </c>
      <c r="J220" s="140" t="s">
        <v>387</v>
      </c>
      <c r="K220" s="141" t="s">
        <v>388</v>
      </c>
      <c r="L220" s="179"/>
      <c r="M220" s="179" t="str">
        <f>IFERROR(INDEX('1.2(2)'!J$967:J$1010,MATCH('1.2(1)①'!$B220,'1.2(2)'!$E$967:$E$1010,0),1),"ー")</f>
        <v>ー</v>
      </c>
      <c r="N220" s="179" t="str">
        <f>IFERROR(INDEX('1.2(2)'!K$967:K$1010,MATCH('1.2(1)①'!$B220,'1.2(2)'!$E$967:$E$1010,0),1),"ー")</f>
        <v>ー</v>
      </c>
    </row>
    <row r="221" spans="1:14" s="178" customFormat="1" ht="28.8">
      <c r="A221" s="191" t="str">
        <f t="shared" si="6"/>
        <v>Scope1, 2その他の設備導入、運用改善燃焼設備燃焼管理</v>
      </c>
      <c r="B221" s="11">
        <f t="shared" si="5"/>
        <v>215</v>
      </c>
      <c r="C221" s="206" t="s">
        <v>11</v>
      </c>
      <c r="D221" s="212" t="s">
        <v>12</v>
      </c>
      <c r="E221" s="212" t="s">
        <v>13</v>
      </c>
      <c r="F221" s="212" t="s">
        <v>14</v>
      </c>
      <c r="G221" s="212" t="s">
        <v>202</v>
      </c>
      <c r="H221" s="212" t="s">
        <v>73</v>
      </c>
      <c r="I221" s="212" t="s">
        <v>379</v>
      </c>
      <c r="J221" s="52" t="s">
        <v>2767</v>
      </c>
      <c r="K221" s="213"/>
      <c r="L221" s="179"/>
      <c r="M221" s="179"/>
      <c r="N221" s="179"/>
    </row>
    <row r="222" spans="1:14" ht="28.8">
      <c r="A222" s="191" t="str">
        <f t="shared" si="6"/>
        <v>Scope1, 2その他の設備導入、運用改善燃焼設備ボイラー・ボイラー関連機器</v>
      </c>
      <c r="B222" s="11">
        <f t="shared" si="5"/>
        <v>216</v>
      </c>
      <c r="C222" s="153" t="s">
        <v>11</v>
      </c>
      <c r="D222" s="140" t="s">
        <v>12</v>
      </c>
      <c r="E222" s="140" t="s">
        <v>13</v>
      </c>
      <c r="F222" s="140" t="s">
        <v>14</v>
      </c>
      <c r="G222" s="140" t="s">
        <v>202</v>
      </c>
      <c r="H222" s="140" t="s">
        <v>73</v>
      </c>
      <c r="I222" s="140" t="s">
        <v>71</v>
      </c>
      <c r="J222" s="140" t="s">
        <v>389</v>
      </c>
      <c r="K222" s="141" t="s">
        <v>390</v>
      </c>
      <c r="L222" s="179" t="s">
        <v>19</v>
      </c>
      <c r="M222" s="179" t="str">
        <f>IFERROR(INDEX('1.2(2)'!J$967:J$1010,MATCH('1.2(1)①'!$B222,'1.2(2)'!$E$967:$E$1010,0),1),"ー")</f>
        <v>ー</v>
      </c>
      <c r="N222" s="179" t="str">
        <f>IFERROR(INDEX('1.2(2)'!K$967:K$1010,MATCH('1.2(1)①'!$B222,'1.2(2)'!$E$967:$E$1010,0),1),"ー")</f>
        <v>ー</v>
      </c>
    </row>
    <row r="223" spans="1:14" ht="28.8">
      <c r="A223" s="191" t="str">
        <f t="shared" si="6"/>
        <v>Scope1, 2その他の設備導入、運用改善燃焼設備ボイラー・ボイラー関連機器</v>
      </c>
      <c r="B223" s="11">
        <f t="shared" si="5"/>
        <v>217</v>
      </c>
      <c r="C223" s="153" t="s">
        <v>11</v>
      </c>
      <c r="D223" s="140" t="s">
        <v>12</v>
      </c>
      <c r="E223" s="140" t="s">
        <v>13</v>
      </c>
      <c r="F223" s="140" t="s">
        <v>14</v>
      </c>
      <c r="G223" s="140" t="s">
        <v>202</v>
      </c>
      <c r="H223" s="140" t="s">
        <v>73</v>
      </c>
      <c r="I223" s="140" t="s">
        <v>71</v>
      </c>
      <c r="J223" s="140" t="s">
        <v>391</v>
      </c>
      <c r="K223" s="141" t="s">
        <v>392</v>
      </c>
      <c r="L223" s="179" t="s">
        <v>19</v>
      </c>
      <c r="M223" s="179" t="str">
        <f>IFERROR(INDEX('1.2(2)'!J$967:J$1010,MATCH('1.2(1)①'!$B223,'1.2(2)'!$E$967:$E$1010,0),1),"ー")</f>
        <v>ー</v>
      </c>
      <c r="N223" s="179" t="str">
        <f>IFERROR(INDEX('1.2(2)'!K$967:K$1010,MATCH('1.2(1)①'!$B223,'1.2(2)'!$E$967:$E$1010,0),1),"ー")</f>
        <v>ー</v>
      </c>
    </row>
    <row r="224" spans="1:14">
      <c r="A224" s="191" t="str">
        <f t="shared" si="6"/>
        <v>Scope1, 2その他の設備導入、運用改善燃焼設備ボイラー・ボイラー関連機器</v>
      </c>
      <c r="B224" s="11">
        <f t="shared" si="5"/>
        <v>218</v>
      </c>
      <c r="C224" s="153" t="s">
        <v>11</v>
      </c>
      <c r="D224" s="140" t="s">
        <v>12</v>
      </c>
      <c r="E224" s="140" t="s">
        <v>13</v>
      </c>
      <c r="F224" s="140" t="s">
        <v>14</v>
      </c>
      <c r="G224" s="140" t="s">
        <v>202</v>
      </c>
      <c r="H224" s="140" t="s">
        <v>73</v>
      </c>
      <c r="I224" s="140" t="s">
        <v>71</v>
      </c>
      <c r="J224" s="140" t="s">
        <v>393</v>
      </c>
      <c r="K224" s="141" t="s">
        <v>394</v>
      </c>
      <c r="L224" s="179"/>
      <c r="M224" s="179" t="str">
        <f>IFERROR(INDEX('1.2(2)'!J$967:J$1010,MATCH('1.2(1)①'!$B224,'1.2(2)'!$E$967:$E$1010,0),1),"ー")</f>
        <v>ー</v>
      </c>
      <c r="N224" s="179" t="str">
        <f>IFERROR(INDEX('1.2(2)'!K$967:K$1010,MATCH('1.2(1)①'!$B224,'1.2(2)'!$E$967:$E$1010,0),1),"ー")</f>
        <v>ー</v>
      </c>
    </row>
    <row r="225" spans="1:14" ht="28.8">
      <c r="A225" s="191" t="str">
        <f t="shared" si="6"/>
        <v>Scope1, 2その他の設備導入、運用改善燃焼設備ボイラー・ボイラー関連機器</v>
      </c>
      <c r="B225" s="11">
        <f t="shared" si="5"/>
        <v>219</v>
      </c>
      <c r="C225" s="153" t="s">
        <v>11</v>
      </c>
      <c r="D225" s="140" t="s">
        <v>12</v>
      </c>
      <c r="E225" s="140" t="s">
        <v>13</v>
      </c>
      <c r="F225" s="140" t="s">
        <v>14</v>
      </c>
      <c r="G225" s="140" t="s">
        <v>202</v>
      </c>
      <c r="H225" s="140" t="s">
        <v>73</v>
      </c>
      <c r="I225" s="140" t="s">
        <v>71</v>
      </c>
      <c r="J225" s="140" t="s">
        <v>395</v>
      </c>
      <c r="K225" s="141" t="s">
        <v>396</v>
      </c>
      <c r="L225" s="179"/>
      <c r="M225" s="179" t="str">
        <f>IFERROR(INDEX('1.2(2)'!J$967:J$1010,MATCH('1.2(1)①'!$B225,'1.2(2)'!$E$967:$E$1010,0),1),"ー")</f>
        <v>ー</v>
      </c>
      <c r="N225" s="179" t="str">
        <f>IFERROR(INDEX('1.2(2)'!K$967:K$1010,MATCH('1.2(1)①'!$B225,'1.2(2)'!$E$967:$E$1010,0),1),"ー")</f>
        <v>ー</v>
      </c>
    </row>
    <row r="226" spans="1:14" ht="28.8">
      <c r="A226" s="191" t="str">
        <f t="shared" si="6"/>
        <v>Scope1, 2その他の設備導入、運用改善燃焼設備ボイラー・ボイラー関連機器</v>
      </c>
      <c r="B226" s="11">
        <f t="shared" si="5"/>
        <v>220</v>
      </c>
      <c r="C226" s="153" t="s">
        <v>11</v>
      </c>
      <c r="D226" s="140" t="s">
        <v>12</v>
      </c>
      <c r="E226" s="140" t="s">
        <v>13</v>
      </c>
      <c r="F226" s="140" t="s">
        <v>14</v>
      </c>
      <c r="G226" s="140" t="s">
        <v>202</v>
      </c>
      <c r="H226" s="140" t="s">
        <v>73</v>
      </c>
      <c r="I226" s="140" t="s">
        <v>71</v>
      </c>
      <c r="J226" s="140" t="s">
        <v>397</v>
      </c>
      <c r="K226" s="141" t="s">
        <v>398</v>
      </c>
      <c r="L226" s="179"/>
      <c r="M226" s="179" t="str">
        <f>IFERROR(INDEX('1.2(2)'!J$967:J$1010,MATCH('1.2(1)①'!$B226,'1.2(2)'!$E$967:$E$1010,0),1),"ー")</f>
        <v>ー</v>
      </c>
      <c r="N226" s="179" t="str">
        <f>IFERROR(INDEX('1.2(2)'!K$967:K$1010,MATCH('1.2(1)①'!$B226,'1.2(2)'!$E$967:$E$1010,0),1),"ー")</f>
        <v>ー</v>
      </c>
    </row>
    <row r="227" spans="1:14" ht="22.8">
      <c r="A227" s="191" t="str">
        <f>E227&amp;G227&amp;H227&amp;I227</f>
        <v>Scope1, 2その他の設備導入、運用改善燃焼設備その他の運用改善</v>
      </c>
      <c r="B227" s="11">
        <f>ROW(B227)-6</f>
        <v>221</v>
      </c>
      <c r="C227" s="206" t="s">
        <v>11</v>
      </c>
      <c r="D227" s="212" t="s">
        <v>12</v>
      </c>
      <c r="E227" s="212" t="s">
        <v>13</v>
      </c>
      <c r="F227" s="212" t="s">
        <v>14</v>
      </c>
      <c r="G227" s="212" t="s">
        <v>202</v>
      </c>
      <c r="H227" s="212" t="s">
        <v>2939</v>
      </c>
      <c r="I227" s="212" t="s">
        <v>2940</v>
      </c>
      <c r="J227" s="212" t="s">
        <v>2941</v>
      </c>
      <c r="K227" s="224" t="s">
        <v>2872</v>
      </c>
      <c r="L227" s="179" t="s">
        <v>19</v>
      </c>
      <c r="M227" s="179" t="str">
        <f>IFERROR(INDEX('1.2(2)'!J$967:J$1010,MATCH('1.2(1)①'!$B227,'1.2(2)'!$E$967:$E$1010,0),1),"ー")</f>
        <v>ー</v>
      </c>
      <c r="N227" s="179" t="str">
        <f>IFERROR(INDEX('1.2(2)'!K$967:K$1010,MATCH('1.2(1)①'!$B227,'1.2(2)'!$E$967:$E$1010,0),1),"ー")</f>
        <v>ー</v>
      </c>
    </row>
    <row r="228" spans="1:14" s="178" customFormat="1">
      <c r="A228" s="191" t="str">
        <f t="shared" si="6"/>
        <v>Scope1, 2その他の設備導入、運用改善燃焼設備その他運用改善</v>
      </c>
      <c r="B228" s="11">
        <f t="shared" si="5"/>
        <v>222</v>
      </c>
      <c r="C228" s="206" t="s">
        <v>11</v>
      </c>
      <c r="D228" s="212" t="s">
        <v>12</v>
      </c>
      <c r="E228" s="212" t="s">
        <v>13</v>
      </c>
      <c r="F228" s="212" t="s">
        <v>14</v>
      </c>
      <c r="G228" s="212" t="s">
        <v>202</v>
      </c>
      <c r="H228" s="212" t="s">
        <v>73</v>
      </c>
      <c r="I228" s="212" t="s">
        <v>2736</v>
      </c>
      <c r="J228" s="212" t="s">
        <v>2768</v>
      </c>
      <c r="K228" s="213"/>
      <c r="L228" s="179"/>
      <c r="M228" s="179"/>
      <c r="N228" s="179"/>
    </row>
    <row r="229" spans="1:14" s="178" customFormat="1" ht="22.8">
      <c r="A229" s="191" t="str">
        <f t="shared" si="6"/>
        <v>Scope1, 2その他の設備導入、運用改善燃焼設備その他運用改善</v>
      </c>
      <c r="B229" s="11">
        <f t="shared" si="5"/>
        <v>223</v>
      </c>
      <c r="C229" s="206" t="s">
        <v>11</v>
      </c>
      <c r="D229" s="212" t="s">
        <v>12</v>
      </c>
      <c r="E229" s="212" t="s">
        <v>13</v>
      </c>
      <c r="F229" s="212" t="s">
        <v>14</v>
      </c>
      <c r="G229" s="212" t="s">
        <v>202</v>
      </c>
      <c r="H229" s="212" t="s">
        <v>73</v>
      </c>
      <c r="I229" s="212" t="s">
        <v>2736</v>
      </c>
      <c r="J229" s="212" t="s">
        <v>2754</v>
      </c>
      <c r="K229" s="224" t="s">
        <v>2896</v>
      </c>
      <c r="L229" s="179" t="s">
        <v>2937</v>
      </c>
      <c r="M229" s="179"/>
      <c r="N229" s="179"/>
    </row>
    <row r="230" spans="1:14" ht="28.8">
      <c r="A230" s="191" t="str">
        <f t="shared" si="6"/>
        <v>Scope1, 2その他の設備導入、運用改善熱利用設備効率的な熱回収</v>
      </c>
      <c r="B230" s="11">
        <f t="shared" si="5"/>
        <v>224</v>
      </c>
      <c r="C230" s="153" t="s">
        <v>11</v>
      </c>
      <c r="D230" s="140" t="s">
        <v>12</v>
      </c>
      <c r="E230" s="140" t="s">
        <v>13</v>
      </c>
      <c r="F230" s="140" t="s">
        <v>14</v>
      </c>
      <c r="G230" s="140" t="s">
        <v>202</v>
      </c>
      <c r="H230" s="140" t="s">
        <v>81</v>
      </c>
      <c r="I230" s="141" t="s">
        <v>399</v>
      </c>
      <c r="J230" s="140" t="s">
        <v>400</v>
      </c>
      <c r="K230" s="141" t="s">
        <v>401</v>
      </c>
      <c r="L230" s="179"/>
      <c r="M230" s="179" t="str">
        <f>IFERROR(INDEX('1.2(2)'!J$967:J$1010,MATCH('1.2(1)①'!$B230,'1.2(2)'!$E$967:$E$1010,0),1),"ー")</f>
        <v>ー</v>
      </c>
      <c r="N230" s="179" t="str">
        <f>IFERROR(INDEX('1.2(2)'!K$967:K$1010,MATCH('1.2(1)①'!$B230,'1.2(2)'!$E$967:$E$1010,0),1),"ー")</f>
        <v>ー</v>
      </c>
    </row>
    <row r="231" spans="1:14" ht="28.8">
      <c r="A231" s="191" t="str">
        <f t="shared" si="6"/>
        <v>Scope1, 2その他の設備導入、運用改善熱利用設備効率的な熱回収</v>
      </c>
      <c r="B231" s="11">
        <f t="shared" si="5"/>
        <v>225</v>
      </c>
      <c r="C231" s="153" t="s">
        <v>11</v>
      </c>
      <c r="D231" s="140" t="s">
        <v>12</v>
      </c>
      <c r="E231" s="140" t="s">
        <v>13</v>
      </c>
      <c r="F231" s="140" t="s">
        <v>14</v>
      </c>
      <c r="G231" s="140" t="s">
        <v>202</v>
      </c>
      <c r="H231" s="140" t="s">
        <v>81</v>
      </c>
      <c r="I231" s="141" t="s">
        <v>399</v>
      </c>
      <c r="J231" s="140" t="s">
        <v>402</v>
      </c>
      <c r="K231" s="141" t="s">
        <v>403</v>
      </c>
      <c r="L231" s="179"/>
      <c r="M231" s="179" t="str">
        <f>IFERROR(INDEX('1.2(2)'!J$967:J$1010,MATCH('1.2(1)①'!$B231,'1.2(2)'!$E$967:$E$1010,0),1),"ー")</f>
        <v>ー</v>
      </c>
      <c r="N231" s="179" t="str">
        <f>IFERROR(INDEX('1.2(2)'!K$967:K$1010,MATCH('1.2(1)①'!$B231,'1.2(2)'!$E$967:$E$1010,0),1),"ー")</f>
        <v>ー</v>
      </c>
    </row>
    <row r="232" spans="1:14">
      <c r="A232" s="191" t="str">
        <f t="shared" si="6"/>
        <v>Scope1, 2その他の設備導入、運用改善熱利用設備効率的な熱回収</v>
      </c>
      <c r="B232" s="11">
        <f t="shared" si="5"/>
        <v>226</v>
      </c>
      <c r="C232" s="153" t="s">
        <v>11</v>
      </c>
      <c r="D232" s="140" t="s">
        <v>12</v>
      </c>
      <c r="E232" s="140" t="s">
        <v>13</v>
      </c>
      <c r="F232" s="140" t="s">
        <v>14</v>
      </c>
      <c r="G232" s="140" t="s">
        <v>202</v>
      </c>
      <c r="H232" s="140" t="s">
        <v>81</v>
      </c>
      <c r="I232" s="141" t="s">
        <v>399</v>
      </c>
      <c r="J232" s="140" t="s">
        <v>404</v>
      </c>
      <c r="K232" s="141" t="s">
        <v>405</v>
      </c>
      <c r="L232" s="179"/>
      <c r="M232" s="179" t="str">
        <f>IFERROR(INDEX('1.2(2)'!J$967:J$1010,MATCH('1.2(1)①'!$B232,'1.2(2)'!$E$967:$E$1010,0),1),"ー")</f>
        <v>ー</v>
      </c>
      <c r="N232" s="179" t="str">
        <f>IFERROR(INDEX('1.2(2)'!K$967:K$1010,MATCH('1.2(1)①'!$B232,'1.2(2)'!$E$967:$E$1010,0),1),"ー")</f>
        <v>ー</v>
      </c>
    </row>
    <row r="233" spans="1:14">
      <c r="A233" s="191" t="str">
        <f t="shared" si="6"/>
        <v>Scope1, 2その他の設備導入、運用改善熱利用設備効率的な熱回収</v>
      </c>
      <c r="B233" s="11">
        <f t="shared" si="5"/>
        <v>227</v>
      </c>
      <c r="C233" s="153" t="s">
        <v>11</v>
      </c>
      <c r="D233" s="140" t="s">
        <v>12</v>
      </c>
      <c r="E233" s="140" t="s">
        <v>13</v>
      </c>
      <c r="F233" s="140" t="s">
        <v>14</v>
      </c>
      <c r="G233" s="140" t="s">
        <v>202</v>
      </c>
      <c r="H233" s="140" t="s">
        <v>81</v>
      </c>
      <c r="I233" s="141" t="s">
        <v>399</v>
      </c>
      <c r="J233" s="140" t="s">
        <v>406</v>
      </c>
      <c r="K233" s="141" t="s">
        <v>407</v>
      </c>
      <c r="L233" s="179"/>
      <c r="M233" s="179" t="str">
        <f>IFERROR(INDEX('1.2(2)'!J$967:J$1010,MATCH('1.2(1)①'!$B233,'1.2(2)'!$E$967:$E$1010,0),1),"ー")</f>
        <v>ー</v>
      </c>
      <c r="N233" s="179" t="str">
        <f>IFERROR(INDEX('1.2(2)'!K$967:K$1010,MATCH('1.2(1)①'!$B233,'1.2(2)'!$E$967:$E$1010,0),1),"ー")</f>
        <v>ー</v>
      </c>
    </row>
    <row r="234" spans="1:14" s="180" customFormat="1">
      <c r="A234" s="191" t="str">
        <f t="shared" si="6"/>
        <v>Scope1, 2その他の設備導入、運用改善熱利用設備効率的な熱回収</v>
      </c>
      <c r="B234" s="11">
        <f t="shared" si="5"/>
        <v>228</v>
      </c>
      <c r="C234" s="206" t="s">
        <v>11</v>
      </c>
      <c r="D234" s="212" t="s">
        <v>12</v>
      </c>
      <c r="E234" s="212" t="s">
        <v>13</v>
      </c>
      <c r="F234" s="212" t="s">
        <v>14</v>
      </c>
      <c r="G234" s="212" t="s">
        <v>202</v>
      </c>
      <c r="H234" s="212" t="s">
        <v>81</v>
      </c>
      <c r="I234" s="213" t="s">
        <v>399</v>
      </c>
      <c r="J234" s="212" t="s">
        <v>2770</v>
      </c>
      <c r="K234" s="213"/>
      <c r="L234" s="179"/>
      <c r="M234" s="179"/>
      <c r="N234" s="179"/>
    </row>
    <row r="235" spans="1:14" ht="28.8">
      <c r="A235" s="191" t="str">
        <f t="shared" si="6"/>
        <v>Scope1, 2その他の設備導入、運用改善熱利用設備蒸気利用設備の乾き度改善</v>
      </c>
      <c r="B235" s="11">
        <f t="shared" si="5"/>
        <v>229</v>
      </c>
      <c r="C235" s="153" t="s">
        <v>11</v>
      </c>
      <c r="D235" s="140" t="s">
        <v>12</v>
      </c>
      <c r="E235" s="140" t="s">
        <v>13</v>
      </c>
      <c r="F235" s="140" t="s">
        <v>14</v>
      </c>
      <c r="G235" s="140" t="s">
        <v>202</v>
      </c>
      <c r="H235" s="140" t="s">
        <v>88</v>
      </c>
      <c r="I235" s="140" t="s">
        <v>408</v>
      </c>
      <c r="J235" s="140" t="s">
        <v>409</v>
      </c>
      <c r="K235" s="141" t="s">
        <v>410</v>
      </c>
      <c r="L235" s="179"/>
      <c r="M235" s="179" t="str">
        <f>IFERROR(INDEX('1.2(2)'!J$967:J$1010,MATCH('1.2(1)①'!$B235,'1.2(2)'!$E$967:$E$1010,0),1),"ー")</f>
        <v>ー</v>
      </c>
      <c r="N235" s="179" t="str">
        <f>IFERROR(INDEX('1.2(2)'!K$967:K$1010,MATCH('1.2(1)①'!$B235,'1.2(2)'!$E$967:$E$1010,0),1),"ー")</f>
        <v>ー</v>
      </c>
    </row>
    <row r="236" spans="1:14" ht="28.8">
      <c r="A236" s="191" t="str">
        <f t="shared" si="6"/>
        <v>Scope1, 2その他の設備導入、運用改善熱利用設備蒸気利用設備の乾き度改善</v>
      </c>
      <c r="B236" s="11">
        <f t="shared" si="5"/>
        <v>230</v>
      </c>
      <c r="C236" s="153" t="s">
        <v>11</v>
      </c>
      <c r="D236" s="140" t="s">
        <v>12</v>
      </c>
      <c r="E236" s="140" t="s">
        <v>13</v>
      </c>
      <c r="F236" s="140" t="s">
        <v>14</v>
      </c>
      <c r="G236" s="140" t="s">
        <v>202</v>
      </c>
      <c r="H236" s="140" t="s">
        <v>88</v>
      </c>
      <c r="I236" s="140" t="s">
        <v>408</v>
      </c>
      <c r="J236" s="140" t="s">
        <v>411</v>
      </c>
      <c r="K236" s="141" t="s">
        <v>412</v>
      </c>
      <c r="L236" s="179"/>
      <c r="M236" s="179" t="str">
        <f>IFERROR(INDEX('1.2(2)'!J$967:J$1010,MATCH('1.2(1)①'!$B236,'1.2(2)'!$E$967:$E$1010,0),1),"ー")</f>
        <v>ー</v>
      </c>
      <c r="N236" s="179" t="str">
        <f>IFERROR(INDEX('1.2(2)'!K$967:K$1010,MATCH('1.2(1)①'!$B236,'1.2(2)'!$E$967:$E$1010,0),1),"ー")</f>
        <v>ー</v>
      </c>
    </row>
    <row r="237" spans="1:14" s="180" customFormat="1">
      <c r="A237" s="191" t="str">
        <f t="shared" si="6"/>
        <v>Scope1, 2その他の設備導入、運用改善熱利用設備蒸気利用設備の乾き度改善</v>
      </c>
      <c r="B237" s="11">
        <f t="shared" si="5"/>
        <v>231</v>
      </c>
      <c r="C237" s="206" t="s">
        <v>11</v>
      </c>
      <c r="D237" s="212" t="s">
        <v>12</v>
      </c>
      <c r="E237" s="212" t="s">
        <v>13</v>
      </c>
      <c r="F237" s="212" t="s">
        <v>14</v>
      </c>
      <c r="G237" s="212" t="s">
        <v>202</v>
      </c>
      <c r="H237" s="212" t="s">
        <v>88</v>
      </c>
      <c r="I237" s="212" t="s">
        <v>408</v>
      </c>
      <c r="J237" s="212" t="s">
        <v>2771</v>
      </c>
      <c r="K237" s="213"/>
      <c r="L237" s="179"/>
      <c r="M237" s="179"/>
      <c r="N237" s="179"/>
    </row>
    <row r="238" spans="1:14" ht="43.2">
      <c r="A238" s="191" t="str">
        <f t="shared" si="6"/>
        <v>Scope1, 2その他の設備導入、運用改善熱利用設備炉壁面の放射率向上</v>
      </c>
      <c r="B238" s="11">
        <f t="shared" si="5"/>
        <v>232</v>
      </c>
      <c r="C238" s="153" t="s">
        <v>11</v>
      </c>
      <c r="D238" s="140" t="s">
        <v>12</v>
      </c>
      <c r="E238" s="140" t="s">
        <v>13</v>
      </c>
      <c r="F238" s="140" t="s">
        <v>14</v>
      </c>
      <c r="G238" s="140" t="s">
        <v>202</v>
      </c>
      <c r="H238" s="140" t="s">
        <v>88</v>
      </c>
      <c r="I238" s="140" t="s">
        <v>413</v>
      </c>
      <c r="J238" s="140" t="s">
        <v>414</v>
      </c>
      <c r="K238" s="141" t="s">
        <v>415</v>
      </c>
      <c r="L238" s="179"/>
      <c r="M238" s="179" t="str">
        <f>IFERROR(INDEX('1.2(2)'!J$967:J$1010,MATCH('1.2(1)①'!$B238,'1.2(2)'!$E$967:$E$1010,0),1),"ー")</f>
        <v>ー</v>
      </c>
      <c r="N238" s="179" t="str">
        <f>IFERROR(INDEX('1.2(2)'!K$967:K$1010,MATCH('1.2(1)①'!$B238,'1.2(2)'!$E$967:$E$1010,0),1),"ー")</f>
        <v>ー</v>
      </c>
    </row>
    <row r="239" spans="1:14">
      <c r="A239" s="191" t="str">
        <f t="shared" si="6"/>
        <v>Scope1, 2その他の設備導入、運用改善熱利用設備炉壁面の放射率向上</v>
      </c>
      <c r="B239" s="11">
        <f t="shared" si="5"/>
        <v>233</v>
      </c>
      <c r="C239" s="153" t="s">
        <v>11</v>
      </c>
      <c r="D239" s="140" t="s">
        <v>12</v>
      </c>
      <c r="E239" s="140" t="s">
        <v>13</v>
      </c>
      <c r="F239" s="140" t="s">
        <v>14</v>
      </c>
      <c r="G239" s="140" t="s">
        <v>202</v>
      </c>
      <c r="H239" s="140" t="s">
        <v>88</v>
      </c>
      <c r="I239" s="140" t="s">
        <v>413</v>
      </c>
      <c r="J239" s="140" t="s">
        <v>416</v>
      </c>
      <c r="K239" s="141" t="s">
        <v>417</v>
      </c>
      <c r="L239" s="179"/>
      <c r="M239" s="179" t="str">
        <f>IFERROR(INDEX('1.2(2)'!J$967:J$1010,MATCH('1.2(1)①'!$B239,'1.2(2)'!$E$967:$E$1010,0),1),"ー")</f>
        <v>ー</v>
      </c>
      <c r="N239" s="179" t="str">
        <f>IFERROR(INDEX('1.2(2)'!K$967:K$1010,MATCH('1.2(1)①'!$B239,'1.2(2)'!$E$967:$E$1010,0),1),"ー")</f>
        <v>ー</v>
      </c>
    </row>
    <row r="240" spans="1:14" ht="28.8">
      <c r="A240" s="191" t="str">
        <f t="shared" si="6"/>
        <v>Scope1, 2その他の設備導入、運用改善熱利用設備炉壁面の放射率向上</v>
      </c>
      <c r="B240" s="11">
        <f t="shared" si="5"/>
        <v>234</v>
      </c>
      <c r="C240" s="153" t="s">
        <v>11</v>
      </c>
      <c r="D240" s="140" t="s">
        <v>12</v>
      </c>
      <c r="E240" s="140" t="s">
        <v>13</v>
      </c>
      <c r="F240" s="140" t="s">
        <v>14</v>
      </c>
      <c r="G240" s="140" t="s">
        <v>202</v>
      </c>
      <c r="H240" s="140" t="s">
        <v>88</v>
      </c>
      <c r="I240" s="140" t="s">
        <v>413</v>
      </c>
      <c r="J240" s="140" t="s">
        <v>418</v>
      </c>
      <c r="K240" s="141" t="s">
        <v>419</v>
      </c>
      <c r="L240" s="179"/>
      <c r="M240" s="179" t="str">
        <f>IFERROR(INDEX('1.2(2)'!J$967:J$1010,MATCH('1.2(1)①'!$B240,'1.2(2)'!$E$967:$E$1010,0),1),"ー")</f>
        <v>ー</v>
      </c>
      <c r="N240" s="179" t="str">
        <f>IFERROR(INDEX('1.2(2)'!K$967:K$1010,MATCH('1.2(1)①'!$B240,'1.2(2)'!$E$967:$E$1010,0),1),"ー")</f>
        <v>ー</v>
      </c>
    </row>
    <row r="241" spans="1:14">
      <c r="A241" s="191" t="str">
        <f t="shared" si="6"/>
        <v>Scope1, 2その他の設備導入、運用改善熱利用設備熱伝達率の向上</v>
      </c>
      <c r="B241" s="11">
        <f t="shared" si="5"/>
        <v>235</v>
      </c>
      <c r="C241" s="153" t="s">
        <v>11</v>
      </c>
      <c r="D241" s="140" t="s">
        <v>12</v>
      </c>
      <c r="E241" s="140" t="s">
        <v>13</v>
      </c>
      <c r="F241" s="140" t="s">
        <v>14</v>
      </c>
      <c r="G241" s="140" t="s">
        <v>202</v>
      </c>
      <c r="H241" s="140" t="s">
        <v>88</v>
      </c>
      <c r="I241" s="140" t="s">
        <v>420</v>
      </c>
      <c r="J241" s="140" t="s">
        <v>421</v>
      </c>
      <c r="K241" s="141" t="s">
        <v>422</v>
      </c>
      <c r="L241" s="179"/>
      <c r="M241" s="179" t="str">
        <f>IFERROR(INDEX('1.2(2)'!J$967:J$1010,MATCH('1.2(1)①'!$B241,'1.2(2)'!$E$967:$E$1010,0),1),"ー")</f>
        <v>ー</v>
      </c>
      <c r="N241" s="179" t="str">
        <f>IFERROR(INDEX('1.2(2)'!K$967:K$1010,MATCH('1.2(1)①'!$B241,'1.2(2)'!$E$967:$E$1010,0),1),"ー")</f>
        <v>ー</v>
      </c>
    </row>
    <row r="242" spans="1:14" ht="28.8">
      <c r="A242" s="191" t="str">
        <f t="shared" si="6"/>
        <v>Scope1, 2その他の設備導入、運用改善熱利用設備熱伝達率の向上</v>
      </c>
      <c r="B242" s="11">
        <f t="shared" si="5"/>
        <v>236</v>
      </c>
      <c r="C242" s="153" t="s">
        <v>11</v>
      </c>
      <c r="D242" s="140" t="s">
        <v>12</v>
      </c>
      <c r="E242" s="140" t="s">
        <v>13</v>
      </c>
      <c r="F242" s="140" t="s">
        <v>14</v>
      </c>
      <c r="G242" s="140" t="s">
        <v>202</v>
      </c>
      <c r="H242" s="140" t="s">
        <v>88</v>
      </c>
      <c r="I242" s="140" t="s">
        <v>420</v>
      </c>
      <c r="J242" s="140" t="s">
        <v>423</v>
      </c>
      <c r="K242" s="141" t="s">
        <v>424</v>
      </c>
      <c r="L242" s="179"/>
      <c r="M242" s="179" t="str">
        <f>IFERROR(INDEX('1.2(2)'!J$967:J$1010,MATCH('1.2(1)①'!$B242,'1.2(2)'!$E$967:$E$1010,0),1),"ー")</f>
        <v>ー</v>
      </c>
      <c r="N242" s="179" t="str">
        <f>IFERROR(INDEX('1.2(2)'!K$967:K$1010,MATCH('1.2(1)①'!$B242,'1.2(2)'!$E$967:$E$1010,0),1),"ー")</f>
        <v>ー</v>
      </c>
    </row>
    <row r="243" spans="1:14">
      <c r="A243" s="191" t="str">
        <f t="shared" si="6"/>
        <v>Scope1, 2その他の設備導入、運用改善熱利用設備熱伝達率の向上</v>
      </c>
      <c r="B243" s="11">
        <f t="shared" si="5"/>
        <v>237</v>
      </c>
      <c r="C243" s="153" t="s">
        <v>11</v>
      </c>
      <c r="D243" s="140" t="s">
        <v>12</v>
      </c>
      <c r="E243" s="140" t="s">
        <v>13</v>
      </c>
      <c r="F243" s="140" t="s">
        <v>14</v>
      </c>
      <c r="G243" s="140" t="s">
        <v>202</v>
      </c>
      <c r="H243" s="140" t="s">
        <v>88</v>
      </c>
      <c r="I243" s="140" t="s">
        <v>420</v>
      </c>
      <c r="J243" s="140" t="s">
        <v>425</v>
      </c>
      <c r="K243" s="141" t="s">
        <v>426</v>
      </c>
      <c r="L243" s="179"/>
      <c r="M243" s="179" t="str">
        <f>IFERROR(INDEX('1.2(2)'!J$967:J$1010,MATCH('1.2(1)①'!$B243,'1.2(2)'!$E$967:$E$1010,0),1),"ー")</f>
        <v>ー</v>
      </c>
      <c r="N243" s="179" t="str">
        <f>IFERROR(INDEX('1.2(2)'!K$967:K$1010,MATCH('1.2(1)①'!$B243,'1.2(2)'!$E$967:$E$1010,0),1),"ー")</f>
        <v>ー</v>
      </c>
    </row>
    <row r="244" spans="1:14">
      <c r="A244" s="191" t="str">
        <f t="shared" si="6"/>
        <v>Scope1, 2その他の設備導入、運用改善熱利用設備熱伝達率の向上</v>
      </c>
      <c r="B244" s="11">
        <f t="shared" si="5"/>
        <v>238</v>
      </c>
      <c r="C244" s="153" t="s">
        <v>11</v>
      </c>
      <c r="D244" s="140" t="s">
        <v>12</v>
      </c>
      <c r="E244" s="140" t="s">
        <v>13</v>
      </c>
      <c r="F244" s="140" t="s">
        <v>14</v>
      </c>
      <c r="G244" s="140" t="s">
        <v>202</v>
      </c>
      <c r="H244" s="140" t="s">
        <v>88</v>
      </c>
      <c r="I244" s="140" t="s">
        <v>420</v>
      </c>
      <c r="J244" s="140" t="s">
        <v>427</v>
      </c>
      <c r="K244" s="141" t="s">
        <v>428</v>
      </c>
      <c r="L244" s="179"/>
      <c r="M244" s="179" t="str">
        <f>IFERROR(INDEX('1.2(2)'!J$967:J$1010,MATCH('1.2(1)①'!$B244,'1.2(2)'!$E$967:$E$1010,0),1),"ー")</f>
        <v>ー</v>
      </c>
      <c r="N244" s="179" t="str">
        <f>IFERROR(INDEX('1.2(2)'!K$967:K$1010,MATCH('1.2(1)①'!$B244,'1.2(2)'!$E$967:$E$1010,0),1),"ー")</f>
        <v>ー</v>
      </c>
    </row>
    <row r="245" spans="1:14" ht="28.8">
      <c r="A245" s="191" t="str">
        <f t="shared" si="6"/>
        <v>Scope1, 2その他の設備導入、運用改善熱利用設備熱伝達率の向上</v>
      </c>
      <c r="B245" s="11">
        <f t="shared" si="5"/>
        <v>239</v>
      </c>
      <c r="C245" s="153" t="s">
        <v>11</v>
      </c>
      <c r="D245" s="140" t="s">
        <v>12</v>
      </c>
      <c r="E245" s="140" t="s">
        <v>13</v>
      </c>
      <c r="F245" s="140" t="s">
        <v>14</v>
      </c>
      <c r="G245" s="140" t="s">
        <v>202</v>
      </c>
      <c r="H245" s="140" t="s">
        <v>88</v>
      </c>
      <c r="I245" s="140" t="s">
        <v>420</v>
      </c>
      <c r="J245" s="140" t="s">
        <v>429</v>
      </c>
      <c r="K245" s="141" t="s">
        <v>430</v>
      </c>
      <c r="L245" s="179"/>
      <c r="M245" s="179" t="str">
        <f>IFERROR(INDEX('1.2(2)'!J$967:J$1010,MATCH('1.2(1)①'!$B245,'1.2(2)'!$E$967:$E$1010,0),1),"ー")</f>
        <v>ー</v>
      </c>
      <c r="N245" s="179" t="str">
        <f>IFERROR(INDEX('1.2(2)'!K$967:K$1010,MATCH('1.2(1)①'!$B245,'1.2(2)'!$E$967:$E$1010,0),1),"ー")</f>
        <v>ー</v>
      </c>
    </row>
    <row r="246" spans="1:14" ht="28.8">
      <c r="A246" s="191" t="str">
        <f t="shared" si="6"/>
        <v>Scope1, 2その他の設備導入、運用改善熱利用設備熱伝達率の向上</v>
      </c>
      <c r="B246" s="11">
        <f t="shared" ref="B246:B321" si="7">ROW(B246)-6</f>
        <v>240</v>
      </c>
      <c r="C246" s="153" t="s">
        <v>11</v>
      </c>
      <c r="D246" s="140" t="s">
        <v>12</v>
      </c>
      <c r="E246" s="140" t="s">
        <v>13</v>
      </c>
      <c r="F246" s="140" t="s">
        <v>14</v>
      </c>
      <c r="G246" s="140" t="s">
        <v>202</v>
      </c>
      <c r="H246" s="140" t="s">
        <v>88</v>
      </c>
      <c r="I246" s="140" t="s">
        <v>420</v>
      </c>
      <c r="J246" s="140" t="s">
        <v>431</v>
      </c>
      <c r="K246" s="141" t="s">
        <v>432</v>
      </c>
      <c r="L246" s="179"/>
      <c r="M246" s="179" t="str">
        <f>IFERROR(INDEX('1.2(2)'!J$967:J$1010,MATCH('1.2(1)①'!$B246,'1.2(2)'!$E$967:$E$1010,0),1),"ー")</f>
        <v>ー</v>
      </c>
      <c r="N246" s="179" t="str">
        <f>IFERROR(INDEX('1.2(2)'!K$967:K$1010,MATCH('1.2(1)①'!$B246,'1.2(2)'!$E$967:$E$1010,0),1),"ー")</f>
        <v>ー</v>
      </c>
    </row>
    <row r="247" spans="1:14" ht="28.8">
      <c r="A247" s="191" t="str">
        <f t="shared" si="6"/>
        <v>Scope1, 2その他の設備導入、運用改善熱利用設備熱伝達率の向上</v>
      </c>
      <c r="B247" s="11">
        <f t="shared" si="7"/>
        <v>241</v>
      </c>
      <c r="C247" s="153" t="s">
        <v>11</v>
      </c>
      <c r="D247" s="140" t="s">
        <v>12</v>
      </c>
      <c r="E247" s="140" t="s">
        <v>13</v>
      </c>
      <c r="F247" s="140" t="s">
        <v>14</v>
      </c>
      <c r="G247" s="140" t="s">
        <v>202</v>
      </c>
      <c r="H247" s="140" t="s">
        <v>88</v>
      </c>
      <c r="I247" s="140" t="s">
        <v>420</v>
      </c>
      <c r="J247" s="140" t="s">
        <v>433</v>
      </c>
      <c r="K247" s="203" t="str">
        <f>"対策No."&amp;B238&amp;"参照"</f>
        <v>対策No.232参照</v>
      </c>
      <c r="L247" s="179"/>
      <c r="M247" s="179" t="str">
        <f>IFERROR(INDEX('1.2(2)'!J$967:J$1010,MATCH('1.2(1)①'!$B247,'1.2(2)'!$E$967:$E$1010,0),1),"ー")</f>
        <v>ー</v>
      </c>
      <c r="N247" s="179" t="str">
        <f>IFERROR(INDEX('1.2(2)'!K$967:K$1010,MATCH('1.2(1)①'!$B247,'1.2(2)'!$E$967:$E$1010,0),1),"ー")</f>
        <v>ー</v>
      </c>
    </row>
    <row r="248" spans="1:14">
      <c r="A248" s="191" t="str">
        <f t="shared" si="6"/>
        <v>Scope1, 2その他の設備導入、運用改善熱利用設備熱伝達率の向上</v>
      </c>
      <c r="B248" s="11">
        <f t="shared" si="7"/>
        <v>242</v>
      </c>
      <c r="C248" s="153" t="s">
        <v>11</v>
      </c>
      <c r="D248" s="140" t="s">
        <v>12</v>
      </c>
      <c r="E248" s="140" t="s">
        <v>13</v>
      </c>
      <c r="F248" s="140" t="s">
        <v>14</v>
      </c>
      <c r="G248" s="140" t="s">
        <v>202</v>
      </c>
      <c r="H248" s="140" t="s">
        <v>88</v>
      </c>
      <c r="I248" s="140" t="s">
        <v>420</v>
      </c>
      <c r="J248" s="140" t="s">
        <v>434</v>
      </c>
      <c r="K248" s="141" t="s">
        <v>435</v>
      </c>
      <c r="L248" s="179"/>
      <c r="M248" s="179" t="str">
        <f>IFERROR(INDEX('1.2(2)'!J$967:J$1010,MATCH('1.2(1)①'!$B248,'1.2(2)'!$E$967:$E$1010,0),1),"ー")</f>
        <v>ー</v>
      </c>
      <c r="N248" s="179" t="str">
        <f>IFERROR(INDEX('1.2(2)'!K$967:K$1010,MATCH('1.2(1)①'!$B248,'1.2(2)'!$E$967:$E$1010,0),1),"ー")</f>
        <v>ー</v>
      </c>
    </row>
    <row r="249" spans="1:14">
      <c r="A249" s="191" t="str">
        <f t="shared" si="6"/>
        <v>Scope1, 2その他の設備導入、運用改善熱利用設備熱伝達率の向上</v>
      </c>
      <c r="B249" s="11">
        <f t="shared" si="7"/>
        <v>243</v>
      </c>
      <c r="C249" s="153" t="s">
        <v>11</v>
      </c>
      <c r="D249" s="140" t="s">
        <v>12</v>
      </c>
      <c r="E249" s="140" t="s">
        <v>13</v>
      </c>
      <c r="F249" s="140" t="s">
        <v>14</v>
      </c>
      <c r="G249" s="140" t="s">
        <v>202</v>
      </c>
      <c r="H249" s="140" t="s">
        <v>88</v>
      </c>
      <c r="I249" s="140" t="s">
        <v>420</v>
      </c>
      <c r="J249" s="140" t="s">
        <v>436</v>
      </c>
      <c r="K249" s="141" t="s">
        <v>437</v>
      </c>
      <c r="L249" s="179"/>
      <c r="M249" s="179" t="str">
        <f>IFERROR(INDEX('1.2(2)'!J$967:J$1010,MATCH('1.2(1)①'!$B249,'1.2(2)'!$E$967:$E$1010,0),1),"ー")</f>
        <v>ー</v>
      </c>
      <c r="N249" s="179" t="str">
        <f>IFERROR(INDEX('1.2(2)'!K$967:K$1010,MATCH('1.2(1)①'!$B249,'1.2(2)'!$E$967:$E$1010,0),1),"ー")</f>
        <v>ー</v>
      </c>
    </row>
    <row r="250" spans="1:14" ht="28.8">
      <c r="A250" s="191" t="str">
        <f t="shared" si="6"/>
        <v>Scope1, 2その他の設備導入、運用改善熱利用設備熱伝達率の向上</v>
      </c>
      <c r="B250" s="11">
        <f t="shared" si="7"/>
        <v>244</v>
      </c>
      <c r="C250" s="153" t="s">
        <v>11</v>
      </c>
      <c r="D250" s="140" t="s">
        <v>12</v>
      </c>
      <c r="E250" s="140" t="s">
        <v>13</v>
      </c>
      <c r="F250" s="140" t="s">
        <v>14</v>
      </c>
      <c r="G250" s="140" t="s">
        <v>202</v>
      </c>
      <c r="H250" s="140" t="s">
        <v>88</v>
      </c>
      <c r="I250" s="140" t="s">
        <v>420</v>
      </c>
      <c r="J250" s="140" t="s">
        <v>438</v>
      </c>
      <c r="K250" s="141" t="s">
        <v>439</v>
      </c>
      <c r="L250" s="179"/>
      <c r="M250" s="179" t="str">
        <f>IFERROR(INDEX('1.2(2)'!J$967:J$1010,MATCH('1.2(1)①'!$B250,'1.2(2)'!$E$967:$E$1010,0),1),"ー")</f>
        <v>ー</v>
      </c>
      <c r="N250" s="179" t="str">
        <f>IFERROR(INDEX('1.2(2)'!K$967:K$1010,MATCH('1.2(1)①'!$B250,'1.2(2)'!$E$967:$E$1010,0),1),"ー")</f>
        <v>ー</v>
      </c>
    </row>
    <row r="251" spans="1:14" ht="28.8">
      <c r="A251" s="191" t="str">
        <f t="shared" si="6"/>
        <v>Scope1, 2その他の設備導入、運用改善熱利用設備熱交換器の改善</v>
      </c>
      <c r="B251" s="11">
        <f t="shared" si="7"/>
        <v>245</v>
      </c>
      <c r="C251" s="153" t="s">
        <v>11</v>
      </c>
      <c r="D251" s="140" t="s">
        <v>12</v>
      </c>
      <c r="E251" s="140" t="s">
        <v>13</v>
      </c>
      <c r="F251" s="140" t="s">
        <v>14</v>
      </c>
      <c r="G251" s="140" t="s">
        <v>202</v>
      </c>
      <c r="H251" s="140" t="s">
        <v>88</v>
      </c>
      <c r="I251" s="140" t="s">
        <v>440</v>
      </c>
      <c r="J251" s="140" t="s">
        <v>441</v>
      </c>
      <c r="K251" s="141" t="s">
        <v>442</v>
      </c>
      <c r="L251" s="179"/>
      <c r="M251" s="179" t="str">
        <f>IFERROR(INDEX('1.2(2)'!J$967:J$1010,MATCH('1.2(1)①'!$B251,'1.2(2)'!$E$967:$E$1010,0),1),"ー")</f>
        <v>ー</v>
      </c>
      <c r="N251" s="179" t="str">
        <f>IFERROR(INDEX('1.2(2)'!K$967:K$1010,MATCH('1.2(1)①'!$B251,'1.2(2)'!$E$967:$E$1010,0),1),"ー")</f>
        <v>ー</v>
      </c>
    </row>
    <row r="252" spans="1:14">
      <c r="A252" s="191" t="str">
        <f t="shared" si="6"/>
        <v>Scope1, 2その他の設備導入、運用改善熱利用設備熱交換器の改善</v>
      </c>
      <c r="B252" s="11">
        <f t="shared" si="7"/>
        <v>246</v>
      </c>
      <c r="C252" s="153" t="s">
        <v>11</v>
      </c>
      <c r="D252" s="140" t="s">
        <v>12</v>
      </c>
      <c r="E252" s="140" t="s">
        <v>13</v>
      </c>
      <c r="F252" s="140" t="s">
        <v>14</v>
      </c>
      <c r="G252" s="140" t="s">
        <v>202</v>
      </c>
      <c r="H252" s="140" t="s">
        <v>88</v>
      </c>
      <c r="I252" s="140" t="s">
        <v>440</v>
      </c>
      <c r="J252" s="140" t="s">
        <v>443</v>
      </c>
      <c r="K252" s="203" t="str">
        <f>"対策No."&amp;B231&amp;"参照"</f>
        <v>対策No.225参照</v>
      </c>
      <c r="L252" s="179"/>
      <c r="M252" s="179" t="str">
        <f>IFERROR(INDEX('1.2(2)'!J$967:J$1010,MATCH('1.2(1)①'!$B252,'1.2(2)'!$E$967:$E$1010,0),1),"ー")</f>
        <v>ー</v>
      </c>
      <c r="N252" s="179" t="str">
        <f>IFERROR(INDEX('1.2(2)'!K$967:K$1010,MATCH('1.2(1)①'!$B252,'1.2(2)'!$E$967:$E$1010,0),1),"ー")</f>
        <v>ー</v>
      </c>
    </row>
    <row r="253" spans="1:14">
      <c r="A253" s="191" t="str">
        <f t="shared" si="6"/>
        <v>Scope1, 2その他の設備導入、運用改善熱利用設備直接加熱機器・装置</v>
      </c>
      <c r="B253" s="11">
        <f t="shared" si="7"/>
        <v>247</v>
      </c>
      <c r="C253" s="153" t="s">
        <v>11</v>
      </c>
      <c r="D253" s="140" t="s">
        <v>12</v>
      </c>
      <c r="E253" s="140" t="s">
        <v>13</v>
      </c>
      <c r="F253" s="140" t="s">
        <v>14</v>
      </c>
      <c r="G253" s="140" t="s">
        <v>202</v>
      </c>
      <c r="H253" s="140" t="s">
        <v>88</v>
      </c>
      <c r="I253" s="140" t="s">
        <v>444</v>
      </c>
      <c r="J253" s="140" t="s">
        <v>445</v>
      </c>
      <c r="K253" s="203" t="str">
        <f>"対策No."&amp;B202&amp;"参照"</f>
        <v>対策No.196参照</v>
      </c>
      <c r="L253" s="179"/>
      <c r="M253" s="179" t="str">
        <f>IFERROR(INDEX('1.2(2)'!J$967:J$1010,MATCH('1.2(1)①'!$B253,'1.2(2)'!$E$967:$E$1010,0),1),"ー")</f>
        <v>ー</v>
      </c>
      <c r="N253" s="179" t="str">
        <f>IFERROR(INDEX('1.2(2)'!K$967:K$1010,MATCH('1.2(1)①'!$B253,'1.2(2)'!$E$967:$E$1010,0),1),"ー")</f>
        <v>ー</v>
      </c>
    </row>
    <row r="254" spans="1:14">
      <c r="A254" s="191" t="str">
        <f t="shared" si="6"/>
        <v>Scope1, 2その他の設備導入、運用改善熱利用設備直接加熱機器・装置</v>
      </c>
      <c r="B254" s="11">
        <f t="shared" si="7"/>
        <v>248</v>
      </c>
      <c r="C254" s="153" t="s">
        <v>11</v>
      </c>
      <c r="D254" s="140" t="s">
        <v>12</v>
      </c>
      <c r="E254" s="140" t="s">
        <v>13</v>
      </c>
      <c r="F254" s="140" t="s">
        <v>14</v>
      </c>
      <c r="G254" s="140" t="s">
        <v>202</v>
      </c>
      <c r="H254" s="140" t="s">
        <v>88</v>
      </c>
      <c r="I254" s="140" t="s">
        <v>444</v>
      </c>
      <c r="J254" s="140" t="s">
        <v>446</v>
      </c>
      <c r="K254" s="141" t="s">
        <v>447</v>
      </c>
      <c r="L254" s="179"/>
      <c r="M254" s="179" t="str">
        <f>IFERROR(INDEX('1.2(2)'!J$967:J$1010,MATCH('1.2(1)①'!$B254,'1.2(2)'!$E$967:$E$1010,0),1),"ー")</f>
        <v>ー</v>
      </c>
      <c r="N254" s="179" t="str">
        <f>IFERROR(INDEX('1.2(2)'!K$967:K$1010,MATCH('1.2(1)①'!$B254,'1.2(2)'!$E$967:$E$1010,0),1),"ー")</f>
        <v>ー</v>
      </c>
    </row>
    <row r="255" spans="1:14">
      <c r="A255" s="191" t="str">
        <f t="shared" si="6"/>
        <v>Scope1, 2その他の設備導入、運用改善熱利用設備直接加熱機器・装置</v>
      </c>
      <c r="B255" s="11">
        <f t="shared" si="7"/>
        <v>249</v>
      </c>
      <c r="C255" s="153" t="s">
        <v>11</v>
      </c>
      <c r="D255" s="140" t="s">
        <v>12</v>
      </c>
      <c r="E255" s="140" t="s">
        <v>13</v>
      </c>
      <c r="F255" s="140" t="s">
        <v>14</v>
      </c>
      <c r="G255" s="140" t="s">
        <v>202</v>
      </c>
      <c r="H255" s="140" t="s">
        <v>88</v>
      </c>
      <c r="I255" s="140" t="s">
        <v>444</v>
      </c>
      <c r="J255" s="140" t="s">
        <v>448</v>
      </c>
      <c r="K255" s="141" t="s">
        <v>449</v>
      </c>
      <c r="L255" s="179"/>
      <c r="M255" s="179" t="str">
        <f>IFERROR(INDEX('1.2(2)'!J$967:J$1010,MATCH('1.2(1)①'!$B255,'1.2(2)'!$E$967:$E$1010,0),1),"ー")</f>
        <v>ー</v>
      </c>
      <c r="N255" s="179" t="str">
        <f>IFERROR(INDEX('1.2(2)'!K$967:K$1010,MATCH('1.2(1)①'!$B255,'1.2(2)'!$E$967:$E$1010,0),1),"ー")</f>
        <v>ー</v>
      </c>
    </row>
    <row r="256" spans="1:14" ht="28.8">
      <c r="A256" s="191" t="str">
        <f t="shared" si="6"/>
        <v>Scope1, 2その他の設備導入、運用改善熱利用設備多重効用缶</v>
      </c>
      <c r="B256" s="11">
        <f t="shared" si="7"/>
        <v>250</v>
      </c>
      <c r="C256" s="153" t="s">
        <v>11</v>
      </c>
      <c r="D256" s="140" t="s">
        <v>12</v>
      </c>
      <c r="E256" s="140" t="s">
        <v>13</v>
      </c>
      <c r="F256" s="140" t="s">
        <v>14</v>
      </c>
      <c r="G256" s="140" t="s">
        <v>202</v>
      </c>
      <c r="H256" s="140" t="s">
        <v>88</v>
      </c>
      <c r="I256" s="140" t="s">
        <v>450</v>
      </c>
      <c r="J256" s="140" t="s">
        <v>451</v>
      </c>
      <c r="K256" s="141" t="s">
        <v>452</v>
      </c>
      <c r="L256" s="179"/>
      <c r="M256" s="179" t="str">
        <f>IFERROR(INDEX('1.2(2)'!J$967:J$1010,MATCH('1.2(1)①'!$B256,'1.2(2)'!$E$967:$E$1010,0),1),"ー")</f>
        <v>ー</v>
      </c>
      <c r="N256" s="179" t="str">
        <f>IFERROR(INDEX('1.2(2)'!K$967:K$1010,MATCH('1.2(1)①'!$B256,'1.2(2)'!$E$967:$E$1010,0),1),"ー")</f>
        <v>ー</v>
      </c>
    </row>
    <row r="257" spans="1:14" ht="43.2">
      <c r="A257" s="191" t="str">
        <f t="shared" si="6"/>
        <v>Scope1, 2その他の設備導入、運用改善熱利用設備多重効用缶</v>
      </c>
      <c r="B257" s="11">
        <f t="shared" si="7"/>
        <v>251</v>
      </c>
      <c r="C257" s="153" t="s">
        <v>11</v>
      </c>
      <c r="D257" s="140" t="s">
        <v>12</v>
      </c>
      <c r="E257" s="140" t="s">
        <v>13</v>
      </c>
      <c r="F257" s="140" t="s">
        <v>14</v>
      </c>
      <c r="G257" s="140" t="s">
        <v>202</v>
      </c>
      <c r="H257" s="140" t="s">
        <v>88</v>
      </c>
      <c r="I257" s="140" t="s">
        <v>450</v>
      </c>
      <c r="J257" s="140" t="s">
        <v>453</v>
      </c>
      <c r="K257" s="141" t="s">
        <v>2681</v>
      </c>
      <c r="L257" s="179"/>
      <c r="M257" s="179" t="str">
        <f>IFERROR(INDEX('1.2(2)'!J$967:J$1010,MATCH('1.2(1)①'!$B257,'1.2(2)'!$E$967:$E$1010,0),1),"ー")</f>
        <v>ー</v>
      </c>
      <c r="N257" s="179" t="str">
        <f>IFERROR(INDEX('1.2(2)'!K$967:K$1010,MATCH('1.2(1)①'!$B257,'1.2(2)'!$E$967:$E$1010,0),1),"ー")</f>
        <v>ー</v>
      </c>
    </row>
    <row r="258" spans="1:14" ht="28.8">
      <c r="A258" s="191" t="str">
        <f t="shared" si="6"/>
        <v>Scope1, 2その他の設備導入、運用改善熱利用設備蒸留塔</v>
      </c>
      <c r="B258" s="11">
        <f t="shared" si="7"/>
        <v>252</v>
      </c>
      <c r="C258" s="153" t="s">
        <v>11</v>
      </c>
      <c r="D258" s="140" t="s">
        <v>12</v>
      </c>
      <c r="E258" s="140" t="s">
        <v>13</v>
      </c>
      <c r="F258" s="140" t="s">
        <v>14</v>
      </c>
      <c r="G258" s="140" t="s">
        <v>202</v>
      </c>
      <c r="H258" s="140" t="s">
        <v>88</v>
      </c>
      <c r="I258" s="140" t="s">
        <v>454</v>
      </c>
      <c r="J258" s="140" t="s">
        <v>2672</v>
      </c>
      <c r="K258" s="141" t="s">
        <v>2680</v>
      </c>
      <c r="L258" s="179"/>
      <c r="M258" s="179" t="str">
        <f>IFERROR(INDEX('1.2(2)'!J$967:J$1010,MATCH('1.2(1)①'!$B258,'1.2(2)'!$E$967:$E$1010,0),1),"ー")</f>
        <v>ー</v>
      </c>
      <c r="N258" s="179" t="str">
        <f>IFERROR(INDEX('1.2(2)'!K$967:K$1010,MATCH('1.2(1)①'!$B258,'1.2(2)'!$E$967:$E$1010,0),1),"ー")</f>
        <v>ー</v>
      </c>
    </row>
    <row r="259" spans="1:14">
      <c r="A259" s="191" t="str">
        <f t="shared" si="6"/>
        <v>Scope1, 2その他の設備導入、運用改善熱利用設備加熱設備での熱の複合利用</v>
      </c>
      <c r="B259" s="11">
        <f t="shared" si="7"/>
        <v>253</v>
      </c>
      <c r="C259" s="153" t="s">
        <v>11</v>
      </c>
      <c r="D259" s="140" t="s">
        <v>12</v>
      </c>
      <c r="E259" s="140" t="s">
        <v>13</v>
      </c>
      <c r="F259" s="140" t="s">
        <v>14</v>
      </c>
      <c r="G259" s="140" t="s">
        <v>202</v>
      </c>
      <c r="H259" s="140" t="s">
        <v>88</v>
      </c>
      <c r="I259" s="140" t="s">
        <v>455</v>
      </c>
      <c r="J259" s="140" t="s">
        <v>519</v>
      </c>
      <c r="K259" s="141" t="s">
        <v>456</v>
      </c>
      <c r="L259" s="179"/>
      <c r="M259" s="179" t="str">
        <f>IFERROR(INDEX('1.2(2)'!J$967:J$1010,MATCH('1.2(1)①'!$B259,'1.2(2)'!$E$967:$E$1010,0),1),"ー")</f>
        <v>ー</v>
      </c>
      <c r="N259" s="179" t="str">
        <f>IFERROR(INDEX('1.2(2)'!K$967:K$1010,MATCH('1.2(1)①'!$B259,'1.2(2)'!$E$967:$E$1010,0),1),"ー")</f>
        <v>ー</v>
      </c>
    </row>
    <row r="260" spans="1:14">
      <c r="A260" s="191" t="str">
        <f t="shared" si="6"/>
        <v>Scope1, 2その他の設備導入、運用改善熱利用設備加熱設備での熱の複合利用</v>
      </c>
      <c r="B260" s="11">
        <f t="shared" si="7"/>
        <v>254</v>
      </c>
      <c r="C260" s="153" t="s">
        <v>11</v>
      </c>
      <c r="D260" s="140" t="s">
        <v>12</v>
      </c>
      <c r="E260" s="140" t="s">
        <v>13</v>
      </c>
      <c r="F260" s="140" t="s">
        <v>14</v>
      </c>
      <c r="G260" s="140" t="s">
        <v>202</v>
      </c>
      <c r="H260" s="140" t="s">
        <v>88</v>
      </c>
      <c r="I260" s="140" t="s">
        <v>455</v>
      </c>
      <c r="J260" s="140" t="s">
        <v>457</v>
      </c>
      <c r="K260" s="141" t="s">
        <v>458</v>
      </c>
      <c r="L260" s="179"/>
      <c r="M260" s="179" t="str">
        <f>IFERROR(INDEX('1.2(2)'!J$967:J$1010,MATCH('1.2(1)①'!$B260,'1.2(2)'!$E$967:$E$1010,0),1),"ー")</f>
        <v>ー</v>
      </c>
      <c r="N260" s="179" t="str">
        <f>IFERROR(INDEX('1.2(2)'!K$967:K$1010,MATCH('1.2(1)①'!$B260,'1.2(2)'!$E$967:$E$1010,0),1),"ー")</f>
        <v>ー</v>
      </c>
    </row>
    <row r="261" spans="1:14">
      <c r="A261" s="191" t="str">
        <f t="shared" si="6"/>
        <v>Scope1, 2その他の設備導入、運用改善熱利用設備加熱設備での熱の複合利用</v>
      </c>
      <c r="B261" s="11">
        <f t="shared" si="7"/>
        <v>255</v>
      </c>
      <c r="C261" s="153" t="s">
        <v>11</v>
      </c>
      <c r="D261" s="140" t="s">
        <v>12</v>
      </c>
      <c r="E261" s="140" t="s">
        <v>13</v>
      </c>
      <c r="F261" s="140" t="s">
        <v>14</v>
      </c>
      <c r="G261" s="140" t="s">
        <v>202</v>
      </c>
      <c r="H261" s="140" t="s">
        <v>88</v>
      </c>
      <c r="I261" s="140" t="s">
        <v>455</v>
      </c>
      <c r="J261" s="140" t="s">
        <v>459</v>
      </c>
      <c r="K261" s="141" t="s">
        <v>460</v>
      </c>
      <c r="L261" s="179"/>
      <c r="M261" s="179" t="str">
        <f>IFERROR(INDEX('1.2(2)'!J$967:J$1010,MATCH('1.2(1)①'!$B261,'1.2(2)'!$E$967:$E$1010,0),1),"ー")</f>
        <v>ー</v>
      </c>
      <c r="N261" s="179" t="str">
        <f>IFERROR(INDEX('1.2(2)'!K$967:K$1010,MATCH('1.2(1)①'!$B261,'1.2(2)'!$E$967:$E$1010,0),1),"ー")</f>
        <v>ー</v>
      </c>
    </row>
    <row r="262" spans="1:14">
      <c r="A262" s="191" t="str">
        <f t="shared" si="6"/>
        <v>Scope1, 2その他の設備導入、運用改善熱利用設備加熱設備での熱の複合利用</v>
      </c>
      <c r="B262" s="11">
        <f t="shared" si="7"/>
        <v>256</v>
      </c>
      <c r="C262" s="153" t="s">
        <v>11</v>
      </c>
      <c r="D262" s="140" t="s">
        <v>12</v>
      </c>
      <c r="E262" s="140" t="s">
        <v>13</v>
      </c>
      <c r="F262" s="140" t="s">
        <v>14</v>
      </c>
      <c r="G262" s="140" t="s">
        <v>202</v>
      </c>
      <c r="H262" s="140" t="s">
        <v>88</v>
      </c>
      <c r="I262" s="140" t="s">
        <v>455</v>
      </c>
      <c r="J262" s="140" t="s">
        <v>461</v>
      </c>
      <c r="K262" s="141" t="s">
        <v>462</v>
      </c>
      <c r="L262" s="179"/>
      <c r="M262" s="179" t="str">
        <f>IFERROR(INDEX('1.2(2)'!J$967:J$1010,MATCH('1.2(1)①'!$B262,'1.2(2)'!$E$967:$E$1010,0),1),"ー")</f>
        <v>ー</v>
      </c>
      <c r="N262" s="179" t="str">
        <f>IFERROR(INDEX('1.2(2)'!K$967:K$1010,MATCH('1.2(1)①'!$B262,'1.2(2)'!$E$967:$E$1010,0),1),"ー")</f>
        <v>ー</v>
      </c>
    </row>
    <row r="263" spans="1:14">
      <c r="A263" s="191" t="str">
        <f t="shared" si="6"/>
        <v>Scope1, 2その他の設備導入、運用改善熱利用設備加熱設備での熱の複合利用</v>
      </c>
      <c r="B263" s="11">
        <f t="shared" si="7"/>
        <v>257</v>
      </c>
      <c r="C263" s="153" t="s">
        <v>11</v>
      </c>
      <c r="D263" s="140" t="s">
        <v>12</v>
      </c>
      <c r="E263" s="140" t="s">
        <v>13</v>
      </c>
      <c r="F263" s="140" t="s">
        <v>14</v>
      </c>
      <c r="G263" s="140" t="s">
        <v>202</v>
      </c>
      <c r="H263" s="140" t="s">
        <v>88</v>
      </c>
      <c r="I263" s="140" t="s">
        <v>455</v>
      </c>
      <c r="J263" s="140" t="s">
        <v>463</v>
      </c>
      <c r="K263" s="141" t="s">
        <v>464</v>
      </c>
      <c r="L263" s="179"/>
      <c r="M263" s="179" t="str">
        <f>IFERROR(INDEX('1.2(2)'!J$967:J$1010,MATCH('1.2(1)①'!$B263,'1.2(2)'!$E$967:$E$1010,0),1),"ー")</f>
        <v>ー</v>
      </c>
      <c r="N263" s="179" t="str">
        <f>IFERROR(INDEX('1.2(2)'!K$967:K$1010,MATCH('1.2(1)①'!$B263,'1.2(2)'!$E$967:$E$1010,0),1),"ー")</f>
        <v>ー</v>
      </c>
    </row>
    <row r="264" spans="1:14" ht="28.8">
      <c r="A264" s="191" t="str">
        <f t="shared" ref="A264:A327" si="8">E264&amp;G264&amp;H264&amp;I264</f>
        <v>Scope1, 2その他の設備導入、運用改善熱利用設備加熱制御方法の改善</v>
      </c>
      <c r="B264" s="11">
        <f t="shared" si="7"/>
        <v>258</v>
      </c>
      <c r="C264" s="153" t="s">
        <v>11</v>
      </c>
      <c r="D264" s="140" t="s">
        <v>12</v>
      </c>
      <c r="E264" s="140" t="s">
        <v>13</v>
      </c>
      <c r="F264" s="140" t="s">
        <v>14</v>
      </c>
      <c r="G264" s="140" t="s">
        <v>202</v>
      </c>
      <c r="H264" s="140" t="s">
        <v>88</v>
      </c>
      <c r="I264" s="140" t="s">
        <v>465</v>
      </c>
      <c r="J264" s="140" t="s">
        <v>466</v>
      </c>
      <c r="K264" s="141" t="s">
        <v>467</v>
      </c>
      <c r="L264" s="179"/>
      <c r="M264" s="179" t="str">
        <f>IFERROR(INDEX('1.2(2)'!J$967:J$1010,MATCH('1.2(1)①'!$B264,'1.2(2)'!$E$967:$E$1010,0),1),"ー")</f>
        <v>ー</v>
      </c>
      <c r="N264" s="179" t="str">
        <f>IFERROR(INDEX('1.2(2)'!K$967:K$1010,MATCH('1.2(1)①'!$B264,'1.2(2)'!$E$967:$E$1010,0),1),"ー")</f>
        <v>ー</v>
      </c>
    </row>
    <row r="265" spans="1:14">
      <c r="A265" s="191" t="str">
        <f t="shared" si="8"/>
        <v>Scope1, 2その他の設備導入、運用改善熱利用設備加熱制御方法の改善</v>
      </c>
      <c r="B265" s="11">
        <f t="shared" si="7"/>
        <v>259</v>
      </c>
      <c r="C265" s="153" t="s">
        <v>11</v>
      </c>
      <c r="D265" s="140" t="s">
        <v>12</v>
      </c>
      <c r="E265" s="140" t="s">
        <v>13</v>
      </c>
      <c r="F265" s="140" t="s">
        <v>14</v>
      </c>
      <c r="G265" s="140" t="s">
        <v>202</v>
      </c>
      <c r="H265" s="140" t="s">
        <v>88</v>
      </c>
      <c r="I265" s="140" t="s">
        <v>465</v>
      </c>
      <c r="J265" s="140" t="s">
        <v>468</v>
      </c>
      <c r="K265" s="203" t="str">
        <f>"対策No."&amp;B246&amp;"参照"</f>
        <v>対策No.240参照</v>
      </c>
      <c r="L265" s="179"/>
      <c r="M265" s="179" t="str">
        <f>IFERROR(INDEX('1.2(2)'!J$967:J$1010,MATCH('1.2(1)①'!$B265,'1.2(2)'!$E$967:$E$1010,0),1),"ー")</f>
        <v>ー</v>
      </c>
      <c r="N265" s="179" t="str">
        <f>IFERROR(INDEX('1.2(2)'!K$967:K$1010,MATCH('1.2(1)①'!$B265,'1.2(2)'!$E$967:$E$1010,0),1),"ー")</f>
        <v>ー</v>
      </c>
    </row>
    <row r="266" spans="1:14" ht="43.2">
      <c r="A266" s="191" t="str">
        <f t="shared" si="8"/>
        <v>Scope1, 2その他の設備導入、運用改善熱利用設備加熱制御方法の改善</v>
      </c>
      <c r="B266" s="11">
        <f t="shared" si="7"/>
        <v>260</v>
      </c>
      <c r="C266" s="153" t="s">
        <v>11</v>
      </c>
      <c r="D266" s="140" t="s">
        <v>12</v>
      </c>
      <c r="E266" s="140" t="s">
        <v>13</v>
      </c>
      <c r="F266" s="140" t="s">
        <v>14</v>
      </c>
      <c r="G266" s="140" t="s">
        <v>202</v>
      </c>
      <c r="H266" s="140" t="s">
        <v>88</v>
      </c>
      <c r="I266" s="140" t="s">
        <v>465</v>
      </c>
      <c r="J266" s="140" t="s">
        <v>469</v>
      </c>
      <c r="K266" s="141" t="s">
        <v>470</v>
      </c>
      <c r="L266" s="179"/>
      <c r="M266" s="179" t="str">
        <f>IFERROR(INDEX('1.2(2)'!J$967:J$1010,MATCH('1.2(1)①'!$B266,'1.2(2)'!$E$967:$E$1010,0),1),"ー")</f>
        <v>ー</v>
      </c>
      <c r="N266" s="179" t="str">
        <f>IFERROR(INDEX('1.2(2)'!K$967:K$1010,MATCH('1.2(1)①'!$B266,'1.2(2)'!$E$967:$E$1010,0),1),"ー")</f>
        <v>ー</v>
      </c>
    </row>
    <row r="267" spans="1:14" s="180" customFormat="1" ht="28.8">
      <c r="A267" s="191" t="str">
        <f t="shared" si="8"/>
        <v>Scope1, 2その他の設備導入、運用改善熱利用設備加熱制御方法の改善</v>
      </c>
      <c r="B267" s="11">
        <f t="shared" si="7"/>
        <v>261</v>
      </c>
      <c r="C267" s="206" t="s">
        <v>11</v>
      </c>
      <c r="D267" s="212" t="s">
        <v>12</v>
      </c>
      <c r="E267" s="212" t="s">
        <v>13</v>
      </c>
      <c r="F267" s="212" t="s">
        <v>14</v>
      </c>
      <c r="G267" s="212" t="s">
        <v>202</v>
      </c>
      <c r="H267" s="212" t="s">
        <v>88</v>
      </c>
      <c r="I267" s="212" t="s">
        <v>465</v>
      </c>
      <c r="J267" s="212" t="s">
        <v>2772</v>
      </c>
      <c r="K267" s="224" t="s">
        <v>2897</v>
      </c>
      <c r="L267" s="179"/>
      <c r="M267" s="179"/>
      <c r="N267" s="179"/>
    </row>
    <row r="268" spans="1:14" s="180" customFormat="1" ht="28.8">
      <c r="A268" s="191" t="str">
        <f t="shared" si="8"/>
        <v>Scope1, 2その他の設備導入、運用改善熱利用設備加熱制御方法の改善</v>
      </c>
      <c r="B268" s="11">
        <f t="shared" si="7"/>
        <v>262</v>
      </c>
      <c r="C268" s="206" t="s">
        <v>11</v>
      </c>
      <c r="D268" s="212" t="s">
        <v>12</v>
      </c>
      <c r="E268" s="212" t="s">
        <v>13</v>
      </c>
      <c r="F268" s="212" t="s">
        <v>14</v>
      </c>
      <c r="G268" s="212" t="s">
        <v>202</v>
      </c>
      <c r="H268" s="212" t="s">
        <v>88</v>
      </c>
      <c r="I268" s="212" t="s">
        <v>465</v>
      </c>
      <c r="J268" s="212" t="s">
        <v>2773</v>
      </c>
      <c r="K268" s="224" t="s">
        <v>2898</v>
      </c>
      <c r="L268" s="179"/>
      <c r="M268" s="179"/>
      <c r="N268" s="179"/>
    </row>
    <row r="269" spans="1:14" s="180" customFormat="1" ht="28.8">
      <c r="A269" s="191" t="str">
        <f t="shared" si="8"/>
        <v>Scope1, 2その他の設備導入、運用改善熱利用設備加熱制御方法の改善</v>
      </c>
      <c r="B269" s="11">
        <f t="shared" si="7"/>
        <v>263</v>
      </c>
      <c r="C269" s="206" t="s">
        <v>11</v>
      </c>
      <c r="D269" s="212" t="s">
        <v>12</v>
      </c>
      <c r="E269" s="212" t="s">
        <v>13</v>
      </c>
      <c r="F269" s="212" t="s">
        <v>14</v>
      </c>
      <c r="G269" s="212" t="s">
        <v>202</v>
      </c>
      <c r="H269" s="212" t="s">
        <v>88</v>
      </c>
      <c r="I269" s="212" t="s">
        <v>465</v>
      </c>
      <c r="J269" s="212" t="s">
        <v>2774</v>
      </c>
      <c r="K269" s="213"/>
      <c r="L269" s="179"/>
      <c r="M269" s="179"/>
      <c r="N269" s="179"/>
    </row>
    <row r="270" spans="1:14" s="180" customFormat="1" ht="28.8">
      <c r="A270" s="191" t="str">
        <f t="shared" si="8"/>
        <v>Scope1, 2その他の設備導入、運用改善熱利用設備加熱制御方法の改善</v>
      </c>
      <c r="B270" s="11">
        <f t="shared" si="7"/>
        <v>264</v>
      </c>
      <c r="C270" s="206" t="s">
        <v>11</v>
      </c>
      <c r="D270" s="212" t="s">
        <v>12</v>
      </c>
      <c r="E270" s="212" t="s">
        <v>13</v>
      </c>
      <c r="F270" s="212" t="s">
        <v>14</v>
      </c>
      <c r="G270" s="212" t="s">
        <v>202</v>
      </c>
      <c r="H270" s="212" t="s">
        <v>88</v>
      </c>
      <c r="I270" s="212" t="s">
        <v>465</v>
      </c>
      <c r="J270" s="212" t="s">
        <v>2775</v>
      </c>
      <c r="K270" s="213"/>
      <c r="L270" s="179"/>
      <c r="M270" s="179"/>
      <c r="N270" s="179"/>
    </row>
    <row r="271" spans="1:14">
      <c r="A271" s="191" t="str">
        <f t="shared" si="8"/>
        <v>Scope1, 2その他の設備導入、運用改善熱利用設備加熱工程の短縮・省略化</v>
      </c>
      <c r="B271" s="11">
        <f t="shared" si="7"/>
        <v>265</v>
      </c>
      <c r="C271" s="153" t="s">
        <v>11</v>
      </c>
      <c r="D271" s="140" t="s">
        <v>12</v>
      </c>
      <c r="E271" s="140" t="s">
        <v>13</v>
      </c>
      <c r="F271" s="140" t="s">
        <v>14</v>
      </c>
      <c r="G271" s="140" t="s">
        <v>202</v>
      </c>
      <c r="H271" s="140" t="s">
        <v>88</v>
      </c>
      <c r="I271" s="140" t="s">
        <v>471</v>
      </c>
      <c r="J271" s="140" t="s">
        <v>472</v>
      </c>
      <c r="K271" s="141" t="s">
        <v>473</v>
      </c>
      <c r="L271" s="179"/>
      <c r="M271" s="179" t="str">
        <f>IFERROR(INDEX('1.2(2)'!J$967:J$1010,MATCH('1.2(1)①'!$B271,'1.2(2)'!$E$967:$E$1010,0),1),"ー")</f>
        <v>ー</v>
      </c>
      <c r="N271" s="179" t="str">
        <f>IFERROR(INDEX('1.2(2)'!K$967:K$1010,MATCH('1.2(1)①'!$B271,'1.2(2)'!$E$967:$E$1010,0),1),"ー")</f>
        <v>ー</v>
      </c>
    </row>
    <row r="272" spans="1:14" ht="28.8">
      <c r="A272" s="191" t="str">
        <f t="shared" si="8"/>
        <v>Scope1, 2その他の設備導入、運用改善熱利用設備加熱工程の短縮・省略化</v>
      </c>
      <c r="B272" s="11">
        <f t="shared" si="7"/>
        <v>266</v>
      </c>
      <c r="C272" s="153" t="s">
        <v>11</v>
      </c>
      <c r="D272" s="140" t="s">
        <v>12</v>
      </c>
      <c r="E272" s="140" t="s">
        <v>13</v>
      </c>
      <c r="F272" s="140" t="s">
        <v>14</v>
      </c>
      <c r="G272" s="140" t="s">
        <v>202</v>
      </c>
      <c r="H272" s="140" t="s">
        <v>88</v>
      </c>
      <c r="I272" s="140" t="s">
        <v>471</v>
      </c>
      <c r="J272" s="140" t="s">
        <v>474</v>
      </c>
      <c r="K272" s="141" t="s">
        <v>475</v>
      </c>
      <c r="L272" s="179"/>
      <c r="M272" s="179" t="str">
        <f>IFERROR(INDEX('1.2(2)'!J$967:J$1010,MATCH('1.2(1)①'!$B272,'1.2(2)'!$E$967:$E$1010,0),1),"ー")</f>
        <v>ー</v>
      </c>
      <c r="N272" s="179" t="str">
        <f>IFERROR(INDEX('1.2(2)'!K$967:K$1010,MATCH('1.2(1)①'!$B272,'1.2(2)'!$E$967:$E$1010,0),1),"ー")</f>
        <v>ー</v>
      </c>
    </row>
    <row r="273" spans="1:14" s="180" customFormat="1" ht="28.8">
      <c r="A273" s="191" t="str">
        <f t="shared" si="8"/>
        <v>Scope1, 2その他の設備導入、運用改善熱利用設備加熱工程の短縮・省略化</v>
      </c>
      <c r="B273" s="11">
        <f t="shared" si="7"/>
        <v>267</v>
      </c>
      <c r="C273" s="206" t="s">
        <v>11</v>
      </c>
      <c r="D273" s="212" t="s">
        <v>12</v>
      </c>
      <c r="E273" s="212" t="s">
        <v>13</v>
      </c>
      <c r="F273" s="212" t="s">
        <v>14</v>
      </c>
      <c r="G273" s="212" t="s">
        <v>202</v>
      </c>
      <c r="H273" s="212" t="s">
        <v>88</v>
      </c>
      <c r="I273" s="212" t="s">
        <v>471</v>
      </c>
      <c r="J273" s="212" t="s">
        <v>2776</v>
      </c>
      <c r="K273" s="213"/>
      <c r="L273" s="179"/>
      <c r="M273" s="179"/>
      <c r="N273" s="179"/>
    </row>
    <row r="274" spans="1:14" s="180" customFormat="1" ht="22.8">
      <c r="A274" s="191" t="str">
        <f t="shared" si="8"/>
        <v>Scope1, 2その他の設備導入、運用改善熱利用設備加熱工程の短縮・省略化</v>
      </c>
      <c r="B274" s="11">
        <f t="shared" si="7"/>
        <v>268</v>
      </c>
      <c r="C274" s="206" t="s">
        <v>11</v>
      </c>
      <c r="D274" s="212" t="s">
        <v>12</v>
      </c>
      <c r="E274" s="212" t="s">
        <v>13</v>
      </c>
      <c r="F274" s="212" t="s">
        <v>14</v>
      </c>
      <c r="G274" s="212" t="s">
        <v>202</v>
      </c>
      <c r="H274" s="212" t="s">
        <v>88</v>
      </c>
      <c r="I274" s="212" t="s">
        <v>471</v>
      </c>
      <c r="J274" s="212" t="s">
        <v>2777</v>
      </c>
      <c r="K274" s="224" t="s">
        <v>2899</v>
      </c>
      <c r="L274" s="179"/>
      <c r="M274" s="179"/>
      <c r="N274" s="179"/>
    </row>
    <row r="275" spans="1:14">
      <c r="A275" s="191" t="str">
        <f t="shared" si="8"/>
        <v>Scope1, 2その他の設備導入、運用改善熱利用設備工業炉の断熱向上</v>
      </c>
      <c r="B275" s="11">
        <f t="shared" si="7"/>
        <v>269</v>
      </c>
      <c r="C275" s="153" t="s">
        <v>11</v>
      </c>
      <c r="D275" s="140" t="s">
        <v>12</v>
      </c>
      <c r="E275" s="140" t="s">
        <v>13</v>
      </c>
      <c r="F275" s="140" t="s">
        <v>14</v>
      </c>
      <c r="G275" s="140" t="s">
        <v>202</v>
      </c>
      <c r="H275" s="140" t="s">
        <v>88</v>
      </c>
      <c r="I275" s="140" t="s">
        <v>476</v>
      </c>
      <c r="J275" s="140" t="s">
        <v>477</v>
      </c>
      <c r="K275" s="141" t="s">
        <v>478</v>
      </c>
      <c r="L275" s="179"/>
      <c r="M275" s="179" t="str">
        <f>IFERROR(INDEX('1.2(2)'!J$967:J$1010,MATCH('1.2(1)①'!$B275,'1.2(2)'!$E$967:$E$1010,0),1),"ー")</f>
        <v>ー</v>
      </c>
      <c r="N275" s="179" t="str">
        <f>IFERROR(INDEX('1.2(2)'!K$967:K$1010,MATCH('1.2(1)①'!$B275,'1.2(2)'!$E$967:$E$1010,0),1),"ー")</f>
        <v>ー</v>
      </c>
    </row>
    <row r="276" spans="1:14">
      <c r="A276" s="191" t="str">
        <f t="shared" si="8"/>
        <v>Scope1, 2その他の設備導入、運用改善熱利用設備工業炉の断熱向上</v>
      </c>
      <c r="B276" s="11">
        <f t="shared" si="7"/>
        <v>270</v>
      </c>
      <c r="C276" s="153" t="s">
        <v>11</v>
      </c>
      <c r="D276" s="140" t="s">
        <v>12</v>
      </c>
      <c r="E276" s="140" t="s">
        <v>13</v>
      </c>
      <c r="F276" s="140" t="s">
        <v>14</v>
      </c>
      <c r="G276" s="140" t="s">
        <v>202</v>
      </c>
      <c r="H276" s="140" t="s">
        <v>88</v>
      </c>
      <c r="I276" s="140" t="s">
        <v>476</v>
      </c>
      <c r="J276" s="140" t="s">
        <v>479</v>
      </c>
      <c r="K276" s="11" t="s">
        <v>480</v>
      </c>
      <c r="L276" s="179"/>
      <c r="M276" s="179" t="str">
        <f>IFERROR(INDEX('1.2(2)'!J$967:J$1010,MATCH('1.2(1)①'!$B276,'1.2(2)'!$E$967:$E$1010,0),1),"ー")</f>
        <v>〇</v>
      </c>
      <c r="N276" s="179" t="str">
        <f>IFERROR(INDEX('1.2(2)'!K$967:K$1010,MATCH('1.2(1)①'!$B276,'1.2(2)'!$E$967:$E$1010,0),1),"ー")</f>
        <v>ー</v>
      </c>
    </row>
    <row r="277" spans="1:14" ht="43.2">
      <c r="A277" s="191" t="str">
        <f t="shared" si="8"/>
        <v>Scope1, 2その他の設備導入、運用改善熱利用設備加熱設備の断熱向上</v>
      </c>
      <c r="B277" s="11">
        <f t="shared" si="7"/>
        <v>271</v>
      </c>
      <c r="C277" s="153" t="s">
        <v>11</v>
      </c>
      <c r="D277" s="140" t="s">
        <v>12</v>
      </c>
      <c r="E277" s="140" t="s">
        <v>13</v>
      </c>
      <c r="F277" s="140" t="s">
        <v>14</v>
      </c>
      <c r="G277" s="140" t="s">
        <v>202</v>
      </c>
      <c r="H277" s="140" t="s">
        <v>88</v>
      </c>
      <c r="I277" s="140" t="s">
        <v>481</v>
      </c>
      <c r="J277" s="140" t="s">
        <v>482</v>
      </c>
      <c r="K277" s="141" t="s">
        <v>483</v>
      </c>
      <c r="L277" s="179"/>
      <c r="M277" s="179" t="str">
        <f>IFERROR(INDEX('1.2(2)'!J$967:J$1010,MATCH('1.2(1)①'!$B277,'1.2(2)'!$E$967:$E$1010,0),1),"ー")</f>
        <v>ー</v>
      </c>
      <c r="N277" s="179" t="str">
        <f>IFERROR(INDEX('1.2(2)'!K$967:K$1010,MATCH('1.2(1)①'!$B277,'1.2(2)'!$E$967:$E$1010,0),1),"ー")</f>
        <v>ー</v>
      </c>
    </row>
    <row r="278" spans="1:14">
      <c r="A278" s="191" t="str">
        <f t="shared" si="8"/>
        <v>Scope1, 2その他の設備導入、運用改善熱利用設備加熱設備の断熱向上</v>
      </c>
      <c r="B278" s="11">
        <f t="shared" si="7"/>
        <v>272</v>
      </c>
      <c r="C278" s="153" t="s">
        <v>11</v>
      </c>
      <c r="D278" s="140" t="s">
        <v>12</v>
      </c>
      <c r="E278" s="140" t="s">
        <v>13</v>
      </c>
      <c r="F278" s="140" t="s">
        <v>14</v>
      </c>
      <c r="G278" s="140" t="s">
        <v>202</v>
      </c>
      <c r="H278" s="140" t="s">
        <v>88</v>
      </c>
      <c r="I278" s="140" t="s">
        <v>481</v>
      </c>
      <c r="J278" s="140" t="s">
        <v>484</v>
      </c>
      <c r="K278" s="141" t="s">
        <v>485</v>
      </c>
      <c r="L278" s="179"/>
      <c r="M278" s="179" t="str">
        <f>IFERROR(INDEX('1.2(2)'!J$967:J$1010,MATCH('1.2(1)①'!$B278,'1.2(2)'!$E$967:$E$1010,0),1),"ー")</f>
        <v>ー</v>
      </c>
      <c r="N278" s="179" t="str">
        <f>IFERROR(INDEX('1.2(2)'!K$967:K$1010,MATCH('1.2(1)①'!$B278,'1.2(2)'!$E$967:$E$1010,0),1),"ー")</f>
        <v>ー</v>
      </c>
    </row>
    <row r="279" spans="1:14" ht="28.8">
      <c r="A279" s="191" t="str">
        <f t="shared" si="8"/>
        <v>Scope1, 2その他の設備導入、運用改善熱利用設備加熱設備の断熱向上</v>
      </c>
      <c r="B279" s="11">
        <f t="shared" si="7"/>
        <v>273</v>
      </c>
      <c r="C279" s="153" t="s">
        <v>11</v>
      </c>
      <c r="D279" s="140" t="s">
        <v>12</v>
      </c>
      <c r="E279" s="140" t="s">
        <v>13</v>
      </c>
      <c r="F279" s="140" t="s">
        <v>14</v>
      </c>
      <c r="G279" s="140" t="s">
        <v>202</v>
      </c>
      <c r="H279" s="140" t="s">
        <v>88</v>
      </c>
      <c r="I279" s="140" t="s">
        <v>481</v>
      </c>
      <c r="J279" s="140" t="s">
        <v>486</v>
      </c>
      <c r="K279" s="141" t="s">
        <v>487</v>
      </c>
      <c r="L279" s="179"/>
      <c r="M279" s="179" t="str">
        <f>IFERROR(INDEX('1.2(2)'!J$967:J$1010,MATCH('1.2(1)①'!$B279,'1.2(2)'!$E$967:$E$1010,0),1),"ー")</f>
        <v>ー</v>
      </c>
      <c r="N279" s="179" t="str">
        <f>IFERROR(INDEX('1.2(2)'!K$967:K$1010,MATCH('1.2(1)①'!$B279,'1.2(2)'!$E$967:$E$1010,0),1),"ー")</f>
        <v>ー</v>
      </c>
    </row>
    <row r="280" spans="1:14" ht="28.8">
      <c r="A280" s="191" t="str">
        <f t="shared" si="8"/>
        <v>Scope1, 2その他の設備導入、運用改善熱利用設備加熱設備の断熱向上</v>
      </c>
      <c r="B280" s="11">
        <f t="shared" si="7"/>
        <v>274</v>
      </c>
      <c r="C280" s="153" t="s">
        <v>11</v>
      </c>
      <c r="D280" s="140" t="s">
        <v>12</v>
      </c>
      <c r="E280" s="140" t="s">
        <v>13</v>
      </c>
      <c r="F280" s="140" t="s">
        <v>14</v>
      </c>
      <c r="G280" s="140" t="s">
        <v>202</v>
      </c>
      <c r="H280" s="140" t="s">
        <v>88</v>
      </c>
      <c r="I280" s="140" t="s">
        <v>481</v>
      </c>
      <c r="J280" s="140" t="s">
        <v>488</v>
      </c>
      <c r="K280" s="141" t="s">
        <v>489</v>
      </c>
      <c r="L280" s="179"/>
      <c r="M280" s="179" t="str">
        <f>IFERROR(INDEX('1.2(2)'!J$967:J$1010,MATCH('1.2(1)①'!$B280,'1.2(2)'!$E$967:$E$1010,0),1),"ー")</f>
        <v>ー</v>
      </c>
      <c r="N280" s="179" t="str">
        <f>IFERROR(INDEX('1.2(2)'!K$967:K$1010,MATCH('1.2(1)①'!$B280,'1.2(2)'!$E$967:$E$1010,0),1),"ー")</f>
        <v>ー</v>
      </c>
    </row>
    <row r="281" spans="1:14" ht="28.8">
      <c r="A281" s="191" t="str">
        <f t="shared" si="8"/>
        <v>Scope1, 2その他の設備導入、運用改善熱利用設備加熱設備の断熱向上</v>
      </c>
      <c r="B281" s="11">
        <f t="shared" si="7"/>
        <v>275</v>
      </c>
      <c r="C281" s="153" t="s">
        <v>11</v>
      </c>
      <c r="D281" s="140" t="s">
        <v>12</v>
      </c>
      <c r="E281" s="140" t="s">
        <v>13</v>
      </c>
      <c r="F281" s="140" t="s">
        <v>14</v>
      </c>
      <c r="G281" s="140" t="s">
        <v>202</v>
      </c>
      <c r="H281" s="140" t="s">
        <v>88</v>
      </c>
      <c r="I281" s="140" t="s">
        <v>481</v>
      </c>
      <c r="J281" s="140" t="s">
        <v>490</v>
      </c>
      <c r="K281" s="141" t="s">
        <v>491</v>
      </c>
      <c r="L281" s="179"/>
      <c r="M281" s="179" t="str">
        <f>IFERROR(INDEX('1.2(2)'!J$967:J$1010,MATCH('1.2(1)①'!$B281,'1.2(2)'!$E$967:$E$1010,0),1),"ー")</f>
        <v>ー</v>
      </c>
      <c r="N281" s="179" t="str">
        <f>IFERROR(INDEX('1.2(2)'!K$967:K$1010,MATCH('1.2(1)①'!$B281,'1.2(2)'!$E$967:$E$1010,0),1),"ー")</f>
        <v>ー</v>
      </c>
    </row>
    <row r="282" spans="1:14">
      <c r="A282" s="191" t="str">
        <f t="shared" si="8"/>
        <v>Scope1, 2その他の設備導入、運用改善熱利用設備開口部の縮小・密閉装置</v>
      </c>
      <c r="B282" s="11">
        <f t="shared" si="7"/>
        <v>276</v>
      </c>
      <c r="C282" s="153" t="s">
        <v>11</v>
      </c>
      <c r="D282" s="140" t="s">
        <v>12</v>
      </c>
      <c r="E282" s="140" t="s">
        <v>13</v>
      </c>
      <c r="F282" s="140" t="s">
        <v>14</v>
      </c>
      <c r="G282" s="140" t="s">
        <v>202</v>
      </c>
      <c r="H282" s="140" t="s">
        <v>88</v>
      </c>
      <c r="I282" s="140" t="s">
        <v>492</v>
      </c>
      <c r="J282" s="140" t="s">
        <v>493</v>
      </c>
      <c r="K282" s="141" t="s">
        <v>494</v>
      </c>
      <c r="L282" s="179"/>
      <c r="M282" s="179" t="str">
        <f>IFERROR(INDEX('1.2(2)'!J$967:J$1010,MATCH('1.2(1)①'!$B282,'1.2(2)'!$E$967:$E$1010,0),1),"ー")</f>
        <v>ー</v>
      </c>
      <c r="N282" s="179" t="str">
        <f>IFERROR(INDEX('1.2(2)'!K$967:K$1010,MATCH('1.2(1)①'!$B282,'1.2(2)'!$E$967:$E$1010,0),1),"ー")</f>
        <v>ー</v>
      </c>
    </row>
    <row r="283" spans="1:14" ht="43.2">
      <c r="A283" s="191" t="str">
        <f t="shared" si="8"/>
        <v>Scope1, 2その他の設備導入、運用改善熱利用設備開口部の縮小・密閉装置</v>
      </c>
      <c r="B283" s="11">
        <f t="shared" si="7"/>
        <v>277</v>
      </c>
      <c r="C283" s="153" t="s">
        <v>11</v>
      </c>
      <c r="D283" s="140" t="s">
        <v>12</v>
      </c>
      <c r="E283" s="140" t="s">
        <v>13</v>
      </c>
      <c r="F283" s="140" t="s">
        <v>14</v>
      </c>
      <c r="G283" s="140" t="s">
        <v>202</v>
      </c>
      <c r="H283" s="140" t="s">
        <v>88</v>
      </c>
      <c r="I283" s="140" t="s">
        <v>492</v>
      </c>
      <c r="J283" s="140" t="s">
        <v>495</v>
      </c>
      <c r="K283" s="141" t="s">
        <v>496</v>
      </c>
      <c r="L283" s="179"/>
      <c r="M283" s="179" t="str">
        <f>IFERROR(INDEX('1.2(2)'!J$967:J$1010,MATCH('1.2(1)①'!$B283,'1.2(2)'!$E$967:$E$1010,0),1),"ー")</f>
        <v>ー</v>
      </c>
      <c r="N283" s="179" t="str">
        <f>IFERROR(INDEX('1.2(2)'!K$967:K$1010,MATCH('1.2(1)①'!$B283,'1.2(2)'!$E$967:$E$1010,0),1),"ー")</f>
        <v>ー</v>
      </c>
    </row>
    <row r="284" spans="1:14" ht="28.8">
      <c r="A284" s="191" t="str">
        <f t="shared" si="8"/>
        <v>Scope1, 2その他の設備導入、運用改善熱利用設備開口部の縮小・密閉装置</v>
      </c>
      <c r="B284" s="11">
        <f t="shared" si="7"/>
        <v>278</v>
      </c>
      <c r="C284" s="153" t="s">
        <v>11</v>
      </c>
      <c r="D284" s="140" t="s">
        <v>12</v>
      </c>
      <c r="E284" s="140" t="s">
        <v>13</v>
      </c>
      <c r="F284" s="140" t="s">
        <v>14</v>
      </c>
      <c r="G284" s="140" t="s">
        <v>202</v>
      </c>
      <c r="H284" s="140" t="s">
        <v>88</v>
      </c>
      <c r="I284" s="140" t="s">
        <v>492</v>
      </c>
      <c r="J284" s="140" t="s">
        <v>497</v>
      </c>
      <c r="K284" s="141" t="s">
        <v>498</v>
      </c>
      <c r="L284" s="179"/>
      <c r="M284" s="179" t="str">
        <f>IFERROR(INDEX('1.2(2)'!J$967:J$1010,MATCH('1.2(1)①'!$B284,'1.2(2)'!$E$967:$E$1010,0),1),"ー")</f>
        <v>ー</v>
      </c>
      <c r="N284" s="179" t="str">
        <f>IFERROR(INDEX('1.2(2)'!K$967:K$1010,MATCH('1.2(1)①'!$B284,'1.2(2)'!$E$967:$E$1010,0),1),"ー")</f>
        <v>ー</v>
      </c>
    </row>
    <row r="285" spans="1:14">
      <c r="A285" s="191" t="str">
        <f t="shared" si="8"/>
        <v>Scope1, 2その他の設備導入、運用改善熱利用設備熱媒体輸送管の合理化</v>
      </c>
      <c r="B285" s="11">
        <f t="shared" si="7"/>
        <v>279</v>
      </c>
      <c r="C285" s="153" t="s">
        <v>11</v>
      </c>
      <c r="D285" s="140" t="s">
        <v>12</v>
      </c>
      <c r="E285" s="140" t="s">
        <v>13</v>
      </c>
      <c r="F285" s="140" t="s">
        <v>14</v>
      </c>
      <c r="G285" s="140" t="s">
        <v>202</v>
      </c>
      <c r="H285" s="140" t="s">
        <v>88</v>
      </c>
      <c r="I285" s="140" t="s">
        <v>499</v>
      </c>
      <c r="J285" s="140" t="s">
        <v>482</v>
      </c>
      <c r="K285" s="203" t="str">
        <f>"対策No."&amp;B277&amp;"参照"</f>
        <v>対策No.271参照</v>
      </c>
      <c r="L285" s="179" t="s">
        <v>19</v>
      </c>
      <c r="M285" s="179" t="str">
        <f>IFERROR(INDEX('1.2(2)'!J$967:J$1010,MATCH('1.2(1)①'!$B285,'1.2(2)'!$E$967:$E$1010,0),1),"ー")</f>
        <v>ー</v>
      </c>
      <c r="N285" s="179" t="str">
        <f>IFERROR(INDEX('1.2(2)'!K$967:K$1010,MATCH('1.2(1)①'!$B285,'1.2(2)'!$E$967:$E$1010,0),1),"ー")</f>
        <v>ー</v>
      </c>
    </row>
    <row r="286" spans="1:14">
      <c r="A286" s="191" t="str">
        <f t="shared" si="8"/>
        <v>Scope1, 2その他の設備導入、運用改善熱利用設備熱媒体輸送管の合理化</v>
      </c>
      <c r="B286" s="11">
        <f t="shared" si="7"/>
        <v>280</v>
      </c>
      <c r="C286" s="153" t="s">
        <v>11</v>
      </c>
      <c r="D286" s="140" t="s">
        <v>12</v>
      </c>
      <c r="E286" s="140" t="s">
        <v>13</v>
      </c>
      <c r="F286" s="140" t="s">
        <v>14</v>
      </c>
      <c r="G286" s="140" t="s">
        <v>202</v>
      </c>
      <c r="H286" s="140" t="s">
        <v>88</v>
      </c>
      <c r="I286" s="140" t="s">
        <v>499</v>
      </c>
      <c r="J286" s="140" t="s">
        <v>500</v>
      </c>
      <c r="K286" s="141" t="s">
        <v>501</v>
      </c>
      <c r="L286" s="179" t="s">
        <v>19</v>
      </c>
      <c r="M286" s="179" t="str">
        <f>IFERROR(INDEX('1.2(2)'!J$967:J$1010,MATCH('1.2(1)①'!$B286,'1.2(2)'!$E$967:$E$1010,0),1),"ー")</f>
        <v>ー</v>
      </c>
      <c r="N286" s="179" t="str">
        <f>IFERROR(INDEX('1.2(2)'!K$967:K$1010,MATCH('1.2(1)①'!$B286,'1.2(2)'!$E$967:$E$1010,0),1),"ー")</f>
        <v>ー</v>
      </c>
    </row>
    <row r="287" spans="1:14">
      <c r="A287" s="191" t="str">
        <f t="shared" si="8"/>
        <v>Scope1, 2その他の設備導入、運用改善熱利用設備熱媒体輸送管の合理化</v>
      </c>
      <c r="B287" s="11">
        <f t="shared" si="7"/>
        <v>281</v>
      </c>
      <c r="C287" s="153" t="s">
        <v>11</v>
      </c>
      <c r="D287" s="140" t="s">
        <v>12</v>
      </c>
      <c r="E287" s="140" t="s">
        <v>13</v>
      </c>
      <c r="F287" s="140" t="s">
        <v>14</v>
      </c>
      <c r="G287" s="140" t="s">
        <v>202</v>
      </c>
      <c r="H287" s="140" t="s">
        <v>88</v>
      </c>
      <c r="I287" s="140" t="s">
        <v>499</v>
      </c>
      <c r="J287" s="140" t="s">
        <v>502</v>
      </c>
      <c r="K287" s="141" t="s">
        <v>503</v>
      </c>
      <c r="L287" s="179" t="s">
        <v>19</v>
      </c>
      <c r="M287" s="179" t="str">
        <f>IFERROR(INDEX('1.2(2)'!J$967:J$1010,MATCH('1.2(1)①'!$B287,'1.2(2)'!$E$967:$E$1010,0),1),"ー")</f>
        <v>ー</v>
      </c>
      <c r="N287" s="179" t="str">
        <f>IFERROR(INDEX('1.2(2)'!K$967:K$1010,MATCH('1.2(1)①'!$B287,'1.2(2)'!$E$967:$E$1010,0),1),"ー")</f>
        <v>ー</v>
      </c>
    </row>
    <row r="288" spans="1:14">
      <c r="A288" s="191" t="str">
        <f t="shared" si="8"/>
        <v>Scope1, 2その他の設備導入、運用改善熱利用設備熱媒体輸送管の合理化</v>
      </c>
      <c r="B288" s="11">
        <f t="shared" si="7"/>
        <v>282</v>
      </c>
      <c r="C288" s="153" t="s">
        <v>11</v>
      </c>
      <c r="D288" s="140" t="s">
        <v>12</v>
      </c>
      <c r="E288" s="140" t="s">
        <v>13</v>
      </c>
      <c r="F288" s="140" t="s">
        <v>14</v>
      </c>
      <c r="G288" s="140" t="s">
        <v>202</v>
      </c>
      <c r="H288" s="140" t="s">
        <v>88</v>
      </c>
      <c r="I288" s="140" t="s">
        <v>499</v>
      </c>
      <c r="J288" s="140" t="s">
        <v>504</v>
      </c>
      <c r="K288" s="141" t="s">
        <v>505</v>
      </c>
      <c r="L288" s="179" t="s">
        <v>19</v>
      </c>
      <c r="M288" s="179" t="str">
        <f>IFERROR(INDEX('1.2(2)'!J$967:J$1010,MATCH('1.2(1)①'!$B288,'1.2(2)'!$E$967:$E$1010,0),1),"ー")</f>
        <v>ー</v>
      </c>
      <c r="N288" s="179" t="str">
        <f>IFERROR(INDEX('1.2(2)'!K$967:K$1010,MATCH('1.2(1)①'!$B288,'1.2(2)'!$E$967:$E$1010,0),1),"ー")</f>
        <v>ー</v>
      </c>
    </row>
    <row r="289" spans="1:14" ht="28.8">
      <c r="A289" s="191" t="str">
        <f t="shared" si="8"/>
        <v>Scope1, 2その他の設備導入、運用改善熱利用設備熱媒体輸送管の合理化</v>
      </c>
      <c r="B289" s="11">
        <f t="shared" si="7"/>
        <v>283</v>
      </c>
      <c r="C289" s="153" t="s">
        <v>11</v>
      </c>
      <c r="D289" s="140" t="s">
        <v>12</v>
      </c>
      <c r="E289" s="140" t="s">
        <v>13</v>
      </c>
      <c r="F289" s="140" t="s">
        <v>14</v>
      </c>
      <c r="G289" s="140" t="s">
        <v>202</v>
      </c>
      <c r="H289" s="140" t="s">
        <v>88</v>
      </c>
      <c r="I289" s="140" t="s">
        <v>499</v>
      </c>
      <c r="J289" s="140" t="s">
        <v>506</v>
      </c>
      <c r="K289" s="141" t="s">
        <v>507</v>
      </c>
      <c r="L289" s="179" t="s">
        <v>19</v>
      </c>
      <c r="M289" s="179" t="str">
        <f>IFERROR(INDEX('1.2(2)'!J$967:J$1010,MATCH('1.2(1)①'!$B289,'1.2(2)'!$E$967:$E$1010,0),1),"ー")</f>
        <v>ー</v>
      </c>
      <c r="N289" s="179" t="str">
        <f>IFERROR(INDEX('1.2(2)'!K$967:K$1010,MATCH('1.2(1)①'!$B289,'1.2(2)'!$E$967:$E$1010,0),1),"ー")</f>
        <v>ー</v>
      </c>
    </row>
    <row r="290" spans="1:14">
      <c r="A290" s="191" t="str">
        <f t="shared" si="8"/>
        <v>Scope1, 2その他の設備導入、運用改善熱利用設備熱媒体輸送管の合理化</v>
      </c>
      <c r="B290" s="11">
        <f t="shared" si="7"/>
        <v>284</v>
      </c>
      <c r="C290" s="153" t="s">
        <v>11</v>
      </c>
      <c r="D290" s="140" t="s">
        <v>12</v>
      </c>
      <c r="E290" s="140" t="s">
        <v>13</v>
      </c>
      <c r="F290" s="140" t="s">
        <v>14</v>
      </c>
      <c r="G290" s="140" t="s">
        <v>202</v>
      </c>
      <c r="H290" s="140" t="s">
        <v>88</v>
      </c>
      <c r="I290" s="140" t="s">
        <v>499</v>
      </c>
      <c r="J290" s="140" t="s">
        <v>508</v>
      </c>
      <c r="K290" s="141" t="s">
        <v>509</v>
      </c>
      <c r="L290" s="179" t="s">
        <v>19</v>
      </c>
      <c r="M290" s="179" t="str">
        <f>IFERROR(INDEX('1.2(2)'!J$967:J$1010,MATCH('1.2(1)①'!$B290,'1.2(2)'!$E$967:$E$1010,0),1),"ー")</f>
        <v>ー</v>
      </c>
      <c r="N290" s="179" t="str">
        <f>IFERROR(INDEX('1.2(2)'!K$967:K$1010,MATCH('1.2(1)①'!$B290,'1.2(2)'!$E$967:$E$1010,0),1),"ー")</f>
        <v>ー</v>
      </c>
    </row>
    <row r="291" spans="1:14" ht="28.8">
      <c r="A291" s="191" t="str">
        <f t="shared" si="8"/>
        <v>Scope1, 2その他の設備導入、運用改善熱利用設備熱媒体輸送管の合理化</v>
      </c>
      <c r="B291" s="11">
        <f t="shared" si="7"/>
        <v>285</v>
      </c>
      <c r="C291" s="153" t="s">
        <v>11</v>
      </c>
      <c r="D291" s="140" t="s">
        <v>12</v>
      </c>
      <c r="E291" s="140" t="s">
        <v>13</v>
      </c>
      <c r="F291" s="140" t="s">
        <v>14</v>
      </c>
      <c r="G291" s="140" t="s">
        <v>202</v>
      </c>
      <c r="H291" s="140" t="s">
        <v>88</v>
      </c>
      <c r="I291" s="140" t="s">
        <v>499</v>
      </c>
      <c r="J291" s="140" t="s">
        <v>510</v>
      </c>
      <c r="K291" s="141" t="s">
        <v>511</v>
      </c>
      <c r="L291" s="179"/>
      <c r="M291" s="179" t="str">
        <f>IFERROR(INDEX('1.2(2)'!J$967:J$1010,MATCH('1.2(1)①'!$B291,'1.2(2)'!$E$967:$E$1010,0),1),"ー")</f>
        <v>ー</v>
      </c>
      <c r="N291" s="179" t="str">
        <f>IFERROR(INDEX('1.2(2)'!K$967:K$1010,MATCH('1.2(1)①'!$B291,'1.2(2)'!$E$967:$E$1010,0),1),"ー")</f>
        <v>ー</v>
      </c>
    </row>
    <row r="292" spans="1:14">
      <c r="A292" s="191" t="str">
        <f t="shared" si="8"/>
        <v>Scope1, 2その他の設備導入、運用改善熱利用設備熱媒体輸送管の合理化</v>
      </c>
      <c r="B292" s="11">
        <f t="shared" si="7"/>
        <v>286</v>
      </c>
      <c r="C292" s="153" t="s">
        <v>11</v>
      </c>
      <c r="D292" s="140" t="s">
        <v>12</v>
      </c>
      <c r="E292" s="140" t="s">
        <v>13</v>
      </c>
      <c r="F292" s="140" t="s">
        <v>14</v>
      </c>
      <c r="G292" s="140" t="s">
        <v>202</v>
      </c>
      <c r="H292" s="140" t="s">
        <v>88</v>
      </c>
      <c r="I292" s="140" t="s">
        <v>499</v>
      </c>
      <c r="J292" s="140" t="s">
        <v>512</v>
      </c>
      <c r="K292" s="141" t="s">
        <v>513</v>
      </c>
      <c r="L292" s="179" t="s">
        <v>19</v>
      </c>
      <c r="M292" s="179" t="str">
        <f>IFERROR(INDEX('1.2(2)'!J$967:J$1010,MATCH('1.2(1)①'!$B292,'1.2(2)'!$E$967:$E$1010,0),1),"ー")</f>
        <v>ー</v>
      </c>
      <c r="N292" s="179" t="str">
        <f>IFERROR(INDEX('1.2(2)'!K$967:K$1010,MATCH('1.2(1)①'!$B292,'1.2(2)'!$E$967:$E$1010,0),1),"ー")</f>
        <v>ー</v>
      </c>
    </row>
    <row r="293" spans="1:14" ht="28.8">
      <c r="A293" s="191" t="str">
        <f t="shared" si="8"/>
        <v>Scope1, 2その他の設備導入、運用改善熱利用設備熱媒体輸送管の合理化</v>
      </c>
      <c r="B293" s="11">
        <f t="shared" si="7"/>
        <v>287</v>
      </c>
      <c r="C293" s="153" t="s">
        <v>11</v>
      </c>
      <c r="D293" s="140" t="s">
        <v>12</v>
      </c>
      <c r="E293" s="140" t="s">
        <v>13</v>
      </c>
      <c r="F293" s="140" t="s">
        <v>14</v>
      </c>
      <c r="G293" s="140" t="s">
        <v>202</v>
      </c>
      <c r="H293" s="140" t="s">
        <v>88</v>
      </c>
      <c r="I293" s="140" t="s">
        <v>499</v>
      </c>
      <c r="J293" s="140" t="s">
        <v>514</v>
      </c>
      <c r="K293" s="141" t="s">
        <v>515</v>
      </c>
      <c r="L293" s="179"/>
      <c r="M293" s="179" t="str">
        <f>IFERROR(INDEX('1.2(2)'!J$967:J$1010,MATCH('1.2(1)①'!$B293,'1.2(2)'!$E$967:$E$1010,0),1),"ー")</f>
        <v>ー</v>
      </c>
      <c r="N293" s="179" t="str">
        <f>IFERROR(INDEX('1.2(2)'!K$967:K$1010,MATCH('1.2(1)①'!$B293,'1.2(2)'!$E$967:$E$1010,0),1),"ー")</f>
        <v>ー</v>
      </c>
    </row>
    <row r="294" spans="1:14" s="180" customFormat="1" ht="22.8">
      <c r="A294" s="191" t="str">
        <f t="shared" si="8"/>
        <v>Scope1, 2その他の設備導入、運用改善熱利用設備熱媒体輸送管の合理化</v>
      </c>
      <c r="B294" s="11">
        <f t="shared" si="7"/>
        <v>288</v>
      </c>
      <c r="C294" s="213" t="s">
        <v>11</v>
      </c>
      <c r="D294" s="212" t="s">
        <v>12</v>
      </c>
      <c r="E294" s="212" t="s">
        <v>13</v>
      </c>
      <c r="F294" s="212" t="s">
        <v>14</v>
      </c>
      <c r="G294" s="212" t="s">
        <v>202</v>
      </c>
      <c r="H294" s="5" t="s">
        <v>2779</v>
      </c>
      <c r="I294" s="203" t="s">
        <v>2780</v>
      </c>
      <c r="J294" s="212" t="s">
        <v>2778</v>
      </c>
      <c r="K294" s="224" t="s">
        <v>2900</v>
      </c>
      <c r="L294" s="179"/>
      <c r="M294" s="179"/>
      <c r="N294" s="179"/>
    </row>
    <row r="295" spans="1:14" ht="43.2">
      <c r="A295" s="191" t="str">
        <f t="shared" si="8"/>
        <v>Scope1, 2その他の設備導入、運用改善熱利用設備被加熱材の予備処理</v>
      </c>
      <c r="B295" s="11">
        <f t="shared" si="7"/>
        <v>289</v>
      </c>
      <c r="C295" s="153" t="s">
        <v>11</v>
      </c>
      <c r="D295" s="140" t="s">
        <v>12</v>
      </c>
      <c r="E295" s="140" t="s">
        <v>13</v>
      </c>
      <c r="F295" s="140" t="s">
        <v>14</v>
      </c>
      <c r="G295" s="140" t="s">
        <v>202</v>
      </c>
      <c r="H295" s="140" t="s">
        <v>88</v>
      </c>
      <c r="I295" s="140" t="s">
        <v>516</v>
      </c>
      <c r="J295" s="140" t="s">
        <v>517</v>
      </c>
      <c r="K295" s="141" t="s">
        <v>518</v>
      </c>
      <c r="L295" s="179"/>
      <c r="M295" s="179" t="str">
        <f>IFERROR(INDEX('1.2(2)'!J$967:J$1010,MATCH('1.2(1)①'!$B295,'1.2(2)'!$E$967:$E$1010,0),1),"ー")</f>
        <v>ー</v>
      </c>
      <c r="N295" s="179" t="str">
        <f>IFERROR(INDEX('1.2(2)'!K$967:K$1010,MATCH('1.2(1)①'!$B295,'1.2(2)'!$E$967:$E$1010,0),1),"ー")</f>
        <v>ー</v>
      </c>
    </row>
    <row r="296" spans="1:14">
      <c r="A296" s="191" t="str">
        <f t="shared" si="8"/>
        <v>Scope1, 2その他の設備導入、運用改善熱利用設備被加熱材の予備処理</v>
      </c>
      <c r="B296" s="11">
        <f t="shared" si="7"/>
        <v>290</v>
      </c>
      <c r="C296" s="153" t="s">
        <v>11</v>
      </c>
      <c r="D296" s="140" t="s">
        <v>12</v>
      </c>
      <c r="E296" s="140" t="s">
        <v>13</v>
      </c>
      <c r="F296" s="140" t="s">
        <v>14</v>
      </c>
      <c r="G296" s="140" t="s">
        <v>202</v>
      </c>
      <c r="H296" s="140" t="s">
        <v>88</v>
      </c>
      <c r="I296" s="140" t="s">
        <v>516</v>
      </c>
      <c r="J296" s="140" t="s">
        <v>519</v>
      </c>
      <c r="K296" s="203" t="str">
        <f>"対策No."&amp;B259&amp;"参照"</f>
        <v>対策No.253参照</v>
      </c>
      <c r="L296" s="179"/>
      <c r="M296" s="179" t="str">
        <f>IFERROR(INDEX('1.2(2)'!J$967:J$1010,MATCH('1.2(1)①'!$B296,'1.2(2)'!$E$967:$E$1010,0),1),"ー")</f>
        <v>ー</v>
      </c>
      <c r="N296" s="179" t="str">
        <f>IFERROR(INDEX('1.2(2)'!K$967:K$1010,MATCH('1.2(1)①'!$B296,'1.2(2)'!$E$967:$E$1010,0),1),"ー")</f>
        <v>ー</v>
      </c>
    </row>
    <row r="297" spans="1:14">
      <c r="A297" s="191" t="str">
        <f t="shared" si="8"/>
        <v>Scope1, 2その他の設備導入、運用改善熱利用設備被加熱材の予備処理</v>
      </c>
      <c r="B297" s="11">
        <f t="shared" si="7"/>
        <v>291</v>
      </c>
      <c r="C297" s="153" t="s">
        <v>11</v>
      </c>
      <c r="D297" s="140" t="s">
        <v>12</v>
      </c>
      <c r="E297" s="140" t="s">
        <v>13</v>
      </c>
      <c r="F297" s="140" t="s">
        <v>14</v>
      </c>
      <c r="G297" s="140" t="s">
        <v>202</v>
      </c>
      <c r="H297" s="140" t="s">
        <v>88</v>
      </c>
      <c r="I297" s="140" t="s">
        <v>516</v>
      </c>
      <c r="J297" s="140" t="s">
        <v>520</v>
      </c>
      <c r="K297" s="141" t="s">
        <v>521</v>
      </c>
      <c r="L297" s="179"/>
      <c r="M297" s="179" t="str">
        <f>IFERROR(INDEX('1.2(2)'!J$967:J$1010,MATCH('1.2(1)①'!$B297,'1.2(2)'!$E$967:$E$1010,0),1),"ー")</f>
        <v>ー</v>
      </c>
      <c r="N297" s="179" t="str">
        <f>IFERROR(INDEX('1.2(2)'!K$967:K$1010,MATCH('1.2(1)①'!$B297,'1.2(2)'!$E$967:$E$1010,0),1),"ー")</f>
        <v>ー</v>
      </c>
    </row>
    <row r="298" spans="1:14" ht="28.8">
      <c r="A298" s="191" t="str">
        <f t="shared" si="8"/>
        <v>Scope1, 2その他の設備導入、運用改善熱利用設備蓄熱装置</v>
      </c>
      <c r="B298" s="11">
        <f t="shared" si="7"/>
        <v>292</v>
      </c>
      <c r="C298" s="153" t="s">
        <v>11</v>
      </c>
      <c r="D298" s="140" t="s">
        <v>12</v>
      </c>
      <c r="E298" s="140" t="s">
        <v>13</v>
      </c>
      <c r="F298" s="140" t="s">
        <v>14</v>
      </c>
      <c r="G298" s="140" t="s">
        <v>202</v>
      </c>
      <c r="H298" s="140" t="s">
        <v>88</v>
      </c>
      <c r="I298" s="140" t="s">
        <v>522</v>
      </c>
      <c r="J298" s="140" t="s">
        <v>523</v>
      </c>
      <c r="K298" s="141" t="s">
        <v>524</v>
      </c>
      <c r="L298" s="179"/>
      <c r="M298" s="179" t="str">
        <f>IFERROR(INDEX('1.2(2)'!J$967:J$1010,MATCH('1.2(1)①'!$B298,'1.2(2)'!$E$967:$E$1010,0),1),"ー")</f>
        <v>ー</v>
      </c>
      <c r="N298" s="179" t="str">
        <f>IFERROR(INDEX('1.2(2)'!K$967:K$1010,MATCH('1.2(1)①'!$B298,'1.2(2)'!$E$967:$E$1010,0),1),"ー")</f>
        <v>ー</v>
      </c>
    </row>
    <row r="299" spans="1:14" ht="28.8">
      <c r="A299" s="191" t="str">
        <f t="shared" si="8"/>
        <v>Scope1, 2その他の設備導入、運用改善熱利用設備蓄熱装置</v>
      </c>
      <c r="B299" s="11">
        <f t="shared" si="7"/>
        <v>293</v>
      </c>
      <c r="C299" s="153" t="s">
        <v>11</v>
      </c>
      <c r="D299" s="140" t="s">
        <v>12</v>
      </c>
      <c r="E299" s="140" t="s">
        <v>13</v>
      </c>
      <c r="F299" s="140" t="s">
        <v>14</v>
      </c>
      <c r="G299" s="140" t="s">
        <v>202</v>
      </c>
      <c r="H299" s="140" t="s">
        <v>88</v>
      </c>
      <c r="I299" s="140" t="s">
        <v>522</v>
      </c>
      <c r="J299" s="140" t="s">
        <v>2415</v>
      </c>
      <c r="K299" s="141" t="s">
        <v>525</v>
      </c>
      <c r="L299" s="179"/>
      <c r="M299" s="179" t="str">
        <f>IFERROR(INDEX('1.2(2)'!J$967:J$1010,MATCH('1.2(1)①'!$B299,'1.2(2)'!$E$967:$E$1010,0),1),"ー")</f>
        <v>ー</v>
      </c>
      <c r="N299" s="179" t="str">
        <f>IFERROR(INDEX('1.2(2)'!K$967:K$1010,MATCH('1.2(1)①'!$B299,'1.2(2)'!$E$967:$E$1010,0),1),"ー")</f>
        <v>ー</v>
      </c>
    </row>
    <row r="300" spans="1:14" ht="28.8">
      <c r="A300" s="191" t="str">
        <f t="shared" si="8"/>
        <v>Scope1, 2その他の設備導入、運用改善熱利用設備蓄熱装置</v>
      </c>
      <c r="B300" s="11">
        <f t="shared" si="7"/>
        <v>294</v>
      </c>
      <c r="C300" s="153" t="s">
        <v>11</v>
      </c>
      <c r="D300" s="140" t="s">
        <v>12</v>
      </c>
      <c r="E300" s="140" t="s">
        <v>13</v>
      </c>
      <c r="F300" s="140" t="s">
        <v>14</v>
      </c>
      <c r="G300" s="140" t="s">
        <v>202</v>
      </c>
      <c r="H300" s="140" t="s">
        <v>88</v>
      </c>
      <c r="I300" s="140" t="s">
        <v>522</v>
      </c>
      <c r="J300" s="140" t="s">
        <v>526</v>
      </c>
      <c r="K300" s="141" t="s">
        <v>527</v>
      </c>
      <c r="L300" s="179"/>
      <c r="M300" s="179" t="str">
        <f>IFERROR(INDEX('1.2(2)'!J$967:J$1010,MATCH('1.2(1)①'!$B300,'1.2(2)'!$E$967:$E$1010,0),1),"ー")</f>
        <v>ー</v>
      </c>
      <c r="N300" s="179" t="str">
        <f>IFERROR(INDEX('1.2(2)'!K$967:K$1010,MATCH('1.2(1)①'!$B300,'1.2(2)'!$E$967:$E$1010,0),1),"ー")</f>
        <v>ー</v>
      </c>
    </row>
    <row r="301" spans="1:14">
      <c r="A301" s="191" t="str">
        <f t="shared" si="8"/>
        <v>Scope1, 2その他の設備導入、運用改善熱利用設備真空蒸気媒体による加熱</v>
      </c>
      <c r="B301" s="11">
        <f t="shared" si="7"/>
        <v>295</v>
      </c>
      <c r="C301" s="153" t="s">
        <v>11</v>
      </c>
      <c r="D301" s="140" t="s">
        <v>12</v>
      </c>
      <c r="E301" s="140" t="s">
        <v>13</v>
      </c>
      <c r="F301" s="140" t="s">
        <v>14</v>
      </c>
      <c r="G301" s="140" t="s">
        <v>202</v>
      </c>
      <c r="H301" s="140" t="s">
        <v>88</v>
      </c>
      <c r="I301" s="140" t="s">
        <v>528</v>
      </c>
      <c r="J301" s="140" t="s">
        <v>529</v>
      </c>
      <c r="K301" s="141" t="s">
        <v>530</v>
      </c>
      <c r="L301" s="179"/>
      <c r="M301" s="179" t="str">
        <f>IFERROR(INDEX('1.2(2)'!J$967:J$1010,MATCH('1.2(1)①'!$B301,'1.2(2)'!$E$967:$E$1010,0),1),"ー")</f>
        <v>ー</v>
      </c>
      <c r="N301" s="179" t="str">
        <f>IFERROR(INDEX('1.2(2)'!K$967:K$1010,MATCH('1.2(1)①'!$B301,'1.2(2)'!$E$967:$E$1010,0),1),"ー")</f>
        <v>ー</v>
      </c>
    </row>
    <row r="302" spans="1:14" ht="28.8">
      <c r="A302" s="191" t="str">
        <f t="shared" si="8"/>
        <v>Scope1, 2その他の設備導入、運用改善熱利用設備その他設備導入</v>
      </c>
      <c r="B302" s="11">
        <f t="shared" si="7"/>
        <v>296</v>
      </c>
      <c r="C302" s="153" t="s">
        <v>11</v>
      </c>
      <c r="D302" s="140" t="s">
        <v>12</v>
      </c>
      <c r="E302" s="140" t="s">
        <v>13</v>
      </c>
      <c r="F302" s="140" t="s">
        <v>14</v>
      </c>
      <c r="G302" s="140" t="s">
        <v>202</v>
      </c>
      <c r="H302" s="140" t="s">
        <v>88</v>
      </c>
      <c r="I302" s="212" t="s">
        <v>2821</v>
      </c>
      <c r="J302" s="140" t="s">
        <v>532</v>
      </c>
      <c r="K302" s="141" t="s">
        <v>533</v>
      </c>
      <c r="L302" s="179"/>
      <c r="M302" s="179" t="str">
        <f>IFERROR(INDEX('1.2(2)'!J$967:J$1010,MATCH('1.2(1)①'!$B302,'1.2(2)'!$E$967:$E$1010,0),1),"ー")</f>
        <v>ー</v>
      </c>
      <c r="N302" s="179" t="str">
        <f>IFERROR(INDEX('1.2(2)'!K$967:K$1010,MATCH('1.2(1)①'!$B302,'1.2(2)'!$E$967:$E$1010,0),1),"ー")</f>
        <v>ー</v>
      </c>
    </row>
    <row r="303" spans="1:14" ht="43.2">
      <c r="A303" s="191" t="str">
        <f t="shared" si="8"/>
        <v>Scope1, 2その他の設備導入、運用改善熱利用設備その他設備導入</v>
      </c>
      <c r="B303" s="11">
        <f t="shared" si="7"/>
        <v>297</v>
      </c>
      <c r="C303" s="153" t="s">
        <v>11</v>
      </c>
      <c r="D303" s="140" t="s">
        <v>12</v>
      </c>
      <c r="E303" s="140" t="s">
        <v>13</v>
      </c>
      <c r="F303" s="140" t="s">
        <v>14</v>
      </c>
      <c r="G303" s="140" t="s">
        <v>202</v>
      </c>
      <c r="H303" s="140" t="s">
        <v>88</v>
      </c>
      <c r="I303" s="212" t="s">
        <v>2821</v>
      </c>
      <c r="J303" s="140" t="s">
        <v>534</v>
      </c>
      <c r="K303" s="141" t="s">
        <v>535</v>
      </c>
      <c r="L303" s="179"/>
      <c r="M303" s="179" t="str">
        <f>IFERROR(INDEX('1.2(2)'!J$967:J$1010,MATCH('1.2(1)①'!$B303,'1.2(2)'!$E$967:$E$1010,0),1),"ー")</f>
        <v>ー</v>
      </c>
      <c r="N303" s="179" t="str">
        <f>IFERROR(INDEX('1.2(2)'!K$967:K$1010,MATCH('1.2(1)①'!$B303,'1.2(2)'!$E$967:$E$1010,0),1),"ー")</f>
        <v>ー</v>
      </c>
    </row>
    <row r="304" spans="1:14" ht="28.8">
      <c r="A304" s="191" t="str">
        <f t="shared" si="8"/>
        <v>Scope1, 2その他の設備導入、運用改善熱利用設備その他設備導入</v>
      </c>
      <c r="B304" s="11">
        <f t="shared" si="7"/>
        <v>298</v>
      </c>
      <c r="C304" s="153" t="s">
        <v>11</v>
      </c>
      <c r="D304" s="140" t="s">
        <v>12</v>
      </c>
      <c r="E304" s="140" t="s">
        <v>13</v>
      </c>
      <c r="F304" s="140" t="s">
        <v>14</v>
      </c>
      <c r="G304" s="140" t="s">
        <v>202</v>
      </c>
      <c r="H304" s="140" t="s">
        <v>88</v>
      </c>
      <c r="I304" s="212" t="s">
        <v>2821</v>
      </c>
      <c r="J304" s="140" t="s">
        <v>536</v>
      </c>
      <c r="K304" s="141" t="s">
        <v>537</v>
      </c>
      <c r="L304" s="179"/>
      <c r="M304" s="179" t="str">
        <f>IFERROR(INDEX('1.2(2)'!J$967:J$1010,MATCH('1.2(1)①'!$B304,'1.2(2)'!$E$967:$E$1010,0),1),"ー")</f>
        <v>ー</v>
      </c>
      <c r="N304" s="179" t="str">
        <f>IFERROR(INDEX('1.2(2)'!K$967:K$1010,MATCH('1.2(1)①'!$B304,'1.2(2)'!$E$967:$E$1010,0),1),"ー")</f>
        <v>ー</v>
      </c>
    </row>
    <row r="305" spans="1:14" ht="28.8">
      <c r="A305" s="191" t="str">
        <f t="shared" si="8"/>
        <v>Scope1, 2その他の設備導入、運用改善熱利用設備その他設備導入</v>
      </c>
      <c r="B305" s="11">
        <f t="shared" si="7"/>
        <v>299</v>
      </c>
      <c r="C305" s="153" t="s">
        <v>11</v>
      </c>
      <c r="D305" s="140" t="s">
        <v>12</v>
      </c>
      <c r="E305" s="140" t="s">
        <v>13</v>
      </c>
      <c r="F305" s="140" t="s">
        <v>14</v>
      </c>
      <c r="G305" s="140" t="s">
        <v>202</v>
      </c>
      <c r="H305" s="140" t="s">
        <v>88</v>
      </c>
      <c r="I305" s="212" t="s">
        <v>2821</v>
      </c>
      <c r="J305" s="140" t="s">
        <v>538</v>
      </c>
      <c r="K305" s="141" t="s">
        <v>539</v>
      </c>
      <c r="L305" s="179"/>
      <c r="M305" s="179" t="str">
        <f>IFERROR(INDEX('1.2(2)'!J$967:J$1010,MATCH('1.2(1)①'!$B305,'1.2(2)'!$E$967:$E$1010,0),1),"ー")</f>
        <v>ー</v>
      </c>
      <c r="N305" s="179" t="str">
        <f>IFERROR(INDEX('1.2(2)'!K$967:K$1010,MATCH('1.2(1)①'!$B305,'1.2(2)'!$E$967:$E$1010,0),1),"ー")</f>
        <v>ー</v>
      </c>
    </row>
    <row r="306" spans="1:14" ht="43.2">
      <c r="A306" s="191" t="str">
        <f t="shared" si="8"/>
        <v>Scope1, 2その他の設備導入、運用改善熱利用設備その他設備導入</v>
      </c>
      <c r="B306" s="11">
        <f t="shared" si="7"/>
        <v>300</v>
      </c>
      <c r="C306" s="153" t="s">
        <v>11</v>
      </c>
      <c r="D306" s="140" t="s">
        <v>12</v>
      </c>
      <c r="E306" s="140" t="s">
        <v>13</v>
      </c>
      <c r="F306" s="140" t="s">
        <v>14</v>
      </c>
      <c r="G306" s="140" t="s">
        <v>202</v>
      </c>
      <c r="H306" s="140" t="s">
        <v>88</v>
      </c>
      <c r="I306" s="212" t="s">
        <v>2821</v>
      </c>
      <c r="J306" s="140" t="s">
        <v>540</v>
      </c>
      <c r="K306" s="141" t="s">
        <v>541</v>
      </c>
      <c r="L306" s="179"/>
      <c r="M306" s="179" t="str">
        <f>IFERROR(INDEX('1.2(2)'!J$967:J$1010,MATCH('1.2(1)①'!$B306,'1.2(2)'!$E$967:$E$1010,0),1),"ー")</f>
        <v>ー</v>
      </c>
      <c r="N306" s="179" t="str">
        <f>IFERROR(INDEX('1.2(2)'!K$967:K$1010,MATCH('1.2(1)①'!$B306,'1.2(2)'!$E$967:$E$1010,0),1),"ー")</f>
        <v>ー</v>
      </c>
    </row>
    <row r="307" spans="1:14">
      <c r="A307" s="191" t="str">
        <f t="shared" si="8"/>
        <v>Scope1, 2その他の設備導入、運用改善熱利用設備その他設備導入</v>
      </c>
      <c r="B307" s="11">
        <f t="shared" si="7"/>
        <v>301</v>
      </c>
      <c r="C307" s="153" t="s">
        <v>11</v>
      </c>
      <c r="D307" s="140" t="s">
        <v>12</v>
      </c>
      <c r="E307" s="140" t="s">
        <v>13</v>
      </c>
      <c r="F307" s="140" t="s">
        <v>14</v>
      </c>
      <c r="G307" s="140" t="s">
        <v>202</v>
      </c>
      <c r="H307" s="140" t="s">
        <v>88</v>
      </c>
      <c r="I307" s="212" t="s">
        <v>2821</v>
      </c>
      <c r="J307" s="140" t="s">
        <v>542</v>
      </c>
      <c r="K307" s="204" t="str">
        <f>"対策No."&amp;B102&amp;"参照"</f>
        <v>対策No.96参照</v>
      </c>
      <c r="L307" s="179" t="s">
        <v>19</v>
      </c>
      <c r="M307" s="179" t="str">
        <f>IFERROR(INDEX('1.2(2)'!J$967:J$1010,MATCH('1.2(1)①'!$B307,'1.2(2)'!$E$967:$E$1010,0),1),"ー")</f>
        <v>ー</v>
      </c>
      <c r="N307" s="179" t="str">
        <f>IFERROR(INDEX('1.2(2)'!K$967:K$1010,MATCH('1.2(1)①'!$B307,'1.2(2)'!$E$967:$E$1010,0),1),"ー")</f>
        <v>ー</v>
      </c>
    </row>
    <row r="308" spans="1:14" ht="28.8">
      <c r="A308" s="191" t="str">
        <f t="shared" si="8"/>
        <v>Scope1, 2その他の設備導入、運用改善熱利用設備その他設備導入</v>
      </c>
      <c r="B308" s="11">
        <f t="shared" si="7"/>
        <v>302</v>
      </c>
      <c r="C308" s="153" t="s">
        <v>11</v>
      </c>
      <c r="D308" s="140" t="s">
        <v>12</v>
      </c>
      <c r="E308" s="140" t="s">
        <v>13</v>
      </c>
      <c r="F308" s="140" t="s">
        <v>14</v>
      </c>
      <c r="G308" s="140" t="s">
        <v>202</v>
      </c>
      <c r="H308" s="140" t="s">
        <v>88</v>
      </c>
      <c r="I308" s="212" t="s">
        <v>2821</v>
      </c>
      <c r="J308" s="140" t="s">
        <v>543</v>
      </c>
      <c r="K308" s="141" t="s">
        <v>544</v>
      </c>
      <c r="L308" s="179"/>
      <c r="M308" s="179" t="str">
        <f>IFERROR(INDEX('1.2(2)'!J$967:J$1010,MATCH('1.2(1)①'!$B308,'1.2(2)'!$E$967:$E$1010,0),1),"ー")</f>
        <v>ー</v>
      </c>
      <c r="N308" s="179" t="str">
        <f>IFERROR(INDEX('1.2(2)'!K$967:K$1010,MATCH('1.2(1)①'!$B308,'1.2(2)'!$E$967:$E$1010,0),1),"ー")</f>
        <v>ー</v>
      </c>
    </row>
    <row r="309" spans="1:14" ht="57.6">
      <c r="A309" s="191" t="str">
        <f t="shared" si="8"/>
        <v>Scope1, 2その他の設備導入、運用改善熱利用設備その他設備導入</v>
      </c>
      <c r="B309" s="11">
        <f t="shared" si="7"/>
        <v>303</v>
      </c>
      <c r="C309" s="153" t="s">
        <v>11</v>
      </c>
      <c r="D309" s="140" t="s">
        <v>12</v>
      </c>
      <c r="E309" s="140" t="s">
        <v>13</v>
      </c>
      <c r="F309" s="140" t="s">
        <v>14</v>
      </c>
      <c r="G309" s="140" t="s">
        <v>202</v>
      </c>
      <c r="H309" s="140" t="s">
        <v>88</v>
      </c>
      <c r="I309" s="212" t="s">
        <v>2821</v>
      </c>
      <c r="J309" s="140" t="s">
        <v>545</v>
      </c>
      <c r="K309" s="141" t="s">
        <v>546</v>
      </c>
      <c r="L309" s="179"/>
      <c r="M309" s="179" t="str">
        <f>IFERROR(INDEX('1.2(2)'!J$967:J$1010,MATCH('1.2(1)①'!$B309,'1.2(2)'!$E$967:$E$1010,0),1),"ー")</f>
        <v>ー</v>
      </c>
      <c r="N309" s="179" t="str">
        <f>IFERROR(INDEX('1.2(2)'!K$967:K$1010,MATCH('1.2(1)①'!$B309,'1.2(2)'!$E$967:$E$1010,0),1),"ー")</f>
        <v>ー</v>
      </c>
    </row>
    <row r="310" spans="1:14" ht="43.2">
      <c r="A310" s="191" t="str">
        <f t="shared" si="8"/>
        <v>Scope1, 2その他の設備導入、運用改善熱利用設備その他設備導入</v>
      </c>
      <c r="B310" s="11">
        <f t="shared" si="7"/>
        <v>304</v>
      </c>
      <c r="C310" s="153" t="s">
        <v>11</v>
      </c>
      <c r="D310" s="140" t="s">
        <v>12</v>
      </c>
      <c r="E310" s="140" t="s">
        <v>13</v>
      </c>
      <c r="F310" s="140" t="s">
        <v>14</v>
      </c>
      <c r="G310" s="140" t="s">
        <v>202</v>
      </c>
      <c r="H310" s="140" t="s">
        <v>88</v>
      </c>
      <c r="I310" s="212" t="s">
        <v>2821</v>
      </c>
      <c r="J310" s="140" t="s">
        <v>547</v>
      </c>
      <c r="K310" s="141" t="s">
        <v>548</v>
      </c>
      <c r="L310" s="179"/>
      <c r="M310" s="179" t="str">
        <f>IFERROR(INDEX('1.2(2)'!J$967:J$1010,MATCH('1.2(1)①'!$B310,'1.2(2)'!$E$967:$E$1010,0),1),"ー")</f>
        <v>ー</v>
      </c>
      <c r="N310" s="179" t="str">
        <f>IFERROR(INDEX('1.2(2)'!K$967:K$1010,MATCH('1.2(1)①'!$B310,'1.2(2)'!$E$967:$E$1010,0),1),"ー")</f>
        <v>ー</v>
      </c>
    </row>
    <row r="311" spans="1:14" ht="57.6">
      <c r="A311" s="191" t="str">
        <f t="shared" si="8"/>
        <v>Scope1, 2その他の設備導入、運用改善熱利用設備その他設備導入</v>
      </c>
      <c r="B311" s="11">
        <f t="shared" si="7"/>
        <v>305</v>
      </c>
      <c r="C311" s="153" t="s">
        <v>11</v>
      </c>
      <c r="D311" s="140" t="s">
        <v>12</v>
      </c>
      <c r="E311" s="140" t="s">
        <v>13</v>
      </c>
      <c r="F311" s="140" t="s">
        <v>14</v>
      </c>
      <c r="G311" s="140" t="s">
        <v>202</v>
      </c>
      <c r="H311" s="140" t="s">
        <v>88</v>
      </c>
      <c r="I311" s="212" t="s">
        <v>2821</v>
      </c>
      <c r="J311" s="140" t="s">
        <v>549</v>
      </c>
      <c r="K311" s="141" t="s">
        <v>550</v>
      </c>
      <c r="L311" s="179"/>
      <c r="M311" s="179" t="str">
        <f>IFERROR(INDEX('1.2(2)'!J$967:J$1010,MATCH('1.2(1)①'!$B311,'1.2(2)'!$E$967:$E$1010,0),1),"ー")</f>
        <v>ー</v>
      </c>
      <c r="N311" s="179" t="str">
        <f>IFERROR(INDEX('1.2(2)'!K$967:K$1010,MATCH('1.2(1)①'!$B311,'1.2(2)'!$E$967:$E$1010,0),1),"ー")</f>
        <v>ー</v>
      </c>
    </row>
    <row r="312" spans="1:14" s="180" customFormat="1">
      <c r="A312" s="191" t="str">
        <f t="shared" si="8"/>
        <v>Scope1, 2その他の設備導入、運用改善熱利用設備その他運用改善</v>
      </c>
      <c r="B312" s="11">
        <f t="shared" si="7"/>
        <v>306</v>
      </c>
      <c r="C312" s="206" t="s">
        <v>11</v>
      </c>
      <c r="D312" s="212" t="s">
        <v>12</v>
      </c>
      <c r="E312" s="212" t="s">
        <v>13</v>
      </c>
      <c r="F312" s="212" t="s">
        <v>14</v>
      </c>
      <c r="G312" s="212" t="s">
        <v>202</v>
      </c>
      <c r="H312" s="212" t="s">
        <v>88</v>
      </c>
      <c r="I312" s="212" t="s">
        <v>2769</v>
      </c>
      <c r="J312" s="212" t="s">
        <v>2781</v>
      </c>
      <c r="K312" s="213"/>
      <c r="L312" s="179"/>
      <c r="M312" s="179"/>
      <c r="N312" s="179"/>
    </row>
    <row r="313" spans="1:14" s="180" customFormat="1">
      <c r="A313" s="191" t="str">
        <f t="shared" si="8"/>
        <v>Scope1, 2その他の設備導入、運用改善熱利用設備その他運用改善</v>
      </c>
      <c r="B313" s="11">
        <f t="shared" si="7"/>
        <v>307</v>
      </c>
      <c r="C313" s="206" t="s">
        <v>11</v>
      </c>
      <c r="D313" s="212" t="s">
        <v>12</v>
      </c>
      <c r="E313" s="212" t="s">
        <v>13</v>
      </c>
      <c r="F313" s="212" t="s">
        <v>14</v>
      </c>
      <c r="G313" s="212" t="s">
        <v>202</v>
      </c>
      <c r="H313" s="212" t="s">
        <v>88</v>
      </c>
      <c r="I313" s="212" t="s">
        <v>2769</v>
      </c>
      <c r="J313" s="212" t="s">
        <v>2782</v>
      </c>
      <c r="K313" s="213"/>
      <c r="L313" s="179"/>
      <c r="M313" s="179"/>
      <c r="N313" s="179"/>
    </row>
    <row r="314" spans="1:14" s="180" customFormat="1" ht="28.8">
      <c r="A314" s="191" t="str">
        <f t="shared" si="8"/>
        <v>Scope1, 2その他の設備導入、運用改善熱利用設備その他運用改善</v>
      </c>
      <c r="B314" s="11">
        <f t="shared" si="7"/>
        <v>308</v>
      </c>
      <c r="C314" s="206" t="s">
        <v>11</v>
      </c>
      <c r="D314" s="212" t="s">
        <v>12</v>
      </c>
      <c r="E314" s="212" t="s">
        <v>13</v>
      </c>
      <c r="F314" s="212" t="s">
        <v>14</v>
      </c>
      <c r="G314" s="212" t="s">
        <v>202</v>
      </c>
      <c r="H314" s="212" t="s">
        <v>88</v>
      </c>
      <c r="I314" s="212" t="s">
        <v>2769</v>
      </c>
      <c r="J314" s="212" t="s">
        <v>2783</v>
      </c>
      <c r="K314" s="213"/>
      <c r="L314" s="179"/>
      <c r="M314" s="179"/>
      <c r="N314" s="179"/>
    </row>
    <row r="315" spans="1:14" s="181" customFormat="1" ht="22.8">
      <c r="A315" s="191" t="str">
        <f t="shared" si="8"/>
        <v>Scope1, 2その他の設備導入、運用改善熱利用設備その他運用改善</v>
      </c>
      <c r="B315" s="11">
        <f t="shared" si="7"/>
        <v>309</v>
      </c>
      <c r="C315" s="206" t="s">
        <v>11</v>
      </c>
      <c r="D315" s="212" t="s">
        <v>12</v>
      </c>
      <c r="E315" s="212" t="s">
        <v>13</v>
      </c>
      <c r="F315" s="212" t="s">
        <v>14</v>
      </c>
      <c r="G315" s="212" t="s">
        <v>202</v>
      </c>
      <c r="H315" s="212" t="s">
        <v>88</v>
      </c>
      <c r="I315" s="212" t="s">
        <v>2769</v>
      </c>
      <c r="J315" s="212" t="s">
        <v>2760</v>
      </c>
      <c r="K315" s="224" t="s">
        <v>2901</v>
      </c>
      <c r="L315" s="179" t="s">
        <v>2937</v>
      </c>
      <c r="M315" s="179"/>
      <c r="N315" s="179"/>
    </row>
    <row r="316" spans="1:14">
      <c r="A316" s="191" t="str">
        <f t="shared" si="8"/>
        <v>Scope1, 2その他の設備導入、運用改善廃熱回収設備断熱</v>
      </c>
      <c r="B316" s="11">
        <f t="shared" si="7"/>
        <v>310</v>
      </c>
      <c r="C316" s="153" t="s">
        <v>11</v>
      </c>
      <c r="D316" s="140" t="s">
        <v>12</v>
      </c>
      <c r="E316" s="140" t="s">
        <v>13</v>
      </c>
      <c r="F316" s="140" t="s">
        <v>14</v>
      </c>
      <c r="G316" s="140" t="s">
        <v>202</v>
      </c>
      <c r="H316" s="140" t="s">
        <v>551</v>
      </c>
      <c r="I316" s="140" t="s">
        <v>552</v>
      </c>
      <c r="J316" s="140" t="s">
        <v>553</v>
      </c>
      <c r="K316" s="203" t="str">
        <f>"対策No."&amp;B277&amp;"参照"</f>
        <v>対策No.271参照</v>
      </c>
      <c r="L316" s="179"/>
      <c r="M316" s="179" t="str">
        <f>IFERROR(INDEX('1.2(2)'!J$967:J$1010,MATCH('1.2(1)①'!$B316,'1.2(2)'!$E$967:$E$1010,0),1),"ー")</f>
        <v>ー</v>
      </c>
      <c r="N316" s="179" t="str">
        <f>IFERROR(INDEX('1.2(2)'!K$967:K$1010,MATCH('1.2(1)①'!$B316,'1.2(2)'!$E$967:$E$1010,0),1),"ー")</f>
        <v>ー</v>
      </c>
    </row>
    <row r="317" spans="1:14">
      <c r="A317" s="191" t="str">
        <f t="shared" si="8"/>
        <v>Scope1, 2その他の設備導入、運用改善廃熱回収設備断熱</v>
      </c>
      <c r="B317" s="11">
        <f t="shared" si="7"/>
        <v>311</v>
      </c>
      <c r="C317" s="153" t="s">
        <v>11</v>
      </c>
      <c r="D317" s="140" t="s">
        <v>12</v>
      </c>
      <c r="E317" s="140" t="s">
        <v>13</v>
      </c>
      <c r="F317" s="140" t="s">
        <v>14</v>
      </c>
      <c r="G317" s="140" t="s">
        <v>202</v>
      </c>
      <c r="H317" s="140" t="s">
        <v>551</v>
      </c>
      <c r="I317" s="140" t="s">
        <v>552</v>
      </c>
      <c r="J317" s="140" t="s">
        <v>554</v>
      </c>
      <c r="K317" s="203" t="str">
        <f>"対策No."&amp;B287&amp;"参照"</f>
        <v>対策No.281参照</v>
      </c>
      <c r="L317" s="179"/>
      <c r="M317" s="179" t="str">
        <f>IFERROR(INDEX('1.2(2)'!J$967:J$1010,MATCH('1.2(1)①'!$B317,'1.2(2)'!$E$967:$E$1010,0),1),"ー")</f>
        <v>ー</v>
      </c>
      <c r="N317" s="179" t="str">
        <f>IFERROR(INDEX('1.2(2)'!K$967:K$1010,MATCH('1.2(1)①'!$B317,'1.2(2)'!$E$967:$E$1010,0),1),"ー")</f>
        <v>ー</v>
      </c>
    </row>
    <row r="318" spans="1:14" ht="28.8">
      <c r="A318" s="191" t="str">
        <f t="shared" si="8"/>
        <v>Scope1, 2その他の設備導入、運用改善廃熱回収設備蓄熱装置</v>
      </c>
      <c r="B318" s="11">
        <f t="shared" si="7"/>
        <v>312</v>
      </c>
      <c r="C318" s="153" t="s">
        <v>11</v>
      </c>
      <c r="D318" s="140" t="s">
        <v>12</v>
      </c>
      <c r="E318" s="140" t="s">
        <v>13</v>
      </c>
      <c r="F318" s="140" t="s">
        <v>14</v>
      </c>
      <c r="G318" s="140" t="s">
        <v>202</v>
      </c>
      <c r="H318" s="140" t="s">
        <v>551</v>
      </c>
      <c r="I318" s="140" t="s">
        <v>522</v>
      </c>
      <c r="J318" s="140" t="s">
        <v>555</v>
      </c>
      <c r="K318" s="141" t="s">
        <v>556</v>
      </c>
      <c r="L318" s="179"/>
      <c r="M318" s="179" t="str">
        <f>IFERROR(INDEX('1.2(2)'!J$967:J$1010,MATCH('1.2(1)①'!$B318,'1.2(2)'!$E$967:$E$1010,0),1),"ー")</f>
        <v>ー</v>
      </c>
      <c r="N318" s="179" t="str">
        <f>IFERROR(INDEX('1.2(2)'!K$967:K$1010,MATCH('1.2(1)①'!$B318,'1.2(2)'!$E$967:$E$1010,0),1),"ー")</f>
        <v>ー</v>
      </c>
    </row>
    <row r="319" spans="1:14">
      <c r="A319" s="191" t="str">
        <f t="shared" si="8"/>
        <v>Scope1, 2その他の設備導入、運用改善廃熱回収設備被加熱物の排熱有効利用</v>
      </c>
      <c r="B319" s="11">
        <f t="shared" si="7"/>
        <v>313</v>
      </c>
      <c r="C319" s="153" t="s">
        <v>11</v>
      </c>
      <c r="D319" s="140" t="s">
        <v>12</v>
      </c>
      <c r="E319" s="140" t="s">
        <v>13</v>
      </c>
      <c r="F319" s="140" t="s">
        <v>14</v>
      </c>
      <c r="G319" s="140" t="s">
        <v>202</v>
      </c>
      <c r="H319" s="140" t="s">
        <v>551</v>
      </c>
      <c r="I319" s="140" t="s">
        <v>557</v>
      </c>
      <c r="J319" s="140" t="s">
        <v>558</v>
      </c>
      <c r="K319" s="203" t="str">
        <f>"対策No."&amp;B233&amp;"参照"</f>
        <v>対策No.227参照</v>
      </c>
      <c r="L319" s="179"/>
      <c r="M319" s="179" t="str">
        <f>IFERROR(INDEX('1.2(2)'!J$967:J$1010,MATCH('1.2(1)①'!$B319,'1.2(2)'!$E$967:$E$1010,0),1),"ー")</f>
        <v>ー</v>
      </c>
      <c r="N319" s="179" t="str">
        <f>IFERROR(INDEX('1.2(2)'!K$967:K$1010,MATCH('1.2(1)①'!$B319,'1.2(2)'!$E$967:$E$1010,0),1),"ー")</f>
        <v>ー</v>
      </c>
    </row>
    <row r="320" spans="1:14">
      <c r="A320" s="191" t="str">
        <f t="shared" si="8"/>
        <v>Scope1, 2その他の設備導入、運用改善廃熱回収設備被加熱物の排熱有効利用</v>
      </c>
      <c r="B320" s="11">
        <f t="shared" si="7"/>
        <v>314</v>
      </c>
      <c r="C320" s="153" t="s">
        <v>11</v>
      </c>
      <c r="D320" s="140" t="s">
        <v>12</v>
      </c>
      <c r="E320" s="140" t="s">
        <v>13</v>
      </c>
      <c r="F320" s="140" t="s">
        <v>14</v>
      </c>
      <c r="G320" s="140" t="s">
        <v>202</v>
      </c>
      <c r="H320" s="140" t="s">
        <v>551</v>
      </c>
      <c r="I320" s="140" t="s">
        <v>557</v>
      </c>
      <c r="J320" s="140" t="s">
        <v>559</v>
      </c>
      <c r="K320" s="203" t="str">
        <f>"対策No."&amp;B297&amp;"参照"</f>
        <v>対策No.291参照</v>
      </c>
      <c r="L320" s="179"/>
      <c r="M320" s="179" t="str">
        <f>IFERROR(INDEX('1.2(2)'!J$967:J$1010,MATCH('1.2(1)①'!$B320,'1.2(2)'!$E$967:$E$1010,0),1),"ー")</f>
        <v>ー</v>
      </c>
      <c r="N320" s="179" t="str">
        <f>IFERROR(INDEX('1.2(2)'!K$967:K$1010,MATCH('1.2(1)①'!$B320,'1.2(2)'!$E$967:$E$1010,0),1),"ー")</f>
        <v>ー</v>
      </c>
    </row>
    <row r="321" spans="1:14" s="181" customFormat="1" ht="28.8">
      <c r="A321" s="191" t="str">
        <f t="shared" si="8"/>
        <v>Scope1, 2その他の設備導入、運用改善廃熱回収設備その他運用改善</v>
      </c>
      <c r="B321" s="11">
        <f t="shared" si="7"/>
        <v>315</v>
      </c>
      <c r="C321" s="206" t="s">
        <v>11</v>
      </c>
      <c r="D321" s="212" t="s">
        <v>12</v>
      </c>
      <c r="E321" s="212" t="s">
        <v>13</v>
      </c>
      <c r="F321" s="212" t="s">
        <v>14</v>
      </c>
      <c r="G321" s="212" t="s">
        <v>202</v>
      </c>
      <c r="H321" s="212" t="s">
        <v>551</v>
      </c>
      <c r="I321" s="212" t="s">
        <v>2736</v>
      </c>
      <c r="J321" s="212" t="s">
        <v>2784</v>
      </c>
      <c r="K321" s="5"/>
      <c r="L321" s="179"/>
      <c r="M321" s="179"/>
      <c r="N321" s="179"/>
    </row>
    <row r="322" spans="1:14" s="181" customFormat="1" ht="28.8">
      <c r="A322" s="191" t="str">
        <f t="shared" si="8"/>
        <v>Scope1, 2その他の設備導入、運用改善廃熱回収設備その他運用改善</v>
      </c>
      <c r="B322" s="11">
        <f t="shared" ref="B322:B325" si="9">ROW(B322)-6</f>
        <v>316</v>
      </c>
      <c r="C322" s="206" t="s">
        <v>11</v>
      </c>
      <c r="D322" s="212" t="s">
        <v>12</v>
      </c>
      <c r="E322" s="212" t="s">
        <v>13</v>
      </c>
      <c r="F322" s="212" t="s">
        <v>14</v>
      </c>
      <c r="G322" s="212" t="s">
        <v>202</v>
      </c>
      <c r="H322" s="212" t="s">
        <v>551</v>
      </c>
      <c r="I322" s="212" t="s">
        <v>2736</v>
      </c>
      <c r="J322" s="212" t="s">
        <v>2923</v>
      </c>
      <c r="K322" s="5"/>
      <c r="L322" s="179"/>
      <c r="M322" s="179"/>
      <c r="N322" s="179"/>
    </row>
    <row r="323" spans="1:14" s="181" customFormat="1" ht="28.8">
      <c r="A323" s="191" t="str">
        <f t="shared" si="8"/>
        <v>Scope1, 2その他の設備導入、運用改善廃熱回収設備その他運用改善</v>
      </c>
      <c r="B323" s="11">
        <f t="shared" si="9"/>
        <v>317</v>
      </c>
      <c r="C323" s="206" t="s">
        <v>11</v>
      </c>
      <c r="D323" s="212" t="s">
        <v>12</v>
      </c>
      <c r="E323" s="212" t="s">
        <v>13</v>
      </c>
      <c r="F323" s="212" t="s">
        <v>14</v>
      </c>
      <c r="G323" s="212" t="s">
        <v>202</v>
      </c>
      <c r="H323" s="212" t="s">
        <v>551</v>
      </c>
      <c r="I323" s="212" t="s">
        <v>2736</v>
      </c>
      <c r="J323" s="212" t="s">
        <v>2785</v>
      </c>
      <c r="K323" s="5"/>
      <c r="L323" s="179"/>
      <c r="M323" s="179"/>
      <c r="N323" s="179"/>
    </row>
    <row r="324" spans="1:14" s="181" customFormat="1" ht="28.8">
      <c r="A324" s="191" t="str">
        <f t="shared" si="8"/>
        <v>Scope1, 2その他の設備導入、運用改善廃熱回収設備その他運用改善</v>
      </c>
      <c r="B324" s="11">
        <f t="shared" si="9"/>
        <v>318</v>
      </c>
      <c r="C324" s="206" t="s">
        <v>11</v>
      </c>
      <c r="D324" s="212" t="s">
        <v>12</v>
      </c>
      <c r="E324" s="212" t="s">
        <v>13</v>
      </c>
      <c r="F324" s="212" t="s">
        <v>14</v>
      </c>
      <c r="G324" s="212" t="s">
        <v>202</v>
      </c>
      <c r="H324" s="212" t="s">
        <v>551</v>
      </c>
      <c r="I324" s="212" t="s">
        <v>2736</v>
      </c>
      <c r="J324" s="212" t="s">
        <v>2786</v>
      </c>
      <c r="K324" s="5"/>
      <c r="L324" s="179"/>
      <c r="M324" s="179"/>
      <c r="N324" s="179"/>
    </row>
    <row r="325" spans="1:14" s="181" customFormat="1" ht="28.8">
      <c r="A325" s="191" t="str">
        <f t="shared" si="8"/>
        <v>Scope1, 2その他の設備導入、運用改善廃熱回収設備その他運用改善</v>
      </c>
      <c r="B325" s="11">
        <f t="shared" si="9"/>
        <v>319</v>
      </c>
      <c r="C325" s="206" t="s">
        <v>11</v>
      </c>
      <c r="D325" s="212" t="s">
        <v>12</v>
      </c>
      <c r="E325" s="212" t="s">
        <v>13</v>
      </c>
      <c r="F325" s="212" t="s">
        <v>14</v>
      </c>
      <c r="G325" s="212" t="s">
        <v>202</v>
      </c>
      <c r="H325" s="212" t="s">
        <v>551</v>
      </c>
      <c r="I325" s="212" t="s">
        <v>2736</v>
      </c>
      <c r="J325" s="212" t="s">
        <v>2787</v>
      </c>
      <c r="K325" s="5"/>
      <c r="L325" s="179"/>
      <c r="M325" s="179"/>
      <c r="N325" s="179"/>
    </row>
    <row r="326" spans="1:14" ht="57.6">
      <c r="A326" s="191" t="str">
        <f t="shared" si="8"/>
        <v>Scope1, 2その他の設備導入、運用改善コージェネレーション設備コージェネレーション設備</v>
      </c>
      <c r="B326" s="11">
        <f t="shared" ref="B326:B415" si="10">ROW(B326)-6</f>
        <v>320</v>
      </c>
      <c r="C326" s="153" t="s">
        <v>11</v>
      </c>
      <c r="D326" s="140" t="s">
        <v>12</v>
      </c>
      <c r="E326" s="140" t="s">
        <v>13</v>
      </c>
      <c r="F326" s="140" t="s">
        <v>14</v>
      </c>
      <c r="G326" s="140" t="s">
        <v>202</v>
      </c>
      <c r="H326" s="140" t="s">
        <v>109</v>
      </c>
      <c r="I326" s="140" t="s">
        <v>2730</v>
      </c>
      <c r="J326" s="140" t="s">
        <v>560</v>
      </c>
      <c r="K326" s="141" t="s">
        <v>561</v>
      </c>
      <c r="L326" s="179"/>
      <c r="M326" s="179" t="str">
        <f>IFERROR(INDEX('1.2(2)'!J$967:J$1010,MATCH('1.2(1)①'!$B326,'1.2(2)'!$E$967:$E$1010,0),1),"ー")</f>
        <v>ー</v>
      </c>
      <c r="N326" s="179" t="str">
        <f>IFERROR(INDEX('1.2(2)'!K$967:K$1010,MATCH('1.2(1)①'!$B326,'1.2(2)'!$E$967:$E$1010,0),1),"ー")</f>
        <v>ー</v>
      </c>
    </row>
    <row r="327" spans="1:14">
      <c r="A327" s="191" t="str">
        <f t="shared" si="8"/>
        <v>Scope1, 2その他の設備導入、運用改善コージェネレーション設備抽気タービン・背圧タービンの改造</v>
      </c>
      <c r="B327" s="11">
        <f t="shared" si="10"/>
        <v>321</v>
      </c>
      <c r="C327" s="153" t="s">
        <v>11</v>
      </c>
      <c r="D327" s="140" t="s">
        <v>12</v>
      </c>
      <c r="E327" s="140" t="s">
        <v>13</v>
      </c>
      <c r="F327" s="140" t="s">
        <v>14</v>
      </c>
      <c r="G327" s="140" t="s">
        <v>202</v>
      </c>
      <c r="H327" s="140" t="s">
        <v>109</v>
      </c>
      <c r="I327" s="140" t="s">
        <v>562</v>
      </c>
      <c r="J327" s="140" t="s">
        <v>563</v>
      </c>
      <c r="K327" s="141" t="s">
        <v>564</v>
      </c>
      <c r="L327" s="179"/>
      <c r="M327" s="179" t="str">
        <f>IFERROR(INDEX('1.2(2)'!J$967:J$1010,MATCH('1.2(1)①'!$B327,'1.2(2)'!$E$967:$E$1010,0),1),"ー")</f>
        <v>ー</v>
      </c>
      <c r="N327" s="179" t="str">
        <f>IFERROR(INDEX('1.2(2)'!K$967:K$1010,MATCH('1.2(1)①'!$B327,'1.2(2)'!$E$967:$E$1010,0),1),"ー")</f>
        <v>ー</v>
      </c>
    </row>
    <row r="328" spans="1:14">
      <c r="A328" s="191" t="str">
        <f t="shared" ref="A328:A391" si="11">E328&amp;G328&amp;H328&amp;I328</f>
        <v>Scope1, 2その他の設備導入、運用改善コージェネレーション設備抽気タービン・背圧タービンの改造</v>
      </c>
      <c r="B328" s="11">
        <f t="shared" si="10"/>
        <v>322</v>
      </c>
      <c r="C328" s="153" t="s">
        <v>11</v>
      </c>
      <c r="D328" s="140" t="s">
        <v>12</v>
      </c>
      <c r="E328" s="140" t="s">
        <v>13</v>
      </c>
      <c r="F328" s="140" t="s">
        <v>14</v>
      </c>
      <c r="G328" s="140" t="s">
        <v>202</v>
      </c>
      <c r="H328" s="140" t="s">
        <v>109</v>
      </c>
      <c r="I328" s="140" t="s">
        <v>562</v>
      </c>
      <c r="J328" s="140" t="s">
        <v>565</v>
      </c>
      <c r="K328" s="141" t="s">
        <v>566</v>
      </c>
      <c r="L328" s="179"/>
      <c r="M328" s="179" t="str">
        <f>IFERROR(INDEX('1.2(2)'!J$967:J$1010,MATCH('1.2(1)①'!$B328,'1.2(2)'!$E$967:$E$1010,0),1),"ー")</f>
        <v>ー</v>
      </c>
      <c r="N328" s="179" t="str">
        <f>IFERROR(INDEX('1.2(2)'!K$967:K$1010,MATCH('1.2(1)①'!$B328,'1.2(2)'!$E$967:$E$1010,0),1),"ー")</f>
        <v>ー</v>
      </c>
    </row>
    <row r="329" spans="1:14" ht="28.8">
      <c r="A329" s="191" t="str">
        <f t="shared" si="11"/>
        <v>Scope1, 2その他の設備導入、運用改善コージェネレーション設備その他設備導入</v>
      </c>
      <c r="B329" s="11">
        <f t="shared" si="10"/>
        <v>323</v>
      </c>
      <c r="C329" s="153" t="s">
        <v>11</v>
      </c>
      <c r="D329" s="140" t="s">
        <v>12</v>
      </c>
      <c r="E329" s="140" t="s">
        <v>13</v>
      </c>
      <c r="F329" s="140" t="s">
        <v>14</v>
      </c>
      <c r="G329" s="140" t="s">
        <v>202</v>
      </c>
      <c r="H329" s="140" t="s">
        <v>109</v>
      </c>
      <c r="I329" s="212" t="s">
        <v>2952</v>
      </c>
      <c r="J329" s="140" t="s">
        <v>567</v>
      </c>
      <c r="K329" s="141" t="s">
        <v>568</v>
      </c>
      <c r="L329" s="179"/>
      <c r="M329" s="179" t="str">
        <f>IFERROR(INDEX('1.2(2)'!J$967:J$1010,MATCH('1.2(1)①'!$B329,'1.2(2)'!$E$967:$E$1010,0),1),"ー")</f>
        <v>ー</v>
      </c>
      <c r="N329" s="179" t="str">
        <f>IFERROR(INDEX('1.2(2)'!K$967:K$1010,MATCH('1.2(1)①'!$B329,'1.2(2)'!$E$967:$E$1010,0),1),"ー")</f>
        <v>ー</v>
      </c>
    </row>
    <row r="330" spans="1:14" ht="28.8">
      <c r="A330" s="191" t="str">
        <f t="shared" si="11"/>
        <v>Scope1, 2その他の設備導入、運用改善コージェネレーション設備その他設備導入</v>
      </c>
      <c r="B330" s="11">
        <f t="shared" si="10"/>
        <v>324</v>
      </c>
      <c r="C330" s="153" t="s">
        <v>11</v>
      </c>
      <c r="D330" s="140" t="s">
        <v>12</v>
      </c>
      <c r="E330" s="140" t="s">
        <v>13</v>
      </c>
      <c r="F330" s="140" t="s">
        <v>14</v>
      </c>
      <c r="G330" s="140" t="s">
        <v>202</v>
      </c>
      <c r="H330" s="140" t="s">
        <v>109</v>
      </c>
      <c r="I330" s="212" t="s">
        <v>2952</v>
      </c>
      <c r="J330" s="140" t="s">
        <v>569</v>
      </c>
      <c r="K330" s="141" t="s">
        <v>570</v>
      </c>
      <c r="L330" s="179" t="s">
        <v>19</v>
      </c>
      <c r="M330" s="179" t="str">
        <f>IFERROR(INDEX('1.2(2)'!J$967:J$1010,MATCH('1.2(1)①'!$B330,'1.2(2)'!$E$967:$E$1010,0),1),"ー")</f>
        <v>ー</v>
      </c>
      <c r="N330" s="179" t="str">
        <f>IFERROR(INDEX('1.2(2)'!K$967:K$1010,MATCH('1.2(1)①'!$B330,'1.2(2)'!$E$967:$E$1010,0),1),"ー")</f>
        <v>ー</v>
      </c>
    </row>
    <row r="331" spans="1:14">
      <c r="A331" s="191" t="str">
        <f t="shared" si="11"/>
        <v>Scope1, 2その他の設備導入、運用改善コージェネレーション設備その他設備導入</v>
      </c>
      <c r="B331" s="11">
        <f t="shared" si="10"/>
        <v>325</v>
      </c>
      <c r="C331" s="153" t="s">
        <v>11</v>
      </c>
      <c r="D331" s="140" t="s">
        <v>12</v>
      </c>
      <c r="E331" s="140" t="s">
        <v>13</v>
      </c>
      <c r="F331" s="140" t="s">
        <v>14</v>
      </c>
      <c r="G331" s="140" t="s">
        <v>202</v>
      </c>
      <c r="H331" s="140" t="s">
        <v>109</v>
      </c>
      <c r="I331" s="212" t="s">
        <v>2952</v>
      </c>
      <c r="J331" s="140" t="s">
        <v>571</v>
      </c>
      <c r="K331" s="141" t="s">
        <v>572</v>
      </c>
      <c r="L331" s="179" t="s">
        <v>19</v>
      </c>
      <c r="M331" s="179" t="str">
        <f>IFERROR(INDEX('1.2(2)'!J$967:J$1010,MATCH('1.2(1)①'!$B331,'1.2(2)'!$E$967:$E$1010,0),1),"ー")</f>
        <v>ー</v>
      </c>
      <c r="N331" s="179" t="str">
        <f>IFERROR(INDEX('1.2(2)'!K$967:K$1010,MATCH('1.2(1)①'!$B331,'1.2(2)'!$E$967:$E$1010,0),1),"ー")</f>
        <v>ー</v>
      </c>
    </row>
    <row r="332" spans="1:14" ht="28.8">
      <c r="A332" s="191" t="str">
        <f t="shared" si="11"/>
        <v>Scope1, 2その他の設備導入、運用改善コージェネレーション設備その他設備導入</v>
      </c>
      <c r="B332" s="11">
        <f t="shared" si="10"/>
        <v>326</v>
      </c>
      <c r="C332" s="153" t="s">
        <v>11</v>
      </c>
      <c r="D332" s="140" t="s">
        <v>12</v>
      </c>
      <c r="E332" s="140" t="s">
        <v>13</v>
      </c>
      <c r="F332" s="140" t="s">
        <v>14</v>
      </c>
      <c r="G332" s="140" t="s">
        <v>202</v>
      </c>
      <c r="H332" s="140" t="s">
        <v>109</v>
      </c>
      <c r="I332" s="212" t="s">
        <v>2952</v>
      </c>
      <c r="J332" s="140" t="s">
        <v>573</v>
      </c>
      <c r="K332" s="141" t="s">
        <v>574</v>
      </c>
      <c r="L332" s="179" t="s">
        <v>19</v>
      </c>
      <c r="M332" s="179" t="str">
        <f>IFERROR(INDEX('1.2(2)'!J$967:J$1010,MATCH('1.2(1)①'!$B332,'1.2(2)'!$E$967:$E$1010,0),1),"ー")</f>
        <v>ー</v>
      </c>
      <c r="N332" s="179" t="str">
        <f>IFERROR(INDEX('1.2(2)'!K$967:K$1010,MATCH('1.2(1)①'!$B332,'1.2(2)'!$E$967:$E$1010,0),1),"ー")</f>
        <v>ー</v>
      </c>
    </row>
    <row r="333" spans="1:14" ht="43.2">
      <c r="A333" s="191" t="str">
        <f t="shared" si="11"/>
        <v>Scope1, 2その他の設備導入、運用改善コージェネレーション設備その他設備導入</v>
      </c>
      <c r="B333" s="11">
        <f t="shared" si="10"/>
        <v>327</v>
      </c>
      <c r="C333" s="153" t="s">
        <v>11</v>
      </c>
      <c r="D333" s="140" t="s">
        <v>12</v>
      </c>
      <c r="E333" s="140" t="s">
        <v>13</v>
      </c>
      <c r="F333" s="140" t="s">
        <v>14</v>
      </c>
      <c r="G333" s="140" t="s">
        <v>202</v>
      </c>
      <c r="H333" s="140" t="s">
        <v>109</v>
      </c>
      <c r="I333" s="212" t="s">
        <v>2952</v>
      </c>
      <c r="J333" s="140" t="s">
        <v>575</v>
      </c>
      <c r="K333" s="141" t="s">
        <v>576</v>
      </c>
      <c r="L333" s="179"/>
      <c r="M333" s="179" t="str">
        <f>IFERROR(INDEX('1.2(2)'!J$967:J$1010,MATCH('1.2(1)①'!$B333,'1.2(2)'!$E$967:$E$1010,0),1),"ー")</f>
        <v>ー</v>
      </c>
      <c r="N333" s="179" t="str">
        <f>IFERROR(INDEX('1.2(2)'!K$967:K$1010,MATCH('1.2(1)①'!$B333,'1.2(2)'!$E$967:$E$1010,0),1),"ー")</f>
        <v>ー</v>
      </c>
    </row>
    <row r="334" spans="1:14" s="184" customFormat="1" ht="28.8">
      <c r="A334" s="191" t="str">
        <f t="shared" si="11"/>
        <v>Scope1, 2その他の設備導入、運用改善コージェネレーション設備その他運用改善</v>
      </c>
      <c r="B334" s="11">
        <f t="shared" si="10"/>
        <v>328</v>
      </c>
      <c r="C334" s="206" t="s">
        <v>11</v>
      </c>
      <c r="D334" s="212" t="s">
        <v>12</v>
      </c>
      <c r="E334" s="212" t="s">
        <v>13</v>
      </c>
      <c r="F334" s="212" t="s">
        <v>14</v>
      </c>
      <c r="G334" s="212" t="s">
        <v>202</v>
      </c>
      <c r="H334" s="212" t="s">
        <v>109</v>
      </c>
      <c r="I334" s="212" t="s">
        <v>2736</v>
      </c>
      <c r="J334" s="212" t="s">
        <v>2788</v>
      </c>
      <c r="K334" s="213"/>
      <c r="L334" s="179"/>
      <c r="M334" s="179"/>
      <c r="N334" s="179"/>
    </row>
    <row r="335" spans="1:14" s="184" customFormat="1" ht="28.8">
      <c r="A335" s="191" t="str">
        <f t="shared" si="11"/>
        <v>Scope1, 2その他の設備導入、運用改善コージェネレーション設備その他運用改善</v>
      </c>
      <c r="B335" s="11">
        <f t="shared" si="10"/>
        <v>329</v>
      </c>
      <c r="C335" s="206" t="s">
        <v>11</v>
      </c>
      <c r="D335" s="212" t="s">
        <v>12</v>
      </c>
      <c r="E335" s="212" t="s">
        <v>13</v>
      </c>
      <c r="F335" s="212" t="s">
        <v>14</v>
      </c>
      <c r="G335" s="212" t="s">
        <v>202</v>
      </c>
      <c r="H335" s="212" t="s">
        <v>109</v>
      </c>
      <c r="I335" s="212" t="s">
        <v>2736</v>
      </c>
      <c r="J335" s="212" t="s">
        <v>2789</v>
      </c>
      <c r="K335" s="213"/>
      <c r="L335" s="179"/>
      <c r="M335" s="179"/>
      <c r="N335" s="179"/>
    </row>
    <row r="336" spans="1:14" s="184" customFormat="1" ht="28.8">
      <c r="A336" s="191" t="str">
        <f t="shared" si="11"/>
        <v>Scope1, 2その他の設備導入、運用改善コージェネレーション設備その他運用改善</v>
      </c>
      <c r="B336" s="11">
        <f t="shared" si="10"/>
        <v>330</v>
      </c>
      <c r="C336" s="206" t="s">
        <v>11</v>
      </c>
      <c r="D336" s="212" t="s">
        <v>12</v>
      </c>
      <c r="E336" s="212" t="s">
        <v>13</v>
      </c>
      <c r="F336" s="212" t="s">
        <v>14</v>
      </c>
      <c r="G336" s="212" t="s">
        <v>202</v>
      </c>
      <c r="H336" s="212" t="s">
        <v>109</v>
      </c>
      <c r="I336" s="212" t="s">
        <v>2736</v>
      </c>
      <c r="J336" s="212" t="s">
        <v>2790</v>
      </c>
      <c r="K336" s="213"/>
      <c r="L336" s="179"/>
      <c r="M336" s="179"/>
      <c r="N336" s="179"/>
    </row>
    <row r="337" spans="1:14" s="184" customFormat="1">
      <c r="A337" s="191" t="str">
        <f t="shared" si="11"/>
        <v>Scope1, 2その他の設備導入、運用改善コージェネレーション設備その他運用改善</v>
      </c>
      <c r="B337" s="11">
        <f t="shared" si="10"/>
        <v>331</v>
      </c>
      <c r="C337" s="206" t="s">
        <v>11</v>
      </c>
      <c r="D337" s="212" t="s">
        <v>12</v>
      </c>
      <c r="E337" s="212" t="s">
        <v>13</v>
      </c>
      <c r="F337" s="212" t="s">
        <v>14</v>
      </c>
      <c r="G337" s="212" t="s">
        <v>202</v>
      </c>
      <c r="H337" s="212" t="s">
        <v>109</v>
      </c>
      <c r="I337" s="212" t="s">
        <v>2736</v>
      </c>
      <c r="J337" s="212" t="s">
        <v>2754</v>
      </c>
      <c r="K337" s="213"/>
      <c r="L337" s="179"/>
      <c r="M337" s="179"/>
      <c r="N337" s="179"/>
    </row>
    <row r="338" spans="1:14" ht="57.6">
      <c r="A338" s="191" t="str">
        <f t="shared" si="11"/>
        <v>Scope1, 2その他の設備導入、運用改善電気使用設備受変電、配電設備</v>
      </c>
      <c r="B338" s="11">
        <f t="shared" si="10"/>
        <v>332</v>
      </c>
      <c r="C338" s="153" t="s">
        <v>11</v>
      </c>
      <c r="D338" s="140" t="s">
        <v>12</v>
      </c>
      <c r="E338" s="140" t="s">
        <v>13</v>
      </c>
      <c r="F338" s="140" t="s">
        <v>14</v>
      </c>
      <c r="G338" s="140" t="s">
        <v>202</v>
      </c>
      <c r="H338" s="140" t="s">
        <v>116</v>
      </c>
      <c r="I338" s="140" t="s">
        <v>117</v>
      </c>
      <c r="J338" s="140" t="s">
        <v>577</v>
      </c>
      <c r="K338" s="141" t="s">
        <v>578</v>
      </c>
      <c r="L338" s="179" t="s">
        <v>19</v>
      </c>
      <c r="M338" s="179" t="str">
        <f>IFERROR(INDEX('1.2(2)'!J$967:J$1010,MATCH('1.2(1)①'!$B338,'1.2(2)'!$E$967:$E$1010,0),1),"ー")</f>
        <v>ー</v>
      </c>
      <c r="N338" s="179" t="str">
        <f>IFERROR(INDEX('1.2(2)'!K$967:K$1010,MATCH('1.2(1)①'!$B338,'1.2(2)'!$E$967:$E$1010,0),1),"ー")</f>
        <v>ー</v>
      </c>
    </row>
    <row r="339" spans="1:14" ht="28.8">
      <c r="A339" s="191" t="str">
        <f t="shared" si="11"/>
        <v>Scope1, 2その他の設備導入、運用改善電気使用設備受変電、配電設備</v>
      </c>
      <c r="B339" s="11">
        <f t="shared" si="10"/>
        <v>333</v>
      </c>
      <c r="C339" s="153" t="s">
        <v>11</v>
      </c>
      <c r="D339" s="140" t="s">
        <v>12</v>
      </c>
      <c r="E339" s="140" t="s">
        <v>13</v>
      </c>
      <c r="F339" s="140" t="s">
        <v>14</v>
      </c>
      <c r="G339" s="140" t="s">
        <v>202</v>
      </c>
      <c r="H339" s="140" t="s">
        <v>116</v>
      </c>
      <c r="I339" s="140" t="s">
        <v>117</v>
      </c>
      <c r="J339" s="140" t="s">
        <v>579</v>
      </c>
      <c r="K339" s="141" t="s">
        <v>580</v>
      </c>
      <c r="L339" s="179" t="s">
        <v>19</v>
      </c>
      <c r="M339" s="179" t="str">
        <f>IFERROR(INDEX('1.2(2)'!J$967:J$1010,MATCH('1.2(1)①'!$B339,'1.2(2)'!$E$967:$E$1010,0),1),"ー")</f>
        <v>ー</v>
      </c>
      <c r="N339" s="179" t="str">
        <f>IFERROR(INDEX('1.2(2)'!K$967:K$1010,MATCH('1.2(1)①'!$B339,'1.2(2)'!$E$967:$E$1010,0),1),"ー")</f>
        <v>ー</v>
      </c>
    </row>
    <row r="340" spans="1:14">
      <c r="A340" s="191" t="str">
        <f t="shared" si="11"/>
        <v>Scope1, 2その他の設備導入、運用改善電気使用設備受変電、配電設備</v>
      </c>
      <c r="B340" s="11">
        <f t="shared" si="10"/>
        <v>334</v>
      </c>
      <c r="C340" s="153" t="s">
        <v>11</v>
      </c>
      <c r="D340" s="140" t="s">
        <v>12</v>
      </c>
      <c r="E340" s="140" t="s">
        <v>13</v>
      </c>
      <c r="F340" s="140" t="s">
        <v>14</v>
      </c>
      <c r="G340" s="140" t="s">
        <v>202</v>
      </c>
      <c r="H340" s="140" t="s">
        <v>116</v>
      </c>
      <c r="I340" s="140" t="s">
        <v>117</v>
      </c>
      <c r="J340" s="212" t="s">
        <v>2956</v>
      </c>
      <c r="K340" s="213" t="s">
        <v>581</v>
      </c>
      <c r="L340" s="179" t="s">
        <v>19</v>
      </c>
      <c r="M340" s="179" t="str">
        <f>IFERROR(INDEX('1.2(2)'!J$967:J$1010,MATCH('1.2(1)①'!$B340,'1.2(2)'!$E$967:$E$1010,0),1),"ー")</f>
        <v>ー</v>
      </c>
      <c r="N340" s="179" t="str">
        <f>IFERROR(INDEX('1.2(2)'!K$967:K$1010,MATCH('1.2(1)①'!$B340,'1.2(2)'!$E$967:$E$1010,0),1),"ー")</f>
        <v>ー</v>
      </c>
    </row>
    <row r="341" spans="1:14" ht="28.8">
      <c r="A341" s="191" t="str">
        <f t="shared" si="11"/>
        <v>Scope1, 2その他の設備導入、運用改善電気使用設備受変電、配電設備</v>
      </c>
      <c r="B341" s="11">
        <f t="shared" si="10"/>
        <v>335</v>
      </c>
      <c r="C341" s="153" t="s">
        <v>11</v>
      </c>
      <c r="D341" s="140" t="s">
        <v>12</v>
      </c>
      <c r="E341" s="140" t="s">
        <v>13</v>
      </c>
      <c r="F341" s="140" t="s">
        <v>14</v>
      </c>
      <c r="G341" s="140" t="s">
        <v>202</v>
      </c>
      <c r="H341" s="140" t="s">
        <v>116</v>
      </c>
      <c r="I341" s="140" t="s">
        <v>117</v>
      </c>
      <c r="J341" s="140" t="s">
        <v>582</v>
      </c>
      <c r="K341" s="141" t="s">
        <v>583</v>
      </c>
      <c r="L341" s="179" t="s">
        <v>19</v>
      </c>
      <c r="M341" s="179" t="str">
        <f>IFERROR(INDEX('1.2(2)'!J$967:J$1010,MATCH('1.2(1)①'!$B341,'1.2(2)'!$E$967:$E$1010,0),1),"ー")</f>
        <v>ー</v>
      </c>
      <c r="N341" s="179" t="str">
        <f>IFERROR(INDEX('1.2(2)'!K$967:K$1010,MATCH('1.2(1)①'!$B341,'1.2(2)'!$E$967:$E$1010,0),1),"ー")</f>
        <v>ー</v>
      </c>
    </row>
    <row r="342" spans="1:14" ht="57.6">
      <c r="A342" s="191" t="str">
        <f t="shared" si="11"/>
        <v>Scope1, 2その他の設備導入、運用改善電気使用設備受変電、配電設備</v>
      </c>
      <c r="B342" s="11">
        <f t="shared" si="10"/>
        <v>336</v>
      </c>
      <c r="C342" s="153" t="s">
        <v>11</v>
      </c>
      <c r="D342" s="140" t="s">
        <v>12</v>
      </c>
      <c r="E342" s="140" t="s">
        <v>13</v>
      </c>
      <c r="F342" s="140" t="s">
        <v>14</v>
      </c>
      <c r="G342" s="140" t="s">
        <v>202</v>
      </c>
      <c r="H342" s="140" t="s">
        <v>116</v>
      </c>
      <c r="I342" s="140" t="s">
        <v>117</v>
      </c>
      <c r="J342" s="140" t="s">
        <v>584</v>
      </c>
      <c r="K342" s="141" t="s">
        <v>585</v>
      </c>
      <c r="L342" s="179" t="s">
        <v>19</v>
      </c>
      <c r="M342" s="179" t="str">
        <f>IFERROR(INDEX('1.2(2)'!J$967:J$1010,MATCH('1.2(1)①'!$B342,'1.2(2)'!$E$967:$E$1010,0),1),"ー")</f>
        <v>ー</v>
      </c>
      <c r="N342" s="179" t="str">
        <f>IFERROR(INDEX('1.2(2)'!K$967:K$1010,MATCH('1.2(1)①'!$B342,'1.2(2)'!$E$967:$E$1010,0),1),"ー")</f>
        <v>ー</v>
      </c>
    </row>
    <row r="343" spans="1:14" ht="28.8">
      <c r="A343" s="191" t="str">
        <f t="shared" si="11"/>
        <v>Scope1, 2その他の設備導入、運用改善電気使用設備受変電、配電設備</v>
      </c>
      <c r="B343" s="11">
        <f t="shared" si="10"/>
        <v>337</v>
      </c>
      <c r="C343" s="153" t="s">
        <v>11</v>
      </c>
      <c r="D343" s="140" t="s">
        <v>12</v>
      </c>
      <c r="E343" s="140" t="s">
        <v>13</v>
      </c>
      <c r="F343" s="140" t="s">
        <v>14</v>
      </c>
      <c r="G343" s="140" t="s">
        <v>202</v>
      </c>
      <c r="H343" s="140" t="s">
        <v>116</v>
      </c>
      <c r="I343" s="140" t="s">
        <v>117</v>
      </c>
      <c r="J343" s="140" t="s">
        <v>586</v>
      </c>
      <c r="K343" s="141" t="s">
        <v>587</v>
      </c>
      <c r="L343" s="179" t="s">
        <v>19</v>
      </c>
      <c r="M343" s="179" t="str">
        <f>IFERROR(INDEX('1.2(2)'!J$967:J$1010,MATCH('1.2(1)①'!$B343,'1.2(2)'!$E$967:$E$1010,0),1),"ー")</f>
        <v>ー</v>
      </c>
      <c r="N343" s="179" t="str">
        <f>IFERROR(INDEX('1.2(2)'!K$967:K$1010,MATCH('1.2(1)①'!$B343,'1.2(2)'!$E$967:$E$1010,0),1),"ー")</f>
        <v>ー</v>
      </c>
    </row>
    <row r="344" spans="1:14" ht="43.2">
      <c r="A344" s="191" t="str">
        <f t="shared" si="11"/>
        <v>Scope1, 2その他の設備導入、運用改善電気使用設備受変電、配電設備</v>
      </c>
      <c r="B344" s="11">
        <f t="shared" si="10"/>
        <v>338</v>
      </c>
      <c r="C344" s="206" t="s">
        <v>11</v>
      </c>
      <c r="D344" s="212" t="s">
        <v>12</v>
      </c>
      <c r="E344" s="212" t="s">
        <v>13</v>
      </c>
      <c r="F344" s="212" t="s">
        <v>90</v>
      </c>
      <c r="G344" s="212" t="s">
        <v>2839</v>
      </c>
      <c r="H344" s="212" t="s">
        <v>116</v>
      </c>
      <c r="I344" s="212" t="s">
        <v>117</v>
      </c>
      <c r="J344" s="212" t="s">
        <v>2658</v>
      </c>
      <c r="K344" s="213" t="s">
        <v>2660</v>
      </c>
      <c r="L344" s="179" t="s">
        <v>19</v>
      </c>
      <c r="M344" s="179" t="str">
        <f>IFERROR(INDEX('1.2(2)'!J$967:J$1010,MATCH('1.2(1)①'!$B344,'1.2(2)'!$E$967:$E$1010,0),1),"ー")</f>
        <v>ー</v>
      </c>
      <c r="N344" s="179" t="str">
        <f>IFERROR(INDEX('1.2(2)'!K$967:K$1010,MATCH('1.2(1)①'!$B344,'1.2(2)'!$E$967:$E$1010,0),1),"ー")</f>
        <v>ー</v>
      </c>
    </row>
    <row r="345" spans="1:14" ht="43.2">
      <c r="A345" s="191" t="str">
        <f t="shared" si="11"/>
        <v>Scope1, 2その他の設備導入、運用改善電気使用設備受変電、配電設備</v>
      </c>
      <c r="B345" s="11">
        <f t="shared" si="10"/>
        <v>339</v>
      </c>
      <c r="C345" s="206" t="s">
        <v>11</v>
      </c>
      <c r="D345" s="212" t="s">
        <v>12</v>
      </c>
      <c r="E345" s="212" t="s">
        <v>13</v>
      </c>
      <c r="F345" s="212" t="s">
        <v>90</v>
      </c>
      <c r="G345" s="212" t="s">
        <v>202</v>
      </c>
      <c r="H345" s="212" t="s">
        <v>116</v>
      </c>
      <c r="I345" s="212" t="s">
        <v>117</v>
      </c>
      <c r="J345" s="212" t="s">
        <v>2659</v>
      </c>
      <c r="K345" s="213" t="s">
        <v>2661</v>
      </c>
      <c r="L345" s="179" t="s">
        <v>19</v>
      </c>
      <c r="M345" s="179" t="str">
        <f>IFERROR(INDEX('1.2(2)'!J$967:J$1010,MATCH('1.2(1)①'!$B345,'1.2(2)'!$E$967:$E$1010,0),1),"ー")</f>
        <v>ー</v>
      </c>
      <c r="N345" s="179" t="str">
        <f>IFERROR(INDEX('1.2(2)'!K$967:K$1010,MATCH('1.2(1)①'!$B345,'1.2(2)'!$E$967:$E$1010,0),1),"ー")</f>
        <v>ー</v>
      </c>
    </row>
    <row r="346" spans="1:14" s="184" customFormat="1" ht="22.8">
      <c r="A346" s="191" t="str">
        <f t="shared" si="11"/>
        <v>Scope1, 2その他の設備導入、運用改善電気使用設備受変電、配電設備</v>
      </c>
      <c r="B346" s="11">
        <f t="shared" si="10"/>
        <v>340</v>
      </c>
      <c r="C346" s="206" t="s">
        <v>11</v>
      </c>
      <c r="D346" s="212" t="s">
        <v>12</v>
      </c>
      <c r="E346" s="212" t="s">
        <v>13</v>
      </c>
      <c r="F346" s="212" t="s">
        <v>14</v>
      </c>
      <c r="G346" s="212" t="s">
        <v>202</v>
      </c>
      <c r="H346" s="212" t="s">
        <v>116</v>
      </c>
      <c r="I346" s="212" t="s">
        <v>117</v>
      </c>
      <c r="J346" s="212" t="s">
        <v>2791</v>
      </c>
      <c r="K346" s="224" t="s">
        <v>2902</v>
      </c>
      <c r="L346" s="179" t="s">
        <v>2937</v>
      </c>
      <c r="M346" s="179"/>
      <c r="N346" s="179"/>
    </row>
    <row r="347" spans="1:14" s="184" customFormat="1" ht="22.8">
      <c r="A347" s="191" t="str">
        <f t="shared" si="11"/>
        <v>Scope1, 2その他の設備導入、運用改善電気使用設備受変電、配電設備</v>
      </c>
      <c r="B347" s="11">
        <f t="shared" si="10"/>
        <v>341</v>
      </c>
      <c r="C347" s="206" t="s">
        <v>11</v>
      </c>
      <c r="D347" s="212" t="s">
        <v>12</v>
      </c>
      <c r="E347" s="212" t="s">
        <v>13</v>
      </c>
      <c r="F347" s="212" t="s">
        <v>14</v>
      </c>
      <c r="G347" s="212" t="s">
        <v>202</v>
      </c>
      <c r="H347" s="212" t="s">
        <v>116</v>
      </c>
      <c r="I347" s="212" t="s">
        <v>117</v>
      </c>
      <c r="J347" s="212" t="s">
        <v>2792</v>
      </c>
      <c r="K347" s="224" t="s">
        <v>2904</v>
      </c>
      <c r="L347" s="179" t="s">
        <v>2936</v>
      </c>
      <c r="M347" s="179"/>
      <c r="N347" s="179"/>
    </row>
    <row r="348" spans="1:14" s="184" customFormat="1" ht="43.2">
      <c r="A348" s="191" t="str">
        <f t="shared" si="11"/>
        <v>Scope1, 2その他の設備導入、運用改善電気使用設備受変電、配電設備</v>
      </c>
      <c r="B348" s="11">
        <f t="shared" si="10"/>
        <v>342</v>
      </c>
      <c r="C348" s="206" t="s">
        <v>11</v>
      </c>
      <c r="D348" s="212" t="s">
        <v>12</v>
      </c>
      <c r="E348" s="212" t="s">
        <v>13</v>
      </c>
      <c r="F348" s="212" t="s">
        <v>14</v>
      </c>
      <c r="G348" s="212" t="s">
        <v>202</v>
      </c>
      <c r="H348" s="212" t="s">
        <v>116</v>
      </c>
      <c r="I348" s="212" t="s">
        <v>117</v>
      </c>
      <c r="J348" s="212" t="s">
        <v>2793</v>
      </c>
      <c r="K348" s="213"/>
      <c r="L348" s="179"/>
      <c r="M348" s="179"/>
      <c r="N348" s="179"/>
    </row>
    <row r="349" spans="1:14" s="184" customFormat="1" ht="28.8">
      <c r="A349" s="191" t="str">
        <f t="shared" si="11"/>
        <v>Scope1, 2その他の設備導入、運用改善電気使用設備受変電、配電設備</v>
      </c>
      <c r="B349" s="11">
        <f t="shared" si="10"/>
        <v>343</v>
      </c>
      <c r="C349" s="206" t="s">
        <v>11</v>
      </c>
      <c r="D349" s="212" t="s">
        <v>12</v>
      </c>
      <c r="E349" s="212" t="s">
        <v>13</v>
      </c>
      <c r="F349" s="212" t="s">
        <v>14</v>
      </c>
      <c r="G349" s="212" t="s">
        <v>202</v>
      </c>
      <c r="H349" s="212" t="s">
        <v>116</v>
      </c>
      <c r="I349" s="212" t="s">
        <v>117</v>
      </c>
      <c r="J349" s="212" t="s">
        <v>2794</v>
      </c>
      <c r="K349" s="213"/>
      <c r="L349" s="179"/>
      <c r="M349" s="179"/>
      <c r="N349" s="179"/>
    </row>
    <row r="350" spans="1:14" s="184" customFormat="1" ht="28.8">
      <c r="A350" s="191" t="str">
        <f t="shared" si="11"/>
        <v>Scope1, 2その他の設備導入、運用改善電気使用設備受変電、配電設備</v>
      </c>
      <c r="B350" s="11">
        <f t="shared" si="10"/>
        <v>344</v>
      </c>
      <c r="C350" s="206" t="s">
        <v>11</v>
      </c>
      <c r="D350" s="212" t="s">
        <v>12</v>
      </c>
      <c r="E350" s="212" t="s">
        <v>13</v>
      </c>
      <c r="F350" s="212" t="s">
        <v>14</v>
      </c>
      <c r="G350" s="212" t="s">
        <v>202</v>
      </c>
      <c r="H350" s="212" t="s">
        <v>116</v>
      </c>
      <c r="I350" s="212" t="s">
        <v>117</v>
      </c>
      <c r="J350" s="212" t="s">
        <v>2795</v>
      </c>
      <c r="K350" s="224" t="s">
        <v>2905</v>
      </c>
      <c r="L350" s="179" t="s">
        <v>2936</v>
      </c>
      <c r="M350" s="179"/>
      <c r="N350" s="179"/>
    </row>
    <row r="351" spans="1:14" s="184" customFormat="1">
      <c r="A351" s="191" t="str">
        <f t="shared" si="11"/>
        <v>Scope1, 2その他の設備導入、運用改善電気使用設備受変電、配電設備</v>
      </c>
      <c r="B351" s="11">
        <f t="shared" si="10"/>
        <v>345</v>
      </c>
      <c r="C351" s="206" t="s">
        <v>11</v>
      </c>
      <c r="D351" s="212" t="s">
        <v>12</v>
      </c>
      <c r="E351" s="212" t="s">
        <v>13</v>
      </c>
      <c r="F351" s="212" t="s">
        <v>14</v>
      </c>
      <c r="G351" s="212" t="s">
        <v>202</v>
      </c>
      <c r="H351" s="212" t="s">
        <v>116</v>
      </c>
      <c r="I351" s="212" t="s">
        <v>117</v>
      </c>
      <c r="J351" s="212" t="s">
        <v>2796</v>
      </c>
      <c r="K351" s="213"/>
      <c r="L351" s="179"/>
      <c r="M351" s="179"/>
      <c r="N351" s="179"/>
    </row>
    <row r="352" spans="1:14" s="184" customFormat="1">
      <c r="A352" s="191" t="str">
        <f t="shared" si="11"/>
        <v>Scope1, 2その他の設備導入、運用改善電気使用設備受変電、配電設備</v>
      </c>
      <c r="B352" s="11">
        <f t="shared" si="10"/>
        <v>346</v>
      </c>
      <c r="C352" s="206" t="s">
        <v>11</v>
      </c>
      <c r="D352" s="212" t="s">
        <v>12</v>
      </c>
      <c r="E352" s="212" t="s">
        <v>13</v>
      </c>
      <c r="F352" s="212" t="s">
        <v>14</v>
      </c>
      <c r="G352" s="212" t="s">
        <v>202</v>
      </c>
      <c r="H352" s="212" t="s">
        <v>116</v>
      </c>
      <c r="I352" s="212" t="s">
        <v>117</v>
      </c>
      <c r="J352" s="212" t="s">
        <v>2760</v>
      </c>
      <c r="K352" s="213"/>
      <c r="L352" s="179"/>
      <c r="M352" s="179"/>
      <c r="N352" s="179"/>
    </row>
    <row r="353" spans="1:14" s="184" customFormat="1" ht="28.8">
      <c r="A353" s="191" t="str">
        <f t="shared" si="11"/>
        <v>Scope1, 2その他の設備導入、運用改善電気使用設備電動機・電動力応用設備</v>
      </c>
      <c r="B353" s="11">
        <f t="shared" si="10"/>
        <v>347</v>
      </c>
      <c r="C353" s="206" t="s">
        <v>11</v>
      </c>
      <c r="D353" s="212" t="s">
        <v>12</v>
      </c>
      <c r="E353" s="212" t="s">
        <v>13</v>
      </c>
      <c r="F353" s="212" t="s">
        <v>14</v>
      </c>
      <c r="G353" s="212" t="s">
        <v>202</v>
      </c>
      <c r="H353" s="212" t="s">
        <v>116</v>
      </c>
      <c r="I353" s="212" t="s">
        <v>2797</v>
      </c>
      <c r="J353" s="212" t="s">
        <v>2798</v>
      </c>
      <c r="K353" s="224" t="s">
        <v>2907</v>
      </c>
      <c r="L353" s="179"/>
      <c r="M353" s="179"/>
      <c r="N353" s="179"/>
    </row>
    <row r="354" spans="1:14" s="184" customFormat="1" ht="43.2">
      <c r="A354" s="191" t="str">
        <f t="shared" si="11"/>
        <v>Scope1, 2その他の設備導入、運用改善電気使用設備電動機・電動力応用設備</v>
      </c>
      <c r="B354" s="11">
        <f t="shared" si="10"/>
        <v>348</v>
      </c>
      <c r="C354" s="206" t="s">
        <v>11</v>
      </c>
      <c r="D354" s="212" t="s">
        <v>12</v>
      </c>
      <c r="E354" s="212" t="s">
        <v>13</v>
      </c>
      <c r="F354" s="212" t="s">
        <v>14</v>
      </c>
      <c r="G354" s="212" t="s">
        <v>202</v>
      </c>
      <c r="H354" s="212" t="s">
        <v>116</v>
      </c>
      <c r="I354" s="212" t="s">
        <v>2797</v>
      </c>
      <c r="J354" s="212" t="s">
        <v>2799</v>
      </c>
      <c r="K354" s="224" t="s">
        <v>2908</v>
      </c>
      <c r="L354" s="179"/>
      <c r="M354" s="179"/>
      <c r="N354" s="179"/>
    </row>
    <row r="355" spans="1:14" s="184" customFormat="1">
      <c r="A355" s="191" t="str">
        <f t="shared" si="11"/>
        <v>Scope1, 2その他の設備導入、運用改善電気使用設備電動機・電動力応用設備</v>
      </c>
      <c r="B355" s="11">
        <f t="shared" si="10"/>
        <v>349</v>
      </c>
      <c r="C355" s="206" t="s">
        <v>11</v>
      </c>
      <c r="D355" s="212" t="s">
        <v>12</v>
      </c>
      <c r="E355" s="212" t="s">
        <v>13</v>
      </c>
      <c r="F355" s="212" t="s">
        <v>14</v>
      </c>
      <c r="G355" s="212" t="s">
        <v>202</v>
      </c>
      <c r="H355" s="212" t="s">
        <v>116</v>
      </c>
      <c r="I355" s="212" t="s">
        <v>2797</v>
      </c>
      <c r="J355" s="212" t="s">
        <v>2800</v>
      </c>
      <c r="K355" s="213"/>
      <c r="L355" s="179"/>
      <c r="M355" s="179"/>
      <c r="N355" s="179"/>
    </row>
    <row r="356" spans="1:14" ht="28.8">
      <c r="A356" s="191" t="str">
        <f t="shared" si="11"/>
        <v>Scope1, 2その他の設備導入、運用改善電気使用設備回転数制御装置</v>
      </c>
      <c r="B356" s="11">
        <f t="shared" si="10"/>
        <v>350</v>
      </c>
      <c r="C356" s="153" t="s">
        <v>11</v>
      </c>
      <c r="D356" s="140" t="s">
        <v>12</v>
      </c>
      <c r="E356" s="140" t="s">
        <v>13</v>
      </c>
      <c r="F356" s="140" t="s">
        <v>14</v>
      </c>
      <c r="G356" s="140" t="s">
        <v>202</v>
      </c>
      <c r="H356" s="140" t="s">
        <v>116</v>
      </c>
      <c r="I356" s="140" t="s">
        <v>588</v>
      </c>
      <c r="J356" s="140" t="s">
        <v>589</v>
      </c>
      <c r="K356" s="141" t="s">
        <v>590</v>
      </c>
      <c r="L356" s="179" t="s">
        <v>19</v>
      </c>
      <c r="M356" s="179" t="str">
        <f>IFERROR(INDEX('1.2(2)'!J$967:J$1010,MATCH('1.2(1)①'!$B356,'1.2(2)'!$E$967:$E$1010,0),1),"ー")</f>
        <v>ー</v>
      </c>
      <c r="N356" s="179" t="str">
        <f>IFERROR(INDEX('1.2(2)'!K$967:K$1010,MATCH('1.2(1)①'!$B356,'1.2(2)'!$E$967:$E$1010,0),1),"ー")</f>
        <v>ー</v>
      </c>
    </row>
    <row r="357" spans="1:14" ht="28.8">
      <c r="A357" s="191" t="str">
        <f t="shared" si="11"/>
        <v>Scope1, 2その他の設備導入、運用改善電気使用設備回転数制御装置</v>
      </c>
      <c r="B357" s="11">
        <f t="shared" si="10"/>
        <v>351</v>
      </c>
      <c r="C357" s="153" t="s">
        <v>11</v>
      </c>
      <c r="D357" s="140" t="s">
        <v>12</v>
      </c>
      <c r="E357" s="140" t="s">
        <v>13</v>
      </c>
      <c r="F357" s="140" t="s">
        <v>14</v>
      </c>
      <c r="G357" s="140" t="s">
        <v>202</v>
      </c>
      <c r="H357" s="140" t="s">
        <v>116</v>
      </c>
      <c r="I357" s="140" t="s">
        <v>588</v>
      </c>
      <c r="J357" s="140" t="s">
        <v>591</v>
      </c>
      <c r="K357" s="141" t="s">
        <v>592</v>
      </c>
      <c r="L357" s="179"/>
      <c r="M357" s="179" t="str">
        <f>IFERROR(INDEX('1.2(2)'!J$967:J$1010,MATCH('1.2(1)①'!$B357,'1.2(2)'!$E$967:$E$1010,0),1),"ー")</f>
        <v>ー</v>
      </c>
      <c r="N357" s="179" t="str">
        <f>IFERROR(INDEX('1.2(2)'!K$967:K$1010,MATCH('1.2(1)①'!$B357,'1.2(2)'!$E$967:$E$1010,0),1),"ー")</f>
        <v>ー</v>
      </c>
    </row>
    <row r="358" spans="1:14">
      <c r="A358" s="191" t="str">
        <f t="shared" si="11"/>
        <v>Scope1, 2その他の設備導入、運用改善電気使用設備回転数制御装置</v>
      </c>
      <c r="B358" s="11">
        <f t="shared" si="10"/>
        <v>352</v>
      </c>
      <c r="C358" s="153" t="s">
        <v>11</v>
      </c>
      <c r="D358" s="140" t="s">
        <v>12</v>
      </c>
      <c r="E358" s="140" t="s">
        <v>13</v>
      </c>
      <c r="F358" s="140" t="s">
        <v>14</v>
      </c>
      <c r="G358" s="140" t="s">
        <v>202</v>
      </c>
      <c r="H358" s="140" t="s">
        <v>116</v>
      </c>
      <c r="I358" s="140" t="s">
        <v>588</v>
      </c>
      <c r="J358" s="140" t="s">
        <v>593</v>
      </c>
      <c r="K358" s="141" t="s">
        <v>594</v>
      </c>
      <c r="L358" s="179"/>
      <c r="M358" s="179" t="str">
        <f>IFERROR(INDEX('1.2(2)'!J$967:J$1010,MATCH('1.2(1)①'!$B358,'1.2(2)'!$E$967:$E$1010,0),1),"ー")</f>
        <v>ー</v>
      </c>
      <c r="N358" s="179" t="str">
        <f>IFERROR(INDEX('1.2(2)'!K$967:K$1010,MATCH('1.2(1)①'!$B358,'1.2(2)'!$E$967:$E$1010,0),1),"ー")</f>
        <v>ー</v>
      </c>
    </row>
    <row r="359" spans="1:14" ht="43.2">
      <c r="A359" s="191" t="str">
        <f t="shared" si="11"/>
        <v>Scope1, 2その他の設備導入、運用改善電気使用設備回転数制御装置</v>
      </c>
      <c r="B359" s="11">
        <f t="shared" si="10"/>
        <v>353</v>
      </c>
      <c r="C359" s="153" t="s">
        <v>11</v>
      </c>
      <c r="D359" s="140" t="s">
        <v>12</v>
      </c>
      <c r="E359" s="140" t="s">
        <v>13</v>
      </c>
      <c r="F359" s="140" t="s">
        <v>14</v>
      </c>
      <c r="G359" s="140" t="s">
        <v>202</v>
      </c>
      <c r="H359" s="140" t="s">
        <v>116</v>
      </c>
      <c r="I359" s="140" t="s">
        <v>588</v>
      </c>
      <c r="J359" s="140" t="s">
        <v>595</v>
      </c>
      <c r="K359" s="141" t="s">
        <v>596</v>
      </c>
      <c r="L359" s="179"/>
      <c r="M359" s="179" t="str">
        <f>IFERROR(INDEX('1.2(2)'!J$967:J$1010,MATCH('1.2(1)①'!$B359,'1.2(2)'!$E$967:$E$1010,0),1),"ー")</f>
        <v>ー</v>
      </c>
      <c r="N359" s="179" t="str">
        <f>IFERROR(INDEX('1.2(2)'!K$967:K$1010,MATCH('1.2(1)①'!$B359,'1.2(2)'!$E$967:$E$1010,0),1),"ー")</f>
        <v>ー</v>
      </c>
    </row>
    <row r="360" spans="1:14" ht="28.8">
      <c r="A360" s="191" t="str">
        <f t="shared" si="11"/>
        <v>Scope1, 2その他の設備導入、運用改善電気使用設備回転数制御装置</v>
      </c>
      <c r="B360" s="11">
        <f t="shared" si="10"/>
        <v>354</v>
      </c>
      <c r="C360" s="153" t="s">
        <v>11</v>
      </c>
      <c r="D360" s="140" t="s">
        <v>12</v>
      </c>
      <c r="E360" s="140" t="s">
        <v>13</v>
      </c>
      <c r="F360" s="140" t="s">
        <v>14</v>
      </c>
      <c r="G360" s="140" t="s">
        <v>202</v>
      </c>
      <c r="H360" s="140" t="s">
        <v>116</v>
      </c>
      <c r="I360" s="140" t="s">
        <v>588</v>
      </c>
      <c r="J360" s="140" t="s">
        <v>597</v>
      </c>
      <c r="K360" s="141" t="s">
        <v>598</v>
      </c>
      <c r="L360" s="179" t="s">
        <v>19</v>
      </c>
      <c r="M360" s="179" t="str">
        <f>IFERROR(INDEX('1.2(2)'!J$967:J$1010,MATCH('1.2(1)①'!$B360,'1.2(2)'!$E$967:$E$1010,0),1),"ー")</f>
        <v>ー</v>
      </c>
      <c r="N360" s="179" t="str">
        <f>IFERROR(INDEX('1.2(2)'!K$967:K$1010,MATCH('1.2(1)①'!$B360,'1.2(2)'!$E$967:$E$1010,0),1),"ー")</f>
        <v>ー</v>
      </c>
    </row>
    <row r="361" spans="1:14" ht="28.8">
      <c r="A361" s="191" t="str">
        <f t="shared" si="11"/>
        <v>Scope1, 2その他の設備導入、運用改善電気使用設備力率改善</v>
      </c>
      <c r="B361" s="11">
        <f t="shared" si="10"/>
        <v>355</v>
      </c>
      <c r="C361" s="153" t="s">
        <v>11</v>
      </c>
      <c r="D361" s="140" t="s">
        <v>12</v>
      </c>
      <c r="E361" s="140" t="s">
        <v>13</v>
      </c>
      <c r="F361" s="140" t="s">
        <v>14</v>
      </c>
      <c r="G361" s="140" t="s">
        <v>202</v>
      </c>
      <c r="H361" s="140" t="s">
        <v>116</v>
      </c>
      <c r="I361" s="140" t="s">
        <v>599</v>
      </c>
      <c r="J361" s="140" t="s">
        <v>600</v>
      </c>
      <c r="K361" s="141" t="s">
        <v>601</v>
      </c>
      <c r="L361" s="179" t="s">
        <v>19</v>
      </c>
      <c r="M361" s="179" t="str">
        <f>IFERROR(INDEX('1.2(2)'!J$967:J$1010,MATCH('1.2(1)①'!$B361,'1.2(2)'!$E$967:$E$1010,0),1),"ー")</f>
        <v>ー</v>
      </c>
      <c r="N361" s="179" t="str">
        <f>IFERROR(INDEX('1.2(2)'!K$967:K$1010,MATCH('1.2(1)①'!$B361,'1.2(2)'!$E$967:$E$1010,0),1),"ー")</f>
        <v>ー</v>
      </c>
    </row>
    <row r="362" spans="1:14" ht="28.8">
      <c r="A362" s="191" t="str">
        <f t="shared" si="11"/>
        <v>Scope1, 2その他の設備導入、運用改善電気使用設備力率改善</v>
      </c>
      <c r="B362" s="11">
        <f t="shared" si="10"/>
        <v>356</v>
      </c>
      <c r="C362" s="153" t="s">
        <v>11</v>
      </c>
      <c r="D362" s="140" t="s">
        <v>12</v>
      </c>
      <c r="E362" s="140" t="s">
        <v>13</v>
      </c>
      <c r="F362" s="140" t="s">
        <v>14</v>
      </c>
      <c r="G362" s="140" t="s">
        <v>202</v>
      </c>
      <c r="H362" s="140" t="s">
        <v>116</v>
      </c>
      <c r="I362" s="140" t="s">
        <v>599</v>
      </c>
      <c r="J362" s="140" t="s">
        <v>602</v>
      </c>
      <c r="K362" s="141" t="s">
        <v>603</v>
      </c>
      <c r="L362" s="179" t="s">
        <v>19</v>
      </c>
      <c r="M362" s="179" t="str">
        <f>IFERROR(INDEX('1.2(2)'!J$967:J$1010,MATCH('1.2(1)①'!$B362,'1.2(2)'!$E$967:$E$1010,0),1),"ー")</f>
        <v>ー</v>
      </c>
      <c r="N362" s="179" t="str">
        <f>IFERROR(INDEX('1.2(2)'!K$967:K$1010,MATCH('1.2(1)①'!$B362,'1.2(2)'!$E$967:$E$1010,0),1),"ー")</f>
        <v>ー</v>
      </c>
    </row>
    <row r="363" spans="1:14" ht="28.8">
      <c r="A363" s="191" t="str">
        <f t="shared" si="11"/>
        <v>Scope1, 2その他の設備導入、運用改善電気使用設備力率改善</v>
      </c>
      <c r="B363" s="11">
        <f t="shared" si="10"/>
        <v>357</v>
      </c>
      <c r="C363" s="153" t="s">
        <v>11</v>
      </c>
      <c r="D363" s="140" t="s">
        <v>12</v>
      </c>
      <c r="E363" s="140" t="s">
        <v>13</v>
      </c>
      <c r="F363" s="140" t="s">
        <v>14</v>
      </c>
      <c r="G363" s="140" t="s">
        <v>202</v>
      </c>
      <c r="H363" s="140" t="s">
        <v>116</v>
      </c>
      <c r="I363" s="140" t="s">
        <v>599</v>
      </c>
      <c r="J363" s="140" t="s">
        <v>604</v>
      </c>
      <c r="K363" s="141" t="s">
        <v>605</v>
      </c>
      <c r="L363" s="179" t="s">
        <v>19</v>
      </c>
      <c r="M363" s="179" t="str">
        <f>IFERROR(INDEX('1.2(2)'!J$967:J$1010,MATCH('1.2(1)①'!$B363,'1.2(2)'!$E$967:$E$1010,0),1),"ー")</f>
        <v>ー</v>
      </c>
      <c r="N363" s="179" t="str">
        <f>IFERROR(INDEX('1.2(2)'!K$967:K$1010,MATCH('1.2(1)①'!$B363,'1.2(2)'!$E$967:$E$1010,0),1),"ー")</f>
        <v>ー</v>
      </c>
    </row>
    <row r="364" spans="1:14">
      <c r="A364" s="191" t="str">
        <f t="shared" si="11"/>
        <v>Scope1, 2その他の設備導入、運用改善電気使用設備計測管理装置</v>
      </c>
      <c r="B364" s="11">
        <f t="shared" si="10"/>
        <v>358</v>
      </c>
      <c r="C364" s="153" t="s">
        <v>11</v>
      </c>
      <c r="D364" s="140" t="s">
        <v>12</v>
      </c>
      <c r="E364" s="140" t="s">
        <v>13</v>
      </c>
      <c r="F364" s="140" t="s">
        <v>14</v>
      </c>
      <c r="G364" s="140" t="s">
        <v>202</v>
      </c>
      <c r="H364" s="140" t="s">
        <v>116</v>
      </c>
      <c r="I364" s="140" t="s">
        <v>606</v>
      </c>
      <c r="J364" s="140" t="s">
        <v>607</v>
      </c>
      <c r="K364" s="141" t="s">
        <v>608</v>
      </c>
      <c r="L364" s="179"/>
      <c r="M364" s="179" t="str">
        <f>IFERROR(INDEX('1.2(2)'!J$967:J$1010,MATCH('1.2(1)①'!$B364,'1.2(2)'!$E$967:$E$1010,0),1),"ー")</f>
        <v>ー</v>
      </c>
      <c r="N364" s="179" t="str">
        <f>IFERROR(INDEX('1.2(2)'!K$967:K$1010,MATCH('1.2(1)①'!$B364,'1.2(2)'!$E$967:$E$1010,0),1),"ー")</f>
        <v>ー</v>
      </c>
    </row>
    <row r="365" spans="1:14" ht="28.8">
      <c r="A365" s="191" t="str">
        <f t="shared" si="11"/>
        <v>Scope1, 2その他の設備導入、運用改善電気使用設備計測管理装置</v>
      </c>
      <c r="B365" s="11">
        <f t="shared" si="10"/>
        <v>359</v>
      </c>
      <c r="C365" s="153" t="s">
        <v>11</v>
      </c>
      <c r="D365" s="140" t="s">
        <v>12</v>
      </c>
      <c r="E365" s="140" t="s">
        <v>13</v>
      </c>
      <c r="F365" s="140" t="s">
        <v>14</v>
      </c>
      <c r="G365" s="140" t="s">
        <v>202</v>
      </c>
      <c r="H365" s="140" t="s">
        <v>116</v>
      </c>
      <c r="I365" s="140" t="s">
        <v>606</v>
      </c>
      <c r="J365" s="140" t="s">
        <v>609</v>
      </c>
      <c r="K365" s="141" t="s">
        <v>610</v>
      </c>
      <c r="L365" s="179"/>
      <c r="M365" s="179" t="str">
        <f>IFERROR(INDEX('1.2(2)'!J$967:J$1010,MATCH('1.2(1)①'!$B365,'1.2(2)'!$E$967:$E$1010,0),1),"ー")</f>
        <v>ー</v>
      </c>
      <c r="N365" s="179" t="str">
        <f>IFERROR(INDEX('1.2(2)'!K$967:K$1010,MATCH('1.2(1)①'!$B365,'1.2(2)'!$E$967:$E$1010,0),1),"ー")</f>
        <v>ー</v>
      </c>
    </row>
    <row r="366" spans="1:14" ht="28.8">
      <c r="A366" s="191" t="str">
        <f t="shared" si="11"/>
        <v>Scope1, 2その他の設備導入、運用改善電気使用設備計測管理装置</v>
      </c>
      <c r="B366" s="11">
        <f t="shared" si="10"/>
        <v>360</v>
      </c>
      <c r="C366" s="153" t="s">
        <v>11</v>
      </c>
      <c r="D366" s="140" t="s">
        <v>12</v>
      </c>
      <c r="E366" s="140" t="s">
        <v>13</v>
      </c>
      <c r="F366" s="140" t="s">
        <v>14</v>
      </c>
      <c r="G366" s="140" t="s">
        <v>202</v>
      </c>
      <c r="H366" s="140" t="s">
        <v>116</v>
      </c>
      <c r="I366" s="140" t="s">
        <v>606</v>
      </c>
      <c r="J366" s="140" t="s">
        <v>611</v>
      </c>
      <c r="K366" s="141" t="s">
        <v>612</v>
      </c>
      <c r="L366" s="179" t="s">
        <v>19</v>
      </c>
      <c r="M366" s="179" t="str">
        <f>IFERROR(INDEX('1.2(2)'!J$967:J$1010,MATCH('1.2(1)①'!$B366,'1.2(2)'!$E$967:$E$1010,0),1),"ー")</f>
        <v>ー</v>
      </c>
      <c r="N366" s="179" t="str">
        <f>IFERROR(INDEX('1.2(2)'!K$967:K$1010,MATCH('1.2(1)①'!$B366,'1.2(2)'!$E$967:$E$1010,0),1),"ー")</f>
        <v>ー</v>
      </c>
    </row>
    <row r="367" spans="1:14" ht="72">
      <c r="A367" s="191" t="str">
        <f t="shared" si="11"/>
        <v>Scope1, 2その他の設備導入、運用改善電気使用設備計測管理装置</v>
      </c>
      <c r="B367" s="11">
        <f t="shared" si="10"/>
        <v>361</v>
      </c>
      <c r="C367" s="153" t="s">
        <v>11</v>
      </c>
      <c r="D367" s="140" t="s">
        <v>12</v>
      </c>
      <c r="E367" s="140" t="s">
        <v>13</v>
      </c>
      <c r="F367" s="140" t="s">
        <v>14</v>
      </c>
      <c r="G367" s="140" t="s">
        <v>202</v>
      </c>
      <c r="H367" s="140" t="s">
        <v>116</v>
      </c>
      <c r="I367" s="140" t="s">
        <v>606</v>
      </c>
      <c r="J367" s="140" t="s">
        <v>613</v>
      </c>
      <c r="K367" s="141" t="s">
        <v>614</v>
      </c>
      <c r="L367" s="179"/>
      <c r="M367" s="179" t="str">
        <f>IFERROR(INDEX('1.2(2)'!J$967:J$1010,MATCH('1.2(1)①'!$B367,'1.2(2)'!$E$967:$E$1010,0),1),"ー")</f>
        <v>ー</v>
      </c>
      <c r="N367" s="179" t="str">
        <f>IFERROR(INDEX('1.2(2)'!K$967:K$1010,MATCH('1.2(1)①'!$B367,'1.2(2)'!$E$967:$E$1010,0),1),"ー")</f>
        <v>ー</v>
      </c>
    </row>
    <row r="368" spans="1:14" ht="43.2">
      <c r="A368" s="191" t="str">
        <f t="shared" si="11"/>
        <v>Scope1, 2その他の設備導入、運用改善電気使用設備計測管理装置</v>
      </c>
      <c r="B368" s="11">
        <f t="shared" si="10"/>
        <v>362</v>
      </c>
      <c r="C368" s="153" t="s">
        <v>11</v>
      </c>
      <c r="D368" s="140" t="s">
        <v>12</v>
      </c>
      <c r="E368" s="140" t="s">
        <v>13</v>
      </c>
      <c r="F368" s="140" t="s">
        <v>14</v>
      </c>
      <c r="G368" s="140" t="s">
        <v>202</v>
      </c>
      <c r="H368" s="140" t="s">
        <v>116</v>
      </c>
      <c r="I368" s="140" t="s">
        <v>606</v>
      </c>
      <c r="J368" s="140" t="s">
        <v>615</v>
      </c>
      <c r="K368" s="141" t="s">
        <v>616</v>
      </c>
      <c r="L368" s="179"/>
      <c r="M368" s="179" t="str">
        <f>IFERROR(INDEX('1.2(2)'!J$967:J$1010,MATCH('1.2(1)①'!$B368,'1.2(2)'!$E$967:$E$1010,0),1),"ー")</f>
        <v>ー</v>
      </c>
      <c r="N368" s="179" t="str">
        <f>IFERROR(INDEX('1.2(2)'!K$967:K$1010,MATCH('1.2(1)①'!$B368,'1.2(2)'!$E$967:$E$1010,0),1),"ー")</f>
        <v>ー</v>
      </c>
    </row>
    <row r="369" spans="1:14" s="184" customFormat="1" ht="43.2">
      <c r="A369" s="191" t="str">
        <f t="shared" si="11"/>
        <v>Scope1, 2その他の設備導入、運用改善電気使用設備電気加熱設備</v>
      </c>
      <c r="B369" s="11">
        <f>ROW(B369)-6</f>
        <v>363</v>
      </c>
      <c r="C369" s="206" t="s">
        <v>11</v>
      </c>
      <c r="D369" s="212" t="s">
        <v>974</v>
      </c>
      <c r="E369" s="212" t="s">
        <v>13</v>
      </c>
      <c r="F369" s="212" t="s">
        <v>14</v>
      </c>
      <c r="G369" s="212" t="s">
        <v>202</v>
      </c>
      <c r="H369" s="212" t="s">
        <v>116</v>
      </c>
      <c r="I369" s="212" t="s">
        <v>129</v>
      </c>
      <c r="J369" s="212" t="s">
        <v>2801</v>
      </c>
      <c r="K369" s="212"/>
      <c r="L369" s="179"/>
      <c r="M369" s="179"/>
      <c r="N369" s="179"/>
    </row>
    <row r="370" spans="1:14">
      <c r="A370" s="191" t="str">
        <f t="shared" si="11"/>
        <v>Scope1, 2その他の設備導入、運用改善電気使用設備業務用機器</v>
      </c>
      <c r="B370" s="11">
        <f t="shared" si="10"/>
        <v>364</v>
      </c>
      <c r="C370" s="153" t="s">
        <v>11</v>
      </c>
      <c r="D370" s="140" t="s">
        <v>12</v>
      </c>
      <c r="E370" s="140" t="s">
        <v>13</v>
      </c>
      <c r="F370" s="140" t="s">
        <v>14</v>
      </c>
      <c r="G370" s="140" t="s">
        <v>202</v>
      </c>
      <c r="H370" s="140" t="s">
        <v>116</v>
      </c>
      <c r="I370" s="140" t="s">
        <v>617</v>
      </c>
      <c r="J370" s="140" t="s">
        <v>618</v>
      </c>
      <c r="K370" s="141" t="s">
        <v>619</v>
      </c>
      <c r="L370" s="179" t="s">
        <v>19</v>
      </c>
      <c r="M370" s="179" t="str">
        <f>IFERROR(INDEX('1.2(2)'!J$967:J$1010,MATCH('1.2(1)①'!$B370,'1.2(2)'!$E$967:$E$1010,0),1),"ー")</f>
        <v>ー</v>
      </c>
      <c r="N370" s="179" t="str">
        <f>IFERROR(INDEX('1.2(2)'!K$967:K$1010,MATCH('1.2(1)①'!$B370,'1.2(2)'!$E$967:$E$1010,0),1),"ー")</f>
        <v>ー</v>
      </c>
    </row>
    <row r="371" spans="1:14" ht="28.8">
      <c r="A371" s="191" t="str">
        <f t="shared" si="11"/>
        <v>Scope1, 2その他の設備導入、運用改善電気使用設備業務用機器</v>
      </c>
      <c r="B371" s="11">
        <f t="shared" si="10"/>
        <v>365</v>
      </c>
      <c r="C371" s="153" t="s">
        <v>11</v>
      </c>
      <c r="D371" s="140" t="s">
        <v>12</v>
      </c>
      <c r="E371" s="140" t="s">
        <v>13</v>
      </c>
      <c r="F371" s="140" t="s">
        <v>14</v>
      </c>
      <c r="G371" s="140" t="s">
        <v>202</v>
      </c>
      <c r="H371" s="140" t="s">
        <v>116</v>
      </c>
      <c r="I371" s="140" t="s">
        <v>617</v>
      </c>
      <c r="J371" s="140" t="s">
        <v>620</v>
      </c>
      <c r="K371" s="141" t="s">
        <v>621</v>
      </c>
      <c r="L371" s="179" t="s">
        <v>19</v>
      </c>
      <c r="M371" s="179" t="str">
        <f>IFERROR(INDEX('1.2(2)'!J$967:J$1010,MATCH('1.2(1)①'!$B371,'1.2(2)'!$E$967:$E$1010,0),1),"ー")</f>
        <v>ー</v>
      </c>
      <c r="N371" s="179" t="str">
        <f>IFERROR(INDEX('1.2(2)'!K$967:K$1010,MATCH('1.2(1)①'!$B371,'1.2(2)'!$E$967:$E$1010,0),1),"ー")</f>
        <v>ー</v>
      </c>
    </row>
    <row r="372" spans="1:14" ht="28.8">
      <c r="A372" s="191" t="str">
        <f t="shared" si="11"/>
        <v>Scope1, 2その他の設備導入、運用改善電気使用設備業務用機器</v>
      </c>
      <c r="B372" s="11">
        <f t="shared" si="10"/>
        <v>366</v>
      </c>
      <c r="C372" s="153" t="s">
        <v>11</v>
      </c>
      <c r="D372" s="140" t="s">
        <v>12</v>
      </c>
      <c r="E372" s="140" t="s">
        <v>13</v>
      </c>
      <c r="F372" s="140" t="s">
        <v>14</v>
      </c>
      <c r="G372" s="140" t="s">
        <v>202</v>
      </c>
      <c r="H372" s="140" t="s">
        <v>116</v>
      </c>
      <c r="I372" s="140" t="s">
        <v>617</v>
      </c>
      <c r="J372" s="140" t="s">
        <v>622</v>
      </c>
      <c r="K372" s="141" t="s">
        <v>623</v>
      </c>
      <c r="L372" s="179" t="s">
        <v>19</v>
      </c>
      <c r="M372" s="179" t="str">
        <f>IFERROR(INDEX('1.2(2)'!J$967:J$1010,MATCH('1.2(1)①'!$B372,'1.2(2)'!$E$967:$E$1010,0),1),"ー")</f>
        <v>ー</v>
      </c>
      <c r="N372" s="179" t="str">
        <f>IFERROR(INDEX('1.2(2)'!K$967:K$1010,MATCH('1.2(1)①'!$B372,'1.2(2)'!$E$967:$E$1010,0),1),"ー")</f>
        <v>ー</v>
      </c>
    </row>
    <row r="373" spans="1:14" ht="28.8">
      <c r="A373" s="191" t="str">
        <f t="shared" si="11"/>
        <v>Scope1, 2その他の設備導入、運用改善電気使用設備業務用機器</v>
      </c>
      <c r="B373" s="11">
        <f t="shared" si="10"/>
        <v>367</v>
      </c>
      <c r="C373" s="153" t="s">
        <v>11</v>
      </c>
      <c r="D373" s="140" t="s">
        <v>12</v>
      </c>
      <c r="E373" s="140" t="s">
        <v>13</v>
      </c>
      <c r="F373" s="140" t="s">
        <v>90</v>
      </c>
      <c r="G373" s="140" t="s">
        <v>202</v>
      </c>
      <c r="H373" s="140" t="s">
        <v>116</v>
      </c>
      <c r="I373" s="4" t="s">
        <v>138</v>
      </c>
      <c r="J373" s="182" t="s">
        <v>624</v>
      </c>
      <c r="K373" s="141" t="s">
        <v>625</v>
      </c>
      <c r="L373" s="179"/>
      <c r="M373" s="179" t="str">
        <f>IFERROR(INDEX('1.2(2)'!J$967:J$1010,MATCH('1.2(1)①'!$B373,'1.2(2)'!$E$967:$E$1010,0),1),"ー")</f>
        <v>ー</v>
      </c>
      <c r="N373" s="179" t="str">
        <f>IFERROR(INDEX('1.2(2)'!K$967:K$1010,MATCH('1.2(1)①'!$B373,'1.2(2)'!$E$967:$E$1010,0),1),"ー")</f>
        <v>ー</v>
      </c>
    </row>
    <row r="374" spans="1:14" s="184" customFormat="1" ht="28.8">
      <c r="A374" s="191" t="str">
        <f t="shared" si="11"/>
        <v>Scope1, 2その他の設備導入、運用改善電気使用設備業務用機器</v>
      </c>
      <c r="B374" s="11">
        <f t="shared" si="10"/>
        <v>368</v>
      </c>
      <c r="C374" s="206" t="s">
        <v>11</v>
      </c>
      <c r="D374" s="212" t="s">
        <v>12</v>
      </c>
      <c r="E374" s="212" t="s">
        <v>13</v>
      </c>
      <c r="F374" s="212" t="s">
        <v>90</v>
      </c>
      <c r="G374" s="212" t="s">
        <v>202</v>
      </c>
      <c r="H374" s="212" t="s">
        <v>116</v>
      </c>
      <c r="I374" s="4" t="s">
        <v>138</v>
      </c>
      <c r="J374" s="182" t="s">
        <v>2802</v>
      </c>
      <c r="K374" s="224" t="s">
        <v>2909</v>
      </c>
      <c r="L374" s="179" t="s">
        <v>2936</v>
      </c>
      <c r="M374" s="179"/>
      <c r="N374" s="179"/>
    </row>
    <row r="375" spans="1:14" s="184" customFormat="1" ht="28.8">
      <c r="A375" s="191" t="str">
        <f t="shared" si="11"/>
        <v>Scope1, 2その他の設備導入、運用改善電気使用設備業務用機器</v>
      </c>
      <c r="B375" s="11">
        <f t="shared" si="10"/>
        <v>369</v>
      </c>
      <c r="C375" s="206" t="s">
        <v>11</v>
      </c>
      <c r="D375" s="212" t="s">
        <v>12</v>
      </c>
      <c r="E375" s="212" t="s">
        <v>13</v>
      </c>
      <c r="F375" s="212" t="s">
        <v>90</v>
      </c>
      <c r="G375" s="212" t="s">
        <v>202</v>
      </c>
      <c r="H375" s="212" t="s">
        <v>116</v>
      </c>
      <c r="I375" s="4" t="s">
        <v>138</v>
      </c>
      <c r="J375" s="182" t="s">
        <v>2803</v>
      </c>
      <c r="K375" s="224" t="s">
        <v>2911</v>
      </c>
      <c r="L375" s="179" t="s">
        <v>2936</v>
      </c>
      <c r="M375" s="179"/>
      <c r="N375" s="179"/>
    </row>
    <row r="376" spans="1:14" s="184" customFormat="1" ht="28.8">
      <c r="A376" s="191" t="str">
        <f t="shared" si="11"/>
        <v>Scope1, 2その他の設備導入、運用改善電気使用設備業務用機器</v>
      </c>
      <c r="B376" s="11">
        <f t="shared" si="10"/>
        <v>370</v>
      </c>
      <c r="C376" s="206" t="s">
        <v>11</v>
      </c>
      <c r="D376" s="212" t="s">
        <v>12</v>
      </c>
      <c r="E376" s="212" t="s">
        <v>13</v>
      </c>
      <c r="F376" s="212" t="s">
        <v>90</v>
      </c>
      <c r="G376" s="212" t="s">
        <v>202</v>
      </c>
      <c r="H376" s="212" t="s">
        <v>116</v>
      </c>
      <c r="I376" s="4" t="s">
        <v>138</v>
      </c>
      <c r="J376" s="182" t="s">
        <v>2804</v>
      </c>
      <c r="K376" s="213"/>
      <c r="L376" s="179"/>
      <c r="M376" s="179"/>
      <c r="N376" s="179"/>
    </row>
    <row r="377" spans="1:14" s="184" customFormat="1" ht="28.8">
      <c r="A377" s="191" t="str">
        <f t="shared" si="11"/>
        <v>Scope1, 2その他の設備導入、運用改善電気使用設備業務用機器</v>
      </c>
      <c r="B377" s="11">
        <f t="shared" si="10"/>
        <v>371</v>
      </c>
      <c r="C377" s="206" t="s">
        <v>11</v>
      </c>
      <c r="D377" s="212" t="s">
        <v>12</v>
      </c>
      <c r="E377" s="212" t="s">
        <v>13</v>
      </c>
      <c r="F377" s="212" t="s">
        <v>90</v>
      </c>
      <c r="G377" s="212" t="s">
        <v>202</v>
      </c>
      <c r="H377" s="212" t="s">
        <v>116</v>
      </c>
      <c r="I377" s="4" t="s">
        <v>138</v>
      </c>
      <c r="J377" s="182" t="s">
        <v>2805</v>
      </c>
      <c r="K377" s="224" t="s">
        <v>2912</v>
      </c>
      <c r="L377" s="179" t="s">
        <v>2936</v>
      </c>
      <c r="M377" s="179"/>
      <c r="N377" s="179"/>
    </row>
    <row r="378" spans="1:14" ht="43.2">
      <c r="A378" s="191" t="str">
        <f t="shared" si="11"/>
        <v>Scope1, 2その他の設備導入、運用改善電気使用設備その他</v>
      </c>
      <c r="B378" s="11">
        <f t="shared" si="10"/>
        <v>372</v>
      </c>
      <c r="C378" s="153" t="s">
        <v>11</v>
      </c>
      <c r="D378" s="140" t="s">
        <v>12</v>
      </c>
      <c r="E378" s="140" t="s">
        <v>13</v>
      </c>
      <c r="F378" s="140" t="s">
        <v>14</v>
      </c>
      <c r="G378" s="140" t="s">
        <v>202</v>
      </c>
      <c r="H378" s="140" t="s">
        <v>116</v>
      </c>
      <c r="I378" s="140" t="s">
        <v>531</v>
      </c>
      <c r="J378" s="140" t="s">
        <v>626</v>
      </c>
      <c r="K378" s="141" t="s">
        <v>627</v>
      </c>
      <c r="L378" s="179"/>
      <c r="M378" s="179" t="str">
        <f>IFERROR(INDEX('1.2(2)'!J$967:J$1010,MATCH('1.2(1)①'!$B378,'1.2(2)'!$E$967:$E$1010,0),1),"ー")</f>
        <v>ー</v>
      </c>
      <c r="N378" s="179" t="str">
        <f>IFERROR(INDEX('1.2(2)'!K$967:K$1010,MATCH('1.2(1)①'!$B378,'1.2(2)'!$E$967:$E$1010,0),1),"ー")</f>
        <v>ー</v>
      </c>
    </row>
    <row r="379" spans="1:14" s="184" customFormat="1" ht="28.8">
      <c r="A379" s="191" t="str">
        <f t="shared" si="11"/>
        <v>Scope1, 2その他の設備導入、運用改善電気使用設備その他</v>
      </c>
      <c r="B379" s="11">
        <f>ROW(B379)-6</f>
        <v>373</v>
      </c>
      <c r="C379" s="206" t="s">
        <v>11</v>
      </c>
      <c r="D379" s="212" t="s">
        <v>12</v>
      </c>
      <c r="E379" s="212" t="s">
        <v>13</v>
      </c>
      <c r="F379" s="212" t="s">
        <v>14</v>
      </c>
      <c r="G379" s="212" t="s">
        <v>632</v>
      </c>
      <c r="H379" s="212" t="s">
        <v>116</v>
      </c>
      <c r="I379" s="212" t="s">
        <v>531</v>
      </c>
      <c r="J379" s="212" t="s">
        <v>2807</v>
      </c>
      <c r="K379" s="213"/>
      <c r="L379" s="179"/>
      <c r="M379" s="179"/>
      <c r="N379" s="179"/>
    </row>
    <row r="380" spans="1:14" s="184" customFormat="1" ht="28.8">
      <c r="A380" s="191" t="str">
        <f t="shared" si="11"/>
        <v>Scope1, 2その他の設備導入、運用改善電気使用設備その他</v>
      </c>
      <c r="B380" s="11">
        <f>ROW(B380)-6</f>
        <v>374</v>
      </c>
      <c r="C380" s="206" t="s">
        <v>11</v>
      </c>
      <c r="D380" s="212" t="s">
        <v>12</v>
      </c>
      <c r="E380" s="212" t="s">
        <v>13</v>
      </c>
      <c r="F380" s="212" t="s">
        <v>14</v>
      </c>
      <c r="G380" s="212" t="s">
        <v>632</v>
      </c>
      <c r="H380" s="212" t="s">
        <v>116</v>
      </c>
      <c r="I380" s="212" t="s">
        <v>531</v>
      </c>
      <c r="J380" s="212" t="s">
        <v>2808</v>
      </c>
      <c r="K380" s="213"/>
      <c r="L380" s="179"/>
      <c r="M380" s="179"/>
      <c r="N380" s="179"/>
    </row>
    <row r="381" spans="1:14">
      <c r="A381" s="191" t="str">
        <f t="shared" si="11"/>
        <v>Scope1, 2その他の設備導入、運用改善電気使用設備その他</v>
      </c>
      <c r="B381" s="11">
        <f t="shared" si="10"/>
        <v>375</v>
      </c>
      <c r="C381" s="153" t="s">
        <v>11</v>
      </c>
      <c r="D381" s="140" t="s">
        <v>12</v>
      </c>
      <c r="E381" s="140" t="s">
        <v>13</v>
      </c>
      <c r="F381" s="140" t="s">
        <v>14</v>
      </c>
      <c r="G381" s="140" t="s">
        <v>202</v>
      </c>
      <c r="H381" s="140" t="s">
        <v>116</v>
      </c>
      <c r="I381" s="140" t="s">
        <v>531</v>
      </c>
      <c r="J381" s="140" t="s">
        <v>628</v>
      </c>
      <c r="K381" s="141" t="s">
        <v>629</v>
      </c>
      <c r="L381" s="179"/>
      <c r="M381" s="179" t="str">
        <f>IFERROR(INDEX('1.2(2)'!J$967:J$1010,MATCH('1.2(1)①'!$B381,'1.2(2)'!$E$967:$E$1010,0),1),"ー")</f>
        <v>ー</v>
      </c>
      <c r="N381" s="179" t="str">
        <f>IFERROR(INDEX('1.2(2)'!K$967:K$1010,MATCH('1.2(1)①'!$B381,'1.2(2)'!$E$967:$E$1010,0),1),"ー")</f>
        <v>ー</v>
      </c>
    </row>
    <row r="382" spans="1:14" ht="28.8">
      <c r="A382" s="191" t="str">
        <f t="shared" si="11"/>
        <v>Scope1, 2その他の設備導入、運用改善電気使用設備その他</v>
      </c>
      <c r="B382" s="11">
        <f t="shared" si="10"/>
        <v>376</v>
      </c>
      <c r="C382" s="153" t="s">
        <v>11</v>
      </c>
      <c r="D382" s="140" t="s">
        <v>12</v>
      </c>
      <c r="E382" s="140" t="s">
        <v>13</v>
      </c>
      <c r="F382" s="140" t="s">
        <v>14</v>
      </c>
      <c r="G382" s="140" t="s">
        <v>202</v>
      </c>
      <c r="H382" s="140" t="s">
        <v>116</v>
      </c>
      <c r="I382" s="140" t="s">
        <v>531</v>
      </c>
      <c r="J382" s="140" t="s">
        <v>630</v>
      </c>
      <c r="K382" s="141" t="s">
        <v>631</v>
      </c>
      <c r="L382" s="179"/>
      <c r="M382" s="179" t="str">
        <f>IFERROR(INDEX('1.2(2)'!J$967:J$1010,MATCH('1.2(1)①'!$B382,'1.2(2)'!$E$967:$E$1010,0),1),"ー")</f>
        <v>ー</v>
      </c>
      <c r="N382" s="179" t="str">
        <f>IFERROR(INDEX('1.2(2)'!K$967:K$1010,MATCH('1.2(1)①'!$B382,'1.2(2)'!$E$967:$E$1010,0),1),"ー")</f>
        <v>ー</v>
      </c>
    </row>
    <row r="383" spans="1:14" ht="28.8">
      <c r="A383" s="191" t="str">
        <f t="shared" si="11"/>
        <v>Scope1, 2その他の設備導入、運用改善電気使用設備その他</v>
      </c>
      <c r="B383" s="11">
        <f t="shared" si="10"/>
        <v>377</v>
      </c>
      <c r="C383" s="153" t="s">
        <v>11</v>
      </c>
      <c r="D383" s="140" t="s">
        <v>12</v>
      </c>
      <c r="E383" s="140" t="s">
        <v>13</v>
      </c>
      <c r="F383" s="140" t="s">
        <v>14</v>
      </c>
      <c r="G383" s="140" t="s">
        <v>632</v>
      </c>
      <c r="H383" s="140" t="s">
        <v>116</v>
      </c>
      <c r="I383" s="140" t="s">
        <v>531</v>
      </c>
      <c r="J383" s="140" t="s">
        <v>633</v>
      </c>
      <c r="K383" s="141" t="s">
        <v>634</v>
      </c>
      <c r="L383" s="179"/>
      <c r="M383" s="179" t="str">
        <f>IFERROR(INDEX('1.2(2)'!J$967:J$1010,MATCH('1.2(1)①'!$B383,'1.2(2)'!$E$967:$E$1010,0),1),"ー")</f>
        <v>ー</v>
      </c>
      <c r="N383" s="179" t="str">
        <f>IFERROR(INDEX('1.2(2)'!K$967:K$1010,MATCH('1.2(1)①'!$B383,'1.2(2)'!$E$967:$E$1010,0),1),"ー")</f>
        <v>ー</v>
      </c>
    </row>
    <row r="384" spans="1:14" ht="28.8">
      <c r="A384" s="191" t="str">
        <f t="shared" si="11"/>
        <v>Scope1, 2その他の設備導入、運用改善電気使用設備その他</v>
      </c>
      <c r="B384" s="11">
        <f t="shared" si="10"/>
        <v>378</v>
      </c>
      <c r="C384" s="153" t="s">
        <v>11</v>
      </c>
      <c r="D384" s="140" t="s">
        <v>12</v>
      </c>
      <c r="E384" s="140" t="s">
        <v>13</v>
      </c>
      <c r="F384" s="140" t="s">
        <v>14</v>
      </c>
      <c r="G384" s="140" t="s">
        <v>632</v>
      </c>
      <c r="H384" s="140" t="s">
        <v>116</v>
      </c>
      <c r="I384" s="140" t="s">
        <v>531</v>
      </c>
      <c r="J384" s="140" t="s">
        <v>635</v>
      </c>
      <c r="K384" s="141" t="s">
        <v>636</v>
      </c>
      <c r="L384" s="179"/>
      <c r="M384" s="179" t="str">
        <f>IFERROR(INDEX('1.2(2)'!J$967:J$1010,MATCH('1.2(1)①'!$B384,'1.2(2)'!$E$967:$E$1010,0),1),"ー")</f>
        <v>ー</v>
      </c>
      <c r="N384" s="179" t="str">
        <f>IFERROR(INDEX('1.2(2)'!K$967:K$1010,MATCH('1.2(1)①'!$B384,'1.2(2)'!$E$967:$E$1010,0),1),"ー")</f>
        <v>ー</v>
      </c>
    </row>
    <row r="385" spans="1:14" s="184" customFormat="1" ht="28.8">
      <c r="A385" s="191" t="str">
        <f t="shared" si="11"/>
        <v>Scope1, 2その他の設備導入、運用改善電気使用設備全般</v>
      </c>
      <c r="B385" s="11">
        <f t="shared" si="10"/>
        <v>379</v>
      </c>
      <c r="C385" s="206" t="s">
        <v>11</v>
      </c>
      <c r="D385" s="212" t="s">
        <v>12</v>
      </c>
      <c r="E385" s="212" t="s">
        <v>13</v>
      </c>
      <c r="F385" s="212" t="s">
        <v>14</v>
      </c>
      <c r="G385" s="212" t="s">
        <v>632</v>
      </c>
      <c r="H385" s="212" t="s">
        <v>116</v>
      </c>
      <c r="I385" s="212" t="s">
        <v>2806</v>
      </c>
      <c r="J385" s="212" t="s">
        <v>2809</v>
      </c>
      <c r="K385" s="213"/>
      <c r="L385" s="179"/>
      <c r="M385" s="179"/>
      <c r="N385" s="179"/>
    </row>
    <row r="386" spans="1:14" s="184" customFormat="1">
      <c r="A386" s="191" t="str">
        <f t="shared" si="11"/>
        <v>Scope1, 2その他の設備導入、運用改善電気使用設備全般</v>
      </c>
      <c r="B386" s="11">
        <f t="shared" si="10"/>
        <v>380</v>
      </c>
      <c r="C386" s="206" t="s">
        <v>11</v>
      </c>
      <c r="D386" s="212" t="s">
        <v>12</v>
      </c>
      <c r="E386" s="212" t="s">
        <v>13</v>
      </c>
      <c r="F386" s="212" t="s">
        <v>14</v>
      </c>
      <c r="G386" s="212" t="s">
        <v>632</v>
      </c>
      <c r="H386" s="212" t="s">
        <v>116</v>
      </c>
      <c r="I386" s="212" t="s">
        <v>2806</v>
      </c>
      <c r="J386" s="212" t="s">
        <v>2760</v>
      </c>
      <c r="K386" s="213"/>
      <c r="L386" s="179"/>
      <c r="M386" s="179"/>
      <c r="N386" s="179"/>
    </row>
    <row r="387" spans="1:14" ht="43.2">
      <c r="A387" s="191" t="str">
        <f t="shared" si="11"/>
        <v>Scope1, 2その他の設備導入、運用改善建物外壁・屋根・窓・床の断熱化・気密化</v>
      </c>
      <c r="B387" s="11">
        <f t="shared" si="10"/>
        <v>381</v>
      </c>
      <c r="C387" s="153" t="s">
        <v>11</v>
      </c>
      <c r="D387" s="140" t="s">
        <v>12</v>
      </c>
      <c r="E387" s="140" t="s">
        <v>13</v>
      </c>
      <c r="F387" s="140" t="s">
        <v>14</v>
      </c>
      <c r="G387" s="140" t="s">
        <v>202</v>
      </c>
      <c r="H387" s="140" t="s">
        <v>164</v>
      </c>
      <c r="I387" s="140" t="s">
        <v>637</v>
      </c>
      <c r="J387" s="142" t="s">
        <v>638</v>
      </c>
      <c r="K387" s="141" t="s">
        <v>639</v>
      </c>
      <c r="L387" s="226"/>
      <c r="M387" s="179" t="str">
        <f>IFERROR(INDEX('1.2(2)'!J$967:J$1010,MATCH('1.2(1)①'!$B387,'1.2(2)'!$E$967:$E$1010,0),1),"ー")</f>
        <v>ー</v>
      </c>
      <c r="N387" s="179" t="str">
        <f>IFERROR(INDEX('1.2(2)'!K$967:K$1010,MATCH('1.2(1)①'!$B387,'1.2(2)'!$E$967:$E$1010,0),1),"ー")</f>
        <v>ー</v>
      </c>
    </row>
    <row r="388" spans="1:14">
      <c r="A388" s="191" t="str">
        <f t="shared" si="11"/>
        <v>Scope1, 2その他の設備導入、運用改善建物外壁・屋根・窓・床の断熱化・気密化</v>
      </c>
      <c r="B388" s="11">
        <f t="shared" si="10"/>
        <v>382</v>
      </c>
      <c r="C388" s="153" t="s">
        <v>11</v>
      </c>
      <c r="D388" s="140" t="s">
        <v>12</v>
      </c>
      <c r="E388" s="140" t="s">
        <v>13</v>
      </c>
      <c r="F388" s="140" t="s">
        <v>14</v>
      </c>
      <c r="G388" s="140" t="s">
        <v>202</v>
      </c>
      <c r="H388" s="140" t="s">
        <v>164</v>
      </c>
      <c r="I388" s="140" t="s">
        <v>637</v>
      </c>
      <c r="J388" s="140" t="s">
        <v>640</v>
      </c>
      <c r="K388" s="141" t="s">
        <v>641</v>
      </c>
      <c r="L388" s="179" t="s">
        <v>19</v>
      </c>
      <c r="M388" s="179" t="str">
        <f>IFERROR(INDEX('1.2(2)'!J$967:J$1010,MATCH('1.2(1)①'!$B388,'1.2(2)'!$E$967:$E$1010,0),1),"ー")</f>
        <v>ー</v>
      </c>
      <c r="N388" s="179" t="str">
        <f>IFERROR(INDEX('1.2(2)'!K$967:K$1010,MATCH('1.2(1)①'!$B388,'1.2(2)'!$E$967:$E$1010,0),1),"ー")</f>
        <v>ー</v>
      </c>
    </row>
    <row r="389" spans="1:14">
      <c r="A389" s="191" t="str">
        <f t="shared" si="11"/>
        <v>Scope1, 2その他の設備導入、運用改善建物日射遮蔽</v>
      </c>
      <c r="B389" s="11">
        <f t="shared" si="10"/>
        <v>383</v>
      </c>
      <c r="C389" s="153" t="s">
        <v>11</v>
      </c>
      <c r="D389" s="140" t="s">
        <v>12</v>
      </c>
      <c r="E389" s="140" t="s">
        <v>13</v>
      </c>
      <c r="F389" s="140" t="s">
        <v>14</v>
      </c>
      <c r="G389" s="140" t="s">
        <v>202</v>
      </c>
      <c r="H389" s="140" t="s">
        <v>168</v>
      </c>
      <c r="I389" s="140" t="s">
        <v>642</v>
      </c>
      <c r="J389" s="140" t="s">
        <v>643</v>
      </c>
      <c r="K389" s="141" t="s">
        <v>644</v>
      </c>
      <c r="L389" s="179" t="s">
        <v>19</v>
      </c>
      <c r="M389" s="179" t="str">
        <f>IFERROR(INDEX('1.2(2)'!J$967:J$1010,MATCH('1.2(1)①'!$B389,'1.2(2)'!$E$967:$E$1010,0),1),"ー")</f>
        <v>ー</v>
      </c>
      <c r="N389" s="179" t="str">
        <f>IFERROR(INDEX('1.2(2)'!K$967:K$1010,MATCH('1.2(1)①'!$B389,'1.2(2)'!$E$967:$E$1010,0),1),"ー")</f>
        <v>ー</v>
      </c>
    </row>
    <row r="390" spans="1:14" ht="28.8">
      <c r="A390" s="191" t="str">
        <f t="shared" si="11"/>
        <v>Scope1, 2その他の設備導入、運用改善車両その他</v>
      </c>
      <c r="B390" s="11">
        <f t="shared" si="10"/>
        <v>384</v>
      </c>
      <c r="C390" s="206" t="s">
        <v>11</v>
      </c>
      <c r="D390" s="212" t="s">
        <v>12</v>
      </c>
      <c r="E390" s="212" t="s">
        <v>13</v>
      </c>
      <c r="F390" s="212" t="s">
        <v>14</v>
      </c>
      <c r="G390" s="212" t="s">
        <v>202</v>
      </c>
      <c r="H390" s="212" t="s">
        <v>174</v>
      </c>
      <c r="I390" s="212" t="s">
        <v>531</v>
      </c>
      <c r="J390" s="212" t="s">
        <v>2700</v>
      </c>
      <c r="K390" s="213" t="s">
        <v>2701</v>
      </c>
      <c r="L390" s="179" t="s">
        <v>19</v>
      </c>
      <c r="M390" s="179" t="str">
        <f>IFERROR(INDEX('1.2(2)'!J$967:J$1010,MATCH('1.2(1)①'!$B390,'1.2(2)'!$E$967:$E$1010,0),1),"ー")</f>
        <v>ー</v>
      </c>
      <c r="N390" s="179" t="str">
        <f>IFERROR(INDEX('1.2(2)'!K$967:K$1010,MATCH('1.2(1)①'!$B390,'1.2(2)'!$E$967:$E$1010,0),1),"ー")</f>
        <v>ー</v>
      </c>
    </row>
    <row r="391" spans="1:14" s="184" customFormat="1" ht="28.8">
      <c r="A391" s="191" t="str">
        <f t="shared" si="11"/>
        <v>Scope1, 2その他の設備導入、運用改善エネルギー管理システム全般</v>
      </c>
      <c r="B391" s="11">
        <f t="shared" si="10"/>
        <v>385</v>
      </c>
      <c r="C391" s="206" t="s">
        <v>11</v>
      </c>
      <c r="D391" s="212" t="s">
        <v>12</v>
      </c>
      <c r="E391" s="212" t="s">
        <v>13</v>
      </c>
      <c r="F391" s="212" t="s">
        <v>14</v>
      </c>
      <c r="G391" s="212" t="s">
        <v>202</v>
      </c>
      <c r="H391" s="212" t="s">
        <v>182</v>
      </c>
      <c r="I391" s="212" t="s">
        <v>2810</v>
      </c>
      <c r="J391" s="212" t="s">
        <v>2811</v>
      </c>
      <c r="K391" s="213"/>
      <c r="L391" s="179"/>
      <c r="M391" s="179"/>
      <c r="N391" s="179"/>
    </row>
    <row r="392" spans="1:14" s="184" customFormat="1">
      <c r="A392" s="191" t="str">
        <f t="shared" ref="A392:A416" si="12">E392&amp;G392&amp;H392&amp;I392</f>
        <v>Scope1, 2その他の設備導入、運用改善エネルギー管理システム全般</v>
      </c>
      <c r="B392" s="11">
        <f t="shared" si="10"/>
        <v>386</v>
      </c>
      <c r="C392" s="206" t="s">
        <v>11</v>
      </c>
      <c r="D392" s="212" t="s">
        <v>12</v>
      </c>
      <c r="E392" s="212" t="s">
        <v>13</v>
      </c>
      <c r="F392" s="212" t="s">
        <v>14</v>
      </c>
      <c r="G392" s="212" t="s">
        <v>202</v>
      </c>
      <c r="H392" s="212" t="s">
        <v>182</v>
      </c>
      <c r="I392" s="212" t="s">
        <v>2810</v>
      </c>
      <c r="J392" s="212" t="s">
        <v>2812</v>
      </c>
      <c r="K392" s="213"/>
      <c r="L392" s="179"/>
      <c r="M392" s="179"/>
      <c r="N392" s="179"/>
    </row>
    <row r="393" spans="1:14" ht="28.8">
      <c r="A393" s="191" t="str">
        <f t="shared" si="12"/>
        <v>Scope1, 2その他の設備導入、運用改善未利用エネルギー・再生可能エネルギー設備等</v>
      </c>
      <c r="B393" s="11">
        <f t="shared" si="10"/>
        <v>387</v>
      </c>
      <c r="C393" s="153" t="s">
        <v>11</v>
      </c>
      <c r="D393" s="140" t="s">
        <v>12</v>
      </c>
      <c r="E393" s="140" t="s">
        <v>13</v>
      </c>
      <c r="F393" s="140" t="s">
        <v>14</v>
      </c>
      <c r="G393" s="140" t="s">
        <v>202</v>
      </c>
      <c r="H393" s="341" t="s">
        <v>2688</v>
      </c>
      <c r="I393" s="341"/>
      <c r="J393" s="140" t="s">
        <v>645</v>
      </c>
      <c r="K393" s="141" t="s">
        <v>646</v>
      </c>
      <c r="L393" s="179"/>
      <c r="M393" s="179" t="str">
        <f>IFERROR(INDEX('1.2(2)'!J$967:J$1010,MATCH('1.2(1)①'!$B393,'1.2(2)'!$E$967:$E$1010,0),1),"ー")</f>
        <v>ー</v>
      </c>
      <c r="N393" s="179" t="str">
        <f>IFERROR(INDEX('1.2(2)'!K$967:K$1010,MATCH('1.2(1)①'!$B393,'1.2(2)'!$E$967:$E$1010,0),1),"ー")</f>
        <v>ー</v>
      </c>
    </row>
    <row r="394" spans="1:14" ht="43.2">
      <c r="A394" s="191" t="str">
        <f t="shared" si="12"/>
        <v>Scope1, 2その他の設備導入、運用改善未利用エネルギー・再生可能エネルギー設備等</v>
      </c>
      <c r="B394" s="11">
        <f t="shared" si="10"/>
        <v>388</v>
      </c>
      <c r="C394" s="153" t="s">
        <v>11</v>
      </c>
      <c r="D394" s="140" t="s">
        <v>12</v>
      </c>
      <c r="E394" s="140" t="s">
        <v>13</v>
      </c>
      <c r="F394" s="140" t="s">
        <v>14</v>
      </c>
      <c r="G394" s="140" t="s">
        <v>202</v>
      </c>
      <c r="H394" s="341" t="s">
        <v>2688</v>
      </c>
      <c r="I394" s="341"/>
      <c r="J394" s="140" t="s">
        <v>647</v>
      </c>
      <c r="K394" s="141" t="s">
        <v>648</v>
      </c>
      <c r="L394" s="179"/>
      <c r="M394" s="179" t="str">
        <f>IFERROR(INDEX('1.2(2)'!J$967:J$1010,MATCH('1.2(1)①'!$B394,'1.2(2)'!$E$967:$E$1010,0),1),"ー")</f>
        <v>ー</v>
      </c>
      <c r="N394" s="179" t="str">
        <f>IFERROR(INDEX('1.2(2)'!K$967:K$1010,MATCH('1.2(1)①'!$B394,'1.2(2)'!$E$967:$E$1010,0),1),"ー")</f>
        <v>ー</v>
      </c>
    </row>
    <row r="395" spans="1:14" ht="14.4" customHeight="1">
      <c r="A395" s="191" t="str">
        <f t="shared" si="12"/>
        <v>Scope1, 2その他の設備導入、運用改善未利用エネルギー・再生可能エネルギー設備等</v>
      </c>
      <c r="B395" s="11">
        <f t="shared" si="10"/>
        <v>389</v>
      </c>
      <c r="C395" s="153" t="s">
        <v>11</v>
      </c>
      <c r="D395" s="140" t="s">
        <v>12</v>
      </c>
      <c r="E395" s="140" t="s">
        <v>13</v>
      </c>
      <c r="F395" s="140" t="s">
        <v>14</v>
      </c>
      <c r="G395" s="140" t="s">
        <v>202</v>
      </c>
      <c r="H395" s="341" t="s">
        <v>2688</v>
      </c>
      <c r="I395" s="341"/>
      <c r="J395" s="140" t="s">
        <v>649</v>
      </c>
      <c r="K395" s="141" t="s">
        <v>650</v>
      </c>
      <c r="L395" s="179"/>
      <c r="M395" s="179" t="str">
        <f>IFERROR(INDEX('1.2(2)'!J$967:J$1010,MATCH('1.2(1)①'!$B395,'1.2(2)'!$E$967:$E$1010,0),1),"ー")</f>
        <v>ー</v>
      </c>
      <c r="N395" s="179" t="str">
        <f>IFERROR(INDEX('1.2(2)'!K$967:K$1010,MATCH('1.2(1)①'!$B395,'1.2(2)'!$E$967:$E$1010,0),1),"ー")</f>
        <v>ー</v>
      </c>
    </row>
    <row r="396" spans="1:14" ht="14.4" customHeight="1">
      <c r="A396" s="191" t="str">
        <f t="shared" si="12"/>
        <v>Scope1, 2その他の設備導入、運用改善未利用エネルギー・再生可能エネルギー設備等</v>
      </c>
      <c r="B396" s="11">
        <f t="shared" si="10"/>
        <v>390</v>
      </c>
      <c r="C396" s="153" t="s">
        <v>11</v>
      </c>
      <c r="D396" s="140" t="s">
        <v>12</v>
      </c>
      <c r="E396" s="140" t="s">
        <v>13</v>
      </c>
      <c r="F396" s="140" t="s">
        <v>14</v>
      </c>
      <c r="G396" s="140" t="s">
        <v>202</v>
      </c>
      <c r="H396" s="341" t="s">
        <v>2688</v>
      </c>
      <c r="I396" s="341"/>
      <c r="J396" s="140" t="s">
        <v>651</v>
      </c>
      <c r="K396" s="141" t="s">
        <v>652</v>
      </c>
      <c r="L396" s="179" t="s">
        <v>19</v>
      </c>
      <c r="M396" s="179" t="str">
        <f>IFERROR(INDEX('1.2(2)'!J$967:J$1010,MATCH('1.2(1)①'!$B396,'1.2(2)'!$E$967:$E$1010,0),1),"ー")</f>
        <v>ー</v>
      </c>
      <c r="N396" s="179" t="str">
        <f>IFERROR(INDEX('1.2(2)'!K$967:K$1010,MATCH('1.2(1)①'!$B396,'1.2(2)'!$E$967:$E$1010,0),1),"ー")</f>
        <v>ー</v>
      </c>
    </row>
    <row r="397" spans="1:14" ht="14.4" customHeight="1">
      <c r="A397" s="191" t="str">
        <f t="shared" si="12"/>
        <v>Scope1, 2その他の設備導入、運用改善未利用エネルギー・再生可能エネルギー設備等</v>
      </c>
      <c r="B397" s="11">
        <f t="shared" si="10"/>
        <v>391</v>
      </c>
      <c r="C397" s="153" t="s">
        <v>11</v>
      </c>
      <c r="D397" s="140" t="s">
        <v>12</v>
      </c>
      <c r="E397" s="140" t="s">
        <v>13</v>
      </c>
      <c r="F397" s="140" t="s">
        <v>14</v>
      </c>
      <c r="G397" s="140" t="s">
        <v>202</v>
      </c>
      <c r="H397" s="341" t="s">
        <v>2688</v>
      </c>
      <c r="I397" s="341"/>
      <c r="J397" s="140" t="s">
        <v>653</v>
      </c>
      <c r="K397" s="141" t="s">
        <v>654</v>
      </c>
      <c r="L397" s="179" t="s">
        <v>19</v>
      </c>
      <c r="M397" s="179" t="str">
        <f>IFERROR(INDEX('1.2(2)'!J$967:J$1010,MATCH('1.2(1)①'!$B397,'1.2(2)'!$E$967:$E$1010,0),1),"ー")</f>
        <v>ー</v>
      </c>
      <c r="N397" s="179" t="str">
        <f>IFERROR(INDEX('1.2(2)'!K$967:K$1010,MATCH('1.2(1)①'!$B397,'1.2(2)'!$E$967:$E$1010,0),1),"ー")</f>
        <v>ー</v>
      </c>
    </row>
    <row r="398" spans="1:14" ht="14.4" customHeight="1">
      <c r="A398" s="191" t="str">
        <f t="shared" si="12"/>
        <v>Scope1, 2その他の設備導入、運用改善未利用エネルギー・再生可能エネルギー設備等</v>
      </c>
      <c r="B398" s="11">
        <f t="shared" si="10"/>
        <v>392</v>
      </c>
      <c r="C398" s="153" t="s">
        <v>11</v>
      </c>
      <c r="D398" s="140" t="s">
        <v>12</v>
      </c>
      <c r="E398" s="140" t="s">
        <v>13</v>
      </c>
      <c r="F398" s="140" t="s">
        <v>14</v>
      </c>
      <c r="G398" s="140" t="s">
        <v>202</v>
      </c>
      <c r="H398" s="341" t="s">
        <v>2688</v>
      </c>
      <c r="I398" s="341"/>
      <c r="J398" s="140" t="s">
        <v>655</v>
      </c>
      <c r="K398" s="141" t="s">
        <v>2689</v>
      </c>
      <c r="L398" s="179"/>
      <c r="M398" s="179" t="str">
        <f>IFERROR(INDEX('1.2(2)'!J$967:J$1010,MATCH('1.2(1)①'!$B398,'1.2(2)'!$E$967:$E$1010,0),1),"ー")</f>
        <v>ー</v>
      </c>
      <c r="N398" s="179" t="str">
        <f>IFERROR(INDEX('1.2(2)'!K$967:K$1010,MATCH('1.2(1)①'!$B398,'1.2(2)'!$E$967:$E$1010,0),1),"ー")</f>
        <v>ー</v>
      </c>
    </row>
    <row r="399" spans="1:14" ht="28.95" customHeight="1">
      <c r="A399" s="191" t="str">
        <f t="shared" si="12"/>
        <v>Scope1, 2その他の設備導入、運用改善未利用エネルギー・再生可能エネルギー設備等</v>
      </c>
      <c r="B399" s="11">
        <f t="shared" si="10"/>
        <v>393</v>
      </c>
      <c r="C399" s="153" t="s">
        <v>11</v>
      </c>
      <c r="D399" s="140" t="s">
        <v>12</v>
      </c>
      <c r="E399" s="140" t="s">
        <v>13</v>
      </c>
      <c r="F399" s="140" t="s">
        <v>14</v>
      </c>
      <c r="G399" s="140" t="s">
        <v>202</v>
      </c>
      <c r="H399" s="341" t="s">
        <v>2688</v>
      </c>
      <c r="I399" s="341"/>
      <c r="J399" s="140" t="s">
        <v>656</v>
      </c>
      <c r="K399" s="141" t="s">
        <v>657</v>
      </c>
      <c r="L399" s="179"/>
      <c r="M399" s="179" t="str">
        <f>IFERROR(INDEX('1.2(2)'!J$967:J$1010,MATCH('1.2(1)①'!$B399,'1.2(2)'!$E$967:$E$1010,0),1),"ー")</f>
        <v>ー</v>
      </c>
      <c r="N399" s="179" t="str">
        <f>IFERROR(INDEX('1.2(2)'!K$967:K$1010,MATCH('1.2(1)①'!$B399,'1.2(2)'!$E$967:$E$1010,0),1),"ー")</f>
        <v>ー</v>
      </c>
    </row>
    <row r="400" spans="1:14" ht="28.95" customHeight="1">
      <c r="A400" s="191" t="str">
        <f t="shared" si="12"/>
        <v>Scope1, 2その他の設備導入、運用改善未利用エネルギー・再生可能エネルギー設備等</v>
      </c>
      <c r="B400" s="11">
        <f t="shared" si="10"/>
        <v>394</v>
      </c>
      <c r="C400" s="153" t="s">
        <v>11</v>
      </c>
      <c r="D400" s="140" t="s">
        <v>12</v>
      </c>
      <c r="E400" s="140" t="s">
        <v>13</v>
      </c>
      <c r="F400" s="140" t="s">
        <v>14</v>
      </c>
      <c r="G400" s="140" t="s">
        <v>202</v>
      </c>
      <c r="H400" s="341" t="s">
        <v>2688</v>
      </c>
      <c r="I400" s="341"/>
      <c r="J400" s="140" t="s">
        <v>658</v>
      </c>
      <c r="K400" s="141" t="s">
        <v>659</v>
      </c>
      <c r="L400" s="179"/>
      <c r="M400" s="179" t="str">
        <f>IFERROR(INDEX('1.2(2)'!J$967:J$1010,MATCH('1.2(1)①'!$B400,'1.2(2)'!$E$967:$E$1010,0),1),"ー")</f>
        <v>ー</v>
      </c>
      <c r="N400" s="179" t="str">
        <f>IFERROR(INDEX('1.2(2)'!K$967:K$1010,MATCH('1.2(1)①'!$B400,'1.2(2)'!$E$967:$E$1010,0),1),"ー")</f>
        <v>ー</v>
      </c>
    </row>
    <row r="401" spans="1:14" ht="28.95" customHeight="1">
      <c r="A401" s="191" t="str">
        <f t="shared" si="12"/>
        <v>Scope1, 2その他の設備導入、運用改善未利用エネルギー・再生可能エネルギー設備等</v>
      </c>
      <c r="B401" s="11">
        <f t="shared" si="10"/>
        <v>395</v>
      </c>
      <c r="C401" s="153" t="s">
        <v>11</v>
      </c>
      <c r="D401" s="140" t="s">
        <v>12</v>
      </c>
      <c r="E401" s="140" t="s">
        <v>13</v>
      </c>
      <c r="F401" s="140" t="s">
        <v>14</v>
      </c>
      <c r="G401" s="140" t="s">
        <v>202</v>
      </c>
      <c r="H401" s="341" t="s">
        <v>2688</v>
      </c>
      <c r="I401" s="341"/>
      <c r="J401" s="140" t="s">
        <v>660</v>
      </c>
      <c r="K401" s="141" t="s">
        <v>661</v>
      </c>
      <c r="L401" s="179"/>
      <c r="M401" s="179" t="str">
        <f>IFERROR(INDEX('1.2(2)'!J$967:J$1010,MATCH('1.2(1)①'!$B401,'1.2(2)'!$E$967:$E$1010,0),1),"ー")</f>
        <v>ー</v>
      </c>
      <c r="N401" s="179" t="str">
        <f>IFERROR(INDEX('1.2(2)'!K$967:K$1010,MATCH('1.2(1)①'!$B401,'1.2(2)'!$E$967:$E$1010,0),1),"ー")</f>
        <v>ー</v>
      </c>
    </row>
    <row r="402" spans="1:14" ht="28.95" customHeight="1">
      <c r="A402" s="191" t="str">
        <f t="shared" si="12"/>
        <v>Scope1, 2その他の設備導入、運用改善未利用エネルギー・再生可能エネルギー設備等</v>
      </c>
      <c r="B402" s="11">
        <f t="shared" si="10"/>
        <v>396</v>
      </c>
      <c r="C402" s="153" t="s">
        <v>11</v>
      </c>
      <c r="D402" s="140" t="s">
        <v>12</v>
      </c>
      <c r="E402" s="140" t="s">
        <v>13</v>
      </c>
      <c r="F402" s="140" t="s">
        <v>14</v>
      </c>
      <c r="G402" s="140" t="s">
        <v>202</v>
      </c>
      <c r="H402" s="341" t="s">
        <v>2688</v>
      </c>
      <c r="I402" s="341"/>
      <c r="J402" s="140" t="s">
        <v>2676</v>
      </c>
      <c r="K402" s="141" t="s">
        <v>662</v>
      </c>
      <c r="L402" s="179"/>
      <c r="M402" s="179" t="str">
        <f>IFERROR(INDEX('1.2(2)'!J$967:J$1010,MATCH('1.2(1)①'!$B402,'1.2(2)'!$E$967:$E$1010,0),1),"ー")</f>
        <v>ー</v>
      </c>
      <c r="N402" s="179" t="str">
        <f>IFERROR(INDEX('1.2(2)'!K$967:K$1010,MATCH('1.2(1)①'!$B402,'1.2(2)'!$E$967:$E$1010,0),1),"ー")</f>
        <v>ー</v>
      </c>
    </row>
    <row r="403" spans="1:14" ht="28.95" customHeight="1">
      <c r="A403" s="191" t="str">
        <f t="shared" si="12"/>
        <v>Scope1, 2その他の設備導入、運用改善未利用エネルギー・再生可能エネルギー設備等</v>
      </c>
      <c r="B403" s="11">
        <f t="shared" si="10"/>
        <v>397</v>
      </c>
      <c r="C403" s="206" t="s">
        <v>11</v>
      </c>
      <c r="D403" s="212" t="s">
        <v>12</v>
      </c>
      <c r="E403" s="212" t="s">
        <v>13</v>
      </c>
      <c r="F403" s="212" t="s">
        <v>14</v>
      </c>
      <c r="G403" s="212" t="s">
        <v>202</v>
      </c>
      <c r="H403" s="341" t="s">
        <v>2688</v>
      </c>
      <c r="I403" s="341"/>
      <c r="J403" s="212" t="s">
        <v>2679</v>
      </c>
      <c r="K403" s="213" t="s">
        <v>2678</v>
      </c>
      <c r="L403" s="179"/>
      <c r="M403" s="179" t="str">
        <f>IFERROR(INDEX('1.2(2)'!J$967:J$1010,MATCH('1.2(1)①'!$B403,'1.2(2)'!$E$967:$E$1010,0),1),"ー")</f>
        <v>ー</v>
      </c>
      <c r="N403" s="179" t="str">
        <f>IFERROR(INDEX('1.2(2)'!K$967:K$1010,MATCH('1.2(1)①'!$B403,'1.2(2)'!$E$967:$E$1010,0),1),"ー")</f>
        <v>ー</v>
      </c>
    </row>
    <row r="404" spans="1:14" ht="43.2">
      <c r="A404" s="191" t="str">
        <f t="shared" si="12"/>
        <v>Scope1, 2その他の設備導入、運用改善情報技術</v>
      </c>
      <c r="B404" s="11">
        <f t="shared" si="10"/>
        <v>398</v>
      </c>
      <c r="C404" s="153" t="s">
        <v>11</v>
      </c>
      <c r="D404" s="140" t="s">
        <v>12</v>
      </c>
      <c r="E404" s="140" t="s">
        <v>13</v>
      </c>
      <c r="F404" s="140" t="s">
        <v>14</v>
      </c>
      <c r="G404" s="140" t="s">
        <v>202</v>
      </c>
      <c r="H404" s="341" t="s">
        <v>663</v>
      </c>
      <c r="I404" s="341"/>
      <c r="J404" s="140" t="s">
        <v>664</v>
      </c>
      <c r="K404" s="141" t="s">
        <v>665</v>
      </c>
      <c r="L404" s="179"/>
      <c r="M404" s="179" t="str">
        <f>IFERROR(INDEX('1.2(2)'!J$967:J$1010,MATCH('1.2(1)①'!$B404,'1.2(2)'!$E$967:$E$1010,0),1),"ー")</f>
        <v>ー</v>
      </c>
      <c r="N404" s="179" t="str">
        <f>IFERROR(INDEX('1.2(2)'!K$967:K$1010,MATCH('1.2(1)①'!$B404,'1.2(2)'!$E$967:$E$1010,0),1),"ー")</f>
        <v>ー</v>
      </c>
    </row>
    <row r="405" spans="1:14" ht="28.8">
      <c r="A405" s="191" t="str">
        <f t="shared" si="12"/>
        <v>Scope1, 2その他の設備導入、運用改善情報技術</v>
      </c>
      <c r="B405" s="11">
        <f t="shared" si="10"/>
        <v>399</v>
      </c>
      <c r="C405" s="153" t="s">
        <v>11</v>
      </c>
      <c r="D405" s="140" t="s">
        <v>12</v>
      </c>
      <c r="E405" s="140" t="s">
        <v>13</v>
      </c>
      <c r="F405" s="140" t="s">
        <v>14</v>
      </c>
      <c r="G405" s="140" t="s">
        <v>202</v>
      </c>
      <c r="H405" s="341" t="s">
        <v>663</v>
      </c>
      <c r="I405" s="341"/>
      <c r="J405" s="140" t="s">
        <v>666</v>
      </c>
      <c r="K405" s="141" t="s">
        <v>667</v>
      </c>
      <c r="L405" s="179"/>
      <c r="M405" s="179" t="str">
        <f>IFERROR(INDEX('1.2(2)'!J$967:J$1010,MATCH('1.2(1)①'!$B405,'1.2(2)'!$E$967:$E$1010,0),1),"ー")</f>
        <v>ー</v>
      </c>
      <c r="N405" s="179" t="str">
        <f>IFERROR(INDEX('1.2(2)'!K$967:K$1010,MATCH('1.2(1)①'!$B405,'1.2(2)'!$E$967:$E$1010,0),1),"ー")</f>
        <v>ー</v>
      </c>
    </row>
    <row r="406" spans="1:14" ht="28.8">
      <c r="A406" s="191" t="str">
        <f t="shared" si="12"/>
        <v>Scope1, 2その他の設備導入、運用改善情報技術</v>
      </c>
      <c r="B406" s="11">
        <f t="shared" si="10"/>
        <v>400</v>
      </c>
      <c r="C406" s="153" t="s">
        <v>11</v>
      </c>
      <c r="D406" s="140" t="s">
        <v>12</v>
      </c>
      <c r="E406" s="140" t="s">
        <v>13</v>
      </c>
      <c r="F406" s="140" t="s">
        <v>14</v>
      </c>
      <c r="G406" s="140" t="s">
        <v>202</v>
      </c>
      <c r="H406" s="341" t="s">
        <v>663</v>
      </c>
      <c r="I406" s="341"/>
      <c r="J406" s="140" t="s">
        <v>705</v>
      </c>
      <c r="K406" s="141" t="s">
        <v>706</v>
      </c>
      <c r="L406" s="179"/>
      <c r="M406" s="179" t="str">
        <f>IFERROR(INDEX('1.2(2)'!J$967:J$1010,MATCH('1.2(1)①'!$B406,'1.2(2)'!$E$967:$E$1010,0),1),"ー")</f>
        <v>ー</v>
      </c>
      <c r="N406" s="179" t="str">
        <f>IFERROR(INDEX('1.2(2)'!K$967:K$1010,MATCH('1.2(1)①'!$B406,'1.2(2)'!$E$967:$E$1010,0),1),"ー")</f>
        <v>ー</v>
      </c>
    </row>
    <row r="407" spans="1:14">
      <c r="A407" s="191" t="str">
        <f t="shared" si="12"/>
        <v>Scope2敷地外からの再生可能エネルギーの調達ー</v>
      </c>
      <c r="B407" s="11">
        <f t="shared" si="10"/>
        <v>401</v>
      </c>
      <c r="C407" s="153" t="s">
        <v>11</v>
      </c>
      <c r="D407" s="140" t="s">
        <v>12</v>
      </c>
      <c r="E407" s="140" t="s">
        <v>668</v>
      </c>
      <c r="F407" s="140" t="s">
        <v>14</v>
      </c>
      <c r="G407" s="140" t="s">
        <v>669</v>
      </c>
      <c r="H407" s="342" t="s">
        <v>670</v>
      </c>
      <c r="I407" s="342"/>
      <c r="J407" s="140" t="s">
        <v>671</v>
      </c>
      <c r="K407" s="141"/>
      <c r="L407" s="179" t="s">
        <v>19</v>
      </c>
      <c r="M407" s="179" t="str">
        <f>IFERROR(INDEX('1.2(2)'!J$967:J$1010,MATCH('1.2(1)①'!$B407,'1.2(2)'!$E$967:$E$1010,0),1),"ー")</f>
        <v>ー</v>
      </c>
      <c r="N407" s="179" t="str">
        <f>IFERROR(INDEX('1.2(2)'!K$967:K$1010,MATCH('1.2(1)①'!$B407,'1.2(2)'!$E$967:$E$1010,0),1),"ー")</f>
        <v>ー</v>
      </c>
    </row>
    <row r="408" spans="1:14">
      <c r="A408" s="191" t="str">
        <f t="shared" si="12"/>
        <v>Scope2敷地外からの再生可能エネルギーの調達ー</v>
      </c>
      <c r="B408" s="11">
        <f t="shared" si="10"/>
        <v>402</v>
      </c>
      <c r="C408" s="153" t="s">
        <v>11</v>
      </c>
      <c r="D408" s="140" t="s">
        <v>12</v>
      </c>
      <c r="E408" s="140" t="s">
        <v>668</v>
      </c>
      <c r="F408" s="140" t="s">
        <v>14</v>
      </c>
      <c r="G408" s="140" t="s">
        <v>669</v>
      </c>
      <c r="H408" s="342" t="s">
        <v>670</v>
      </c>
      <c r="I408" s="342"/>
      <c r="J408" s="140" t="s">
        <v>672</v>
      </c>
      <c r="K408" s="141"/>
      <c r="L408" s="179" t="s">
        <v>19</v>
      </c>
      <c r="M408" s="179" t="str">
        <f>IFERROR(INDEX('1.2(2)'!J$967:J$1010,MATCH('1.2(1)①'!$B408,'1.2(2)'!$E$967:$E$1010,0),1),"ー")</f>
        <v>ー</v>
      </c>
      <c r="N408" s="179" t="str">
        <f>IFERROR(INDEX('1.2(2)'!K$967:K$1010,MATCH('1.2(1)①'!$B408,'1.2(2)'!$E$967:$E$1010,0),1),"ー")</f>
        <v>ー</v>
      </c>
    </row>
    <row r="409" spans="1:14" ht="57.6">
      <c r="A409" s="191" t="str">
        <f>"Scope3"&amp;G409&amp;H409&amp;I409</f>
        <v>Scope3バリューチェーンの上流側の排出削減ー</v>
      </c>
      <c r="B409" s="11">
        <f t="shared" si="10"/>
        <v>403</v>
      </c>
      <c r="C409" s="153" t="s">
        <v>11</v>
      </c>
      <c r="D409" s="140" t="s">
        <v>12</v>
      </c>
      <c r="E409" s="212" t="s">
        <v>2968</v>
      </c>
      <c r="F409" s="140" t="s">
        <v>674</v>
      </c>
      <c r="G409" s="140" t="s">
        <v>695</v>
      </c>
      <c r="H409" s="342" t="s">
        <v>670</v>
      </c>
      <c r="I409" s="342"/>
      <c r="J409" s="212" t="s">
        <v>2953</v>
      </c>
      <c r="K409" s="204"/>
      <c r="L409" s="179" t="s">
        <v>19</v>
      </c>
      <c r="M409" s="179" t="str">
        <f>IFERROR(INDEX('1.2(2)'!J$967:J$1010,MATCH('1.2(1)①'!$B409,'1.2(2)'!$E$967:$E$1010,0),1),"ー")</f>
        <v>ー</v>
      </c>
      <c r="N409" s="179" t="str">
        <f>IFERROR(INDEX('1.2(2)'!K$967:K$1010,MATCH('1.2(1)①'!$B409,'1.2(2)'!$E$967:$E$1010,0),1),"ー")</f>
        <v>ー</v>
      </c>
    </row>
    <row r="410" spans="1:14" ht="28.8">
      <c r="A410" s="191" t="str">
        <f t="shared" ref="A410:A415" si="13">"Scope3"&amp;G410&amp;H410&amp;I410</f>
        <v>Scope3バリューチェーンの上流側の排出削減ー</v>
      </c>
      <c r="B410" s="11">
        <f t="shared" si="10"/>
        <v>404</v>
      </c>
      <c r="C410" s="153" t="s">
        <v>11</v>
      </c>
      <c r="D410" s="140" t="s">
        <v>12</v>
      </c>
      <c r="E410" s="212" t="s">
        <v>2969</v>
      </c>
      <c r="F410" s="140" t="s">
        <v>14</v>
      </c>
      <c r="G410" s="140" t="s">
        <v>695</v>
      </c>
      <c r="H410" s="342" t="s">
        <v>670</v>
      </c>
      <c r="I410" s="342"/>
      <c r="J410" s="140" t="s">
        <v>675</v>
      </c>
      <c r="K410" s="204"/>
      <c r="L410" s="179" t="s">
        <v>19</v>
      </c>
      <c r="M410" s="179" t="str">
        <f>IFERROR(INDEX('1.2(2)'!J$967:J$1010,MATCH('1.2(1)①'!$B410,'1.2(2)'!$E$967:$E$1010,0),1),"ー")</f>
        <v>ー</v>
      </c>
      <c r="N410" s="179" t="str">
        <f>IFERROR(INDEX('1.2(2)'!K$967:K$1010,MATCH('1.2(1)①'!$B410,'1.2(2)'!$E$967:$E$1010,0),1),"ー")</f>
        <v>ー</v>
      </c>
    </row>
    <row r="411" spans="1:14" ht="57.6">
      <c r="A411" s="191" t="str">
        <f t="shared" si="13"/>
        <v>Scope3バリューチェーンの上流側の排出削減ー</v>
      </c>
      <c r="B411" s="11">
        <f t="shared" si="10"/>
        <v>405</v>
      </c>
      <c r="C411" s="153" t="s">
        <v>11</v>
      </c>
      <c r="D411" s="140" t="s">
        <v>12</v>
      </c>
      <c r="E411" s="212" t="s">
        <v>2970</v>
      </c>
      <c r="F411" s="140" t="s">
        <v>14</v>
      </c>
      <c r="G411" s="140" t="s">
        <v>695</v>
      </c>
      <c r="H411" s="342" t="s">
        <v>670</v>
      </c>
      <c r="I411" s="342"/>
      <c r="J411" s="140" t="s">
        <v>676</v>
      </c>
      <c r="K411" s="204"/>
      <c r="L411" s="179" t="s">
        <v>19</v>
      </c>
      <c r="M411" s="179" t="str">
        <f>IFERROR(INDEX('1.2(2)'!J$967:J$1010,MATCH('1.2(1)①'!$B411,'1.2(2)'!$E$967:$E$1010,0),1),"ー")</f>
        <v>ー</v>
      </c>
      <c r="N411" s="179" t="str">
        <f>IFERROR(INDEX('1.2(2)'!K$967:K$1010,MATCH('1.2(1)①'!$B411,'1.2(2)'!$E$967:$E$1010,0),1),"ー")</f>
        <v>ー</v>
      </c>
    </row>
    <row r="412" spans="1:14" ht="43.2">
      <c r="A412" s="191" t="str">
        <f t="shared" si="13"/>
        <v>Scope3バリューチェーンの上流側の排出削減ー</v>
      </c>
      <c r="B412" s="11">
        <f t="shared" si="10"/>
        <v>406</v>
      </c>
      <c r="C412" s="153" t="s">
        <v>11</v>
      </c>
      <c r="D412" s="140" t="s">
        <v>12</v>
      </c>
      <c r="E412" s="212" t="s">
        <v>2971</v>
      </c>
      <c r="F412" s="140" t="s">
        <v>677</v>
      </c>
      <c r="G412" s="140" t="s">
        <v>695</v>
      </c>
      <c r="H412" s="342" t="s">
        <v>670</v>
      </c>
      <c r="I412" s="342"/>
      <c r="J412" s="140" t="s">
        <v>678</v>
      </c>
      <c r="K412" s="204"/>
      <c r="L412" s="179" t="s">
        <v>19</v>
      </c>
      <c r="M412" s="179" t="str">
        <f>IFERROR(INDEX('1.2(2)'!J$967:J$1010,MATCH('1.2(1)①'!$B412,'1.2(2)'!$E$967:$E$1010,0),1),"ー")</f>
        <v>ー</v>
      </c>
      <c r="N412" s="179" t="str">
        <f>IFERROR(INDEX('1.2(2)'!K$967:K$1010,MATCH('1.2(1)①'!$B412,'1.2(2)'!$E$967:$E$1010,0),1),"ー")</f>
        <v>ー</v>
      </c>
    </row>
    <row r="413" spans="1:14" ht="43.2">
      <c r="A413" s="191" t="str">
        <f t="shared" si="13"/>
        <v>Scope3バリューチェーンの上流側の排出削減ー</v>
      </c>
      <c r="B413" s="11">
        <f t="shared" si="10"/>
        <v>407</v>
      </c>
      <c r="C413" s="153" t="s">
        <v>11</v>
      </c>
      <c r="D413" s="140" t="s">
        <v>12</v>
      </c>
      <c r="E413" s="212" t="s">
        <v>2972</v>
      </c>
      <c r="F413" s="140" t="s">
        <v>14</v>
      </c>
      <c r="G413" s="140" t="s">
        <v>695</v>
      </c>
      <c r="H413" s="342" t="s">
        <v>670</v>
      </c>
      <c r="I413" s="342"/>
      <c r="J413" s="140" t="s">
        <v>679</v>
      </c>
      <c r="K413" s="204"/>
      <c r="L413" s="179" t="s">
        <v>19</v>
      </c>
      <c r="M413" s="179" t="str">
        <f>IFERROR(INDEX('1.2(2)'!J$967:J$1010,MATCH('1.2(1)①'!$B413,'1.2(2)'!$E$967:$E$1010,0),1),"ー")</f>
        <v>ー</v>
      </c>
      <c r="N413" s="179" t="str">
        <f>IFERROR(INDEX('1.2(2)'!K$967:K$1010,MATCH('1.2(1)①'!$B413,'1.2(2)'!$E$967:$E$1010,0),1),"ー")</f>
        <v>ー</v>
      </c>
    </row>
    <row r="414" spans="1:14" ht="57.6">
      <c r="A414" s="191" t="str">
        <f t="shared" si="13"/>
        <v>Scope3バリューチェーンの下流側の排出削減ー</v>
      </c>
      <c r="B414" s="11">
        <f t="shared" si="10"/>
        <v>408</v>
      </c>
      <c r="C414" s="153" t="s">
        <v>11</v>
      </c>
      <c r="D414" s="140" t="s">
        <v>12</v>
      </c>
      <c r="E414" s="212" t="s">
        <v>2973</v>
      </c>
      <c r="F414" s="140" t="s">
        <v>680</v>
      </c>
      <c r="G414" s="140" t="s">
        <v>702</v>
      </c>
      <c r="H414" s="342" t="s">
        <v>670</v>
      </c>
      <c r="I414" s="342"/>
      <c r="J414" s="212" t="s">
        <v>2942</v>
      </c>
      <c r="K414" s="204"/>
      <c r="L414" s="179" t="s">
        <v>19</v>
      </c>
      <c r="M414" s="179" t="str">
        <f>IFERROR(INDEX('1.2(2)'!J$967:J$1010,MATCH('1.2(1)①'!$B414,'1.2(2)'!$E$967:$E$1010,0),1),"ー")</f>
        <v>ー</v>
      </c>
      <c r="N414" s="179" t="str">
        <f>IFERROR(INDEX('1.2(2)'!K$967:K$1010,MATCH('1.2(1)①'!$B414,'1.2(2)'!$E$967:$E$1010,0),1),"ー")</f>
        <v>ー</v>
      </c>
    </row>
    <row r="415" spans="1:14" ht="86.4">
      <c r="A415" s="191" t="str">
        <f t="shared" si="13"/>
        <v>Scope3バリューチェーンの下流側の排出削減ー</v>
      </c>
      <c r="B415" s="11">
        <f t="shared" si="10"/>
        <v>409</v>
      </c>
      <c r="C415" s="153" t="s">
        <v>11</v>
      </c>
      <c r="D415" s="140" t="s">
        <v>12</v>
      </c>
      <c r="E415" s="212" t="s">
        <v>2974</v>
      </c>
      <c r="F415" s="140" t="s">
        <v>677</v>
      </c>
      <c r="G415" s="140" t="s">
        <v>702</v>
      </c>
      <c r="H415" s="342" t="s">
        <v>670</v>
      </c>
      <c r="I415" s="342"/>
      <c r="J415" s="140" t="s">
        <v>681</v>
      </c>
      <c r="K415" s="204"/>
      <c r="L415" s="179" t="s">
        <v>19</v>
      </c>
      <c r="M415" s="179" t="str">
        <f>IFERROR(INDEX('1.2(2)'!J$967:J$1010,MATCH('1.2(1)①'!$B415,'1.2(2)'!$E$967:$E$1010,0),1),"ー")</f>
        <v>ー</v>
      </c>
      <c r="N415" s="179" t="str">
        <f>IFERROR(INDEX('1.2(2)'!K$967:K$1010,MATCH('1.2(1)①'!$B415,'1.2(2)'!$E$967:$E$1010,0),1),"ー")</f>
        <v>ー</v>
      </c>
    </row>
    <row r="416" spans="1:14" ht="28.8">
      <c r="A416" s="191" t="str">
        <f t="shared" si="12"/>
        <v>Scope1～3バリューチェーンの関係者間での協働による排出削減ー</v>
      </c>
      <c r="B416" s="11">
        <f t="shared" ref="B416" si="14">ROW(B416)-6</f>
        <v>410</v>
      </c>
      <c r="C416" s="153" t="s">
        <v>11</v>
      </c>
      <c r="D416" s="140" t="s">
        <v>12</v>
      </c>
      <c r="E416" s="140" t="s">
        <v>682</v>
      </c>
      <c r="F416" s="140" t="s">
        <v>14</v>
      </c>
      <c r="G416" s="140" t="s">
        <v>683</v>
      </c>
      <c r="H416" s="342" t="s">
        <v>670</v>
      </c>
      <c r="I416" s="342"/>
      <c r="J416" s="140" t="s">
        <v>684</v>
      </c>
      <c r="K416" s="204"/>
      <c r="L416" s="179" t="s">
        <v>19</v>
      </c>
      <c r="M416" s="179" t="str">
        <f>IFERROR(INDEX('1.2(2)'!J$967:J$1010,MATCH('1.2(1)①'!$B416,'1.2(2)'!$E$967:$E$1010,0),1),"ー")</f>
        <v>ー</v>
      </c>
      <c r="N416" s="179" t="str">
        <f>IFERROR(INDEX('1.2(2)'!K$967:K$1010,MATCH('1.2(1)①'!$B416,'1.2(2)'!$E$967:$E$1010,0),1),"ー")</f>
        <v>ー</v>
      </c>
    </row>
    <row r="417" spans="2:14">
      <c r="B417" s="6"/>
      <c r="C417" s="6"/>
      <c r="D417" s="6"/>
      <c r="E417" s="6"/>
      <c r="F417" s="6"/>
      <c r="G417" s="6"/>
      <c r="H417" s="6"/>
    </row>
    <row r="418" spans="2:14" hidden="1">
      <c r="D418" s="6"/>
      <c r="E418" s="6"/>
      <c r="F418" s="6"/>
      <c r="G418" s="6"/>
      <c r="H418" s="6"/>
    </row>
    <row r="419" spans="2:14" hidden="1">
      <c r="D419" s="6"/>
      <c r="E419" s="6"/>
      <c r="F419" s="6"/>
      <c r="G419" s="6"/>
      <c r="H419" s="6"/>
    </row>
    <row r="422" spans="2:14" hidden="1">
      <c r="B422" s="165"/>
    </row>
    <row r="428" spans="2:14" hidden="1">
      <c r="N428" s="15"/>
    </row>
    <row r="430" spans="2:14" hidden="1">
      <c r="N430" s="15"/>
    </row>
    <row r="431" spans="2:14" hidden="1">
      <c r="D431" s="10"/>
      <c r="E431" s="10"/>
      <c r="F431" s="10"/>
      <c r="N431" s="15"/>
    </row>
    <row r="432" spans="2:14" hidden="1">
      <c r="D432" s="10"/>
      <c r="E432" s="10"/>
      <c r="F432" s="10"/>
      <c r="N432" s="15"/>
    </row>
    <row r="437" spans="4:14" hidden="1">
      <c r="E437" s="16"/>
      <c r="F437" s="16"/>
      <c r="L437" s="15"/>
    </row>
    <row r="438" spans="4:14" hidden="1">
      <c r="E438" s="16"/>
      <c r="F438" s="16"/>
      <c r="L438" s="15"/>
      <c r="N438" s="15"/>
    </row>
    <row r="439" spans="4:14" hidden="1">
      <c r="E439" s="16"/>
      <c r="F439" s="16"/>
      <c r="L439" s="15"/>
    </row>
    <row r="440" spans="4:14" hidden="1">
      <c r="E440" s="16"/>
      <c r="F440" s="16"/>
      <c r="H440" s="15"/>
      <c r="L440" s="15"/>
      <c r="N440" s="15"/>
    </row>
    <row r="441" spans="4:14" hidden="1">
      <c r="E441" s="16"/>
      <c r="F441" s="16"/>
      <c r="H441" s="15"/>
      <c r="L441" s="15"/>
    </row>
    <row r="442" spans="4:14" hidden="1">
      <c r="E442" s="16"/>
      <c r="F442" s="16"/>
      <c r="H442" s="15"/>
      <c r="L442" s="15"/>
      <c r="N442" s="15"/>
    </row>
    <row r="443" spans="4:14" hidden="1">
      <c r="D443" s="15"/>
      <c r="E443" s="16"/>
      <c r="F443" s="16"/>
      <c r="G443" s="15"/>
      <c r="H443" s="15"/>
      <c r="J443" s="15"/>
      <c r="L443" s="15"/>
    </row>
    <row r="444" spans="4:14" hidden="1">
      <c r="D444" s="15"/>
      <c r="E444" s="16"/>
      <c r="F444" s="16"/>
      <c r="G444" s="15"/>
      <c r="H444" s="15"/>
      <c r="J444" s="15"/>
      <c r="L444" s="15"/>
    </row>
    <row r="445" spans="4:14" hidden="1">
      <c r="D445" s="15"/>
      <c r="E445" s="16"/>
      <c r="F445" s="16"/>
      <c r="G445" s="15"/>
      <c r="H445" s="15"/>
      <c r="J445" s="15"/>
      <c r="L445" s="15"/>
    </row>
    <row r="446" spans="4:14" hidden="1">
      <c r="D446" s="15"/>
      <c r="E446" s="16"/>
      <c r="F446" s="16"/>
      <c r="G446" s="15"/>
      <c r="H446" s="15"/>
      <c r="J446" s="15"/>
      <c r="L446" s="15"/>
    </row>
    <row r="447" spans="4:14" hidden="1">
      <c r="D447" s="15"/>
      <c r="E447" s="16"/>
      <c r="F447" s="16"/>
      <c r="G447" s="15"/>
      <c r="H447" s="15"/>
      <c r="J447" s="15"/>
      <c r="L447" s="15"/>
    </row>
    <row r="448" spans="4:14" hidden="1">
      <c r="D448" s="15"/>
      <c r="E448" s="16"/>
      <c r="F448" s="16"/>
      <c r="G448" s="15"/>
      <c r="H448" s="15"/>
      <c r="J448" s="15"/>
      <c r="L448" s="15"/>
    </row>
    <row r="449" spans="4:14" hidden="1">
      <c r="D449" s="15"/>
      <c r="E449" s="16"/>
      <c r="F449" s="16"/>
      <c r="G449" s="15"/>
      <c r="H449" s="15"/>
      <c r="J449" s="15"/>
      <c r="L449" s="15"/>
      <c r="M449" s="15"/>
      <c r="N449" s="15"/>
    </row>
    <row r="450" spans="4:14" hidden="1">
      <c r="D450" s="15"/>
      <c r="E450" s="16"/>
      <c r="F450" s="16"/>
      <c r="G450" s="15"/>
      <c r="H450" s="15"/>
      <c r="J450" s="15"/>
      <c r="L450" s="15"/>
      <c r="M450" s="15"/>
      <c r="N450" s="15"/>
    </row>
    <row r="451" spans="4:14" hidden="1">
      <c r="D451" s="15"/>
      <c r="E451" s="16"/>
      <c r="F451" s="16"/>
      <c r="G451" s="15"/>
      <c r="H451" s="15"/>
      <c r="J451" s="15"/>
      <c r="L451" s="15"/>
      <c r="M451" s="15"/>
      <c r="N451" s="15"/>
    </row>
    <row r="452" spans="4:14" hidden="1">
      <c r="D452" s="15"/>
      <c r="E452" s="16"/>
      <c r="F452" s="16"/>
      <c r="G452" s="15"/>
      <c r="H452" s="15"/>
      <c r="J452" s="15"/>
      <c r="K452" s="202"/>
      <c r="L452" s="15"/>
      <c r="M452" s="15"/>
      <c r="N452" s="15"/>
    </row>
    <row r="453" spans="4:14" hidden="1">
      <c r="D453" s="15"/>
      <c r="E453" s="16"/>
      <c r="F453" s="16"/>
      <c r="G453" s="15"/>
      <c r="H453" s="15"/>
      <c r="J453" s="15"/>
    </row>
    <row r="454" spans="4:14" hidden="1">
      <c r="D454" s="15"/>
      <c r="E454" s="16"/>
      <c r="F454" s="16"/>
      <c r="G454" s="15"/>
      <c r="J454" s="15"/>
    </row>
    <row r="455" spans="4:14" hidden="1">
      <c r="D455" s="15"/>
      <c r="E455" s="16"/>
      <c r="F455" s="16"/>
      <c r="G455" s="15"/>
      <c r="J455" s="15"/>
    </row>
    <row r="456" spans="4:14" hidden="1">
      <c r="D456" s="16"/>
      <c r="E456" s="16"/>
      <c r="F456" s="16"/>
      <c r="G456" s="15"/>
      <c r="J456" s="15"/>
    </row>
    <row r="457" spans="4:14" hidden="1">
      <c r="D457" s="16"/>
      <c r="E457" s="16"/>
      <c r="F457" s="16"/>
      <c r="G457" s="15"/>
      <c r="J457" s="15"/>
    </row>
    <row r="458" spans="4:14" hidden="1">
      <c r="D458" s="16"/>
      <c r="E458" s="16"/>
      <c r="F458" s="16"/>
      <c r="G458" s="15"/>
      <c r="J458" s="15"/>
    </row>
    <row r="459" spans="4:14" hidden="1">
      <c r="D459" s="16"/>
      <c r="E459" s="16"/>
      <c r="F459" s="16"/>
      <c r="G459" s="15"/>
      <c r="J459" s="15"/>
    </row>
    <row r="460" spans="4:14" hidden="1">
      <c r="E460" s="16"/>
      <c r="F460" s="16"/>
      <c r="G460" s="15"/>
      <c r="J460" s="15"/>
    </row>
    <row r="461" spans="4:14" hidden="1">
      <c r="F461" s="16"/>
      <c r="G461" s="15"/>
      <c r="J461" s="15"/>
    </row>
    <row r="462" spans="4:14" hidden="1">
      <c r="F462" s="16"/>
      <c r="G462" s="15"/>
      <c r="J462" s="15"/>
    </row>
    <row r="463" spans="4:14" hidden="1">
      <c r="F463" s="16"/>
      <c r="G463" s="15"/>
      <c r="J463" s="15"/>
    </row>
    <row r="464" spans="4:14" hidden="1">
      <c r="F464" s="16"/>
      <c r="G464" s="15"/>
      <c r="J464" s="15"/>
    </row>
    <row r="465" spans="1:23" hidden="1">
      <c r="F465" s="16"/>
      <c r="G465" s="15"/>
      <c r="J465" s="15"/>
    </row>
    <row r="466" spans="1:23" hidden="1">
      <c r="F466" s="16"/>
      <c r="G466" s="15"/>
      <c r="J466" s="15"/>
    </row>
    <row r="467" spans="1:23" hidden="1">
      <c r="F467" s="16"/>
      <c r="G467" s="15"/>
      <c r="J467" s="15"/>
    </row>
    <row r="468" spans="1:23" s="9" customFormat="1" hidden="1">
      <c r="A468" s="43"/>
      <c r="B468" s="7"/>
      <c r="C468" s="7"/>
      <c r="D468" s="16"/>
      <c r="E468" s="7"/>
      <c r="F468" s="16"/>
      <c r="G468" s="15"/>
      <c r="H468" s="7"/>
      <c r="I468" s="15"/>
      <c r="J468" s="15"/>
      <c r="K468" s="201"/>
      <c r="L468" s="7"/>
      <c r="M468" s="14"/>
      <c r="N468" s="7"/>
      <c r="O468" s="2"/>
      <c r="P468" s="2"/>
      <c r="Q468" s="2"/>
      <c r="R468" s="2"/>
      <c r="S468" s="2"/>
      <c r="T468" s="2"/>
      <c r="U468" s="2"/>
      <c r="V468" s="2"/>
      <c r="W468" s="2"/>
    </row>
    <row r="469" spans="1:23" s="9" customFormat="1" hidden="1">
      <c r="A469" s="43"/>
      <c r="B469" s="7"/>
      <c r="C469" s="7"/>
      <c r="D469" s="16"/>
      <c r="E469" s="7"/>
      <c r="F469" s="16"/>
      <c r="G469" s="15"/>
      <c r="H469" s="7"/>
      <c r="I469" s="15"/>
      <c r="J469" s="15"/>
      <c r="K469" s="201"/>
      <c r="L469" s="7"/>
      <c r="M469" s="14"/>
      <c r="N469" s="7"/>
      <c r="O469" s="2"/>
      <c r="P469" s="2"/>
      <c r="Q469" s="2"/>
      <c r="R469" s="2"/>
      <c r="S469" s="2"/>
      <c r="T469" s="2"/>
      <c r="U469" s="2"/>
      <c r="V469" s="2"/>
      <c r="W469" s="2"/>
    </row>
    <row r="470" spans="1:23" s="9" customFormat="1" hidden="1">
      <c r="A470" s="43"/>
      <c r="B470" s="7"/>
      <c r="C470" s="7"/>
      <c r="D470" s="16"/>
      <c r="E470" s="7"/>
      <c r="F470" s="16"/>
      <c r="G470" s="15"/>
      <c r="H470" s="7"/>
      <c r="I470" s="15"/>
      <c r="J470" s="15"/>
      <c r="K470" s="201"/>
      <c r="L470" s="7"/>
      <c r="M470" s="14"/>
      <c r="N470" s="7"/>
      <c r="O470" s="2"/>
      <c r="P470" s="2"/>
      <c r="Q470" s="2"/>
      <c r="R470" s="2"/>
      <c r="S470" s="2"/>
      <c r="T470" s="2"/>
      <c r="U470" s="2"/>
      <c r="V470" s="2"/>
      <c r="W470" s="2"/>
    </row>
    <row r="471" spans="1:23" s="9" customFormat="1" hidden="1">
      <c r="A471" s="43"/>
      <c r="B471" s="7"/>
      <c r="C471" s="7"/>
      <c r="D471" s="16"/>
      <c r="E471" s="7"/>
      <c r="F471" s="16"/>
      <c r="G471" s="15"/>
      <c r="H471" s="7"/>
      <c r="I471" s="15"/>
      <c r="J471" s="15"/>
      <c r="K471" s="201"/>
      <c r="L471" s="7"/>
      <c r="M471" s="14"/>
      <c r="N471" s="7"/>
      <c r="O471" s="2"/>
      <c r="P471" s="2"/>
      <c r="Q471" s="2"/>
      <c r="R471" s="2"/>
      <c r="S471" s="2"/>
      <c r="T471" s="2"/>
      <c r="U471" s="2"/>
      <c r="V471" s="2"/>
      <c r="W471" s="2"/>
    </row>
    <row r="472" spans="1:23" s="9" customFormat="1" hidden="1">
      <c r="A472" s="43"/>
      <c r="B472" s="7"/>
      <c r="C472" s="7"/>
      <c r="D472" s="16"/>
      <c r="E472" s="15"/>
      <c r="F472" s="16"/>
      <c r="G472" s="15"/>
      <c r="H472" s="7"/>
      <c r="I472" s="15"/>
      <c r="J472" s="15"/>
      <c r="K472" s="201"/>
      <c r="L472" s="7"/>
      <c r="M472" s="14"/>
      <c r="N472" s="7"/>
      <c r="O472" s="2"/>
      <c r="P472" s="2"/>
      <c r="Q472" s="2"/>
      <c r="R472" s="2"/>
      <c r="S472" s="2"/>
      <c r="T472" s="2"/>
      <c r="U472" s="2"/>
      <c r="V472" s="2"/>
      <c r="W472" s="2"/>
    </row>
    <row r="473" spans="1:23" s="9" customFormat="1" hidden="1">
      <c r="A473" s="43"/>
      <c r="B473" s="7"/>
      <c r="C473" s="7"/>
      <c r="D473" s="16"/>
      <c r="E473" s="15"/>
      <c r="F473" s="16"/>
      <c r="G473" s="15"/>
      <c r="H473" s="7"/>
      <c r="I473" s="15"/>
      <c r="J473" s="15"/>
      <c r="K473" s="201"/>
      <c r="L473" s="7"/>
      <c r="M473" s="14"/>
      <c r="N473" s="7"/>
      <c r="O473" s="2"/>
      <c r="P473" s="2"/>
      <c r="Q473" s="2"/>
      <c r="R473" s="2"/>
      <c r="S473" s="2"/>
      <c r="T473" s="2"/>
      <c r="U473" s="2"/>
      <c r="V473" s="2"/>
      <c r="W473" s="2"/>
    </row>
    <row r="474" spans="1:23" s="9" customFormat="1" hidden="1">
      <c r="A474" s="43"/>
      <c r="B474" s="7"/>
      <c r="C474" s="7"/>
      <c r="D474" s="16"/>
      <c r="E474" s="15"/>
      <c r="F474" s="16"/>
      <c r="G474" s="15"/>
      <c r="H474" s="7"/>
      <c r="I474" s="15"/>
      <c r="J474" s="15"/>
      <c r="K474" s="201"/>
      <c r="L474" s="7"/>
      <c r="M474" s="14"/>
      <c r="N474" s="7"/>
      <c r="O474" s="2"/>
      <c r="P474" s="2"/>
      <c r="Q474" s="2"/>
      <c r="R474" s="2"/>
      <c r="S474" s="2"/>
      <c r="T474" s="2"/>
      <c r="U474" s="2"/>
      <c r="V474" s="2"/>
      <c r="W474" s="2"/>
    </row>
    <row r="475" spans="1:23" s="9" customFormat="1" hidden="1">
      <c r="A475" s="43"/>
      <c r="B475" s="7"/>
      <c r="C475" s="7"/>
      <c r="D475" s="16"/>
      <c r="E475" s="15"/>
      <c r="F475" s="16"/>
      <c r="G475" s="15"/>
      <c r="H475" s="7"/>
      <c r="I475" s="15"/>
      <c r="J475" s="15"/>
      <c r="K475" s="201"/>
      <c r="L475" s="7"/>
      <c r="M475" s="14"/>
      <c r="N475" s="7"/>
      <c r="O475" s="2"/>
      <c r="P475" s="2"/>
      <c r="Q475" s="2"/>
      <c r="R475" s="2"/>
      <c r="S475" s="2"/>
      <c r="T475" s="2"/>
      <c r="U475" s="2"/>
      <c r="V475" s="2"/>
      <c r="W475" s="2"/>
    </row>
    <row r="476" spans="1:23" s="9" customFormat="1" hidden="1">
      <c r="A476" s="43"/>
      <c r="B476" s="7"/>
      <c r="C476" s="7"/>
      <c r="D476" s="16"/>
      <c r="E476" s="15"/>
      <c r="F476" s="16"/>
      <c r="G476" s="15"/>
      <c r="H476" s="7"/>
      <c r="I476" s="15"/>
      <c r="J476" s="15"/>
      <c r="K476" s="201"/>
      <c r="L476" s="7"/>
      <c r="M476" s="14"/>
      <c r="N476" s="7"/>
      <c r="O476" s="2"/>
      <c r="P476" s="2"/>
      <c r="Q476" s="2"/>
      <c r="R476" s="2"/>
      <c r="S476" s="2"/>
      <c r="T476" s="2"/>
      <c r="U476" s="2"/>
      <c r="V476" s="2"/>
      <c r="W476" s="2"/>
    </row>
    <row r="477" spans="1:23" s="9" customFormat="1" hidden="1">
      <c r="A477" s="43"/>
      <c r="B477" s="7"/>
      <c r="C477" s="7"/>
      <c r="D477" s="16"/>
      <c r="E477" s="15"/>
      <c r="F477" s="16"/>
      <c r="G477" s="15"/>
      <c r="H477" s="7"/>
      <c r="I477" s="15"/>
      <c r="J477" s="15"/>
      <c r="K477" s="201"/>
      <c r="L477" s="7"/>
      <c r="M477" s="14"/>
      <c r="N477" s="7"/>
      <c r="O477" s="2"/>
      <c r="P477" s="2"/>
      <c r="Q477" s="2"/>
      <c r="R477" s="2"/>
      <c r="S477" s="2"/>
      <c r="T477" s="2"/>
      <c r="U477" s="2"/>
      <c r="V477" s="2"/>
      <c r="W477" s="2"/>
    </row>
    <row r="478" spans="1:23" s="9" customFormat="1" hidden="1">
      <c r="A478" s="43"/>
      <c r="B478" s="7"/>
      <c r="C478" s="7"/>
      <c r="D478" s="16"/>
      <c r="E478" s="15"/>
      <c r="F478" s="16"/>
      <c r="G478" s="15"/>
      <c r="H478" s="7"/>
      <c r="I478" s="15"/>
      <c r="J478" s="15"/>
      <c r="K478" s="201"/>
      <c r="L478" s="7"/>
      <c r="M478" s="14"/>
      <c r="N478" s="7"/>
      <c r="O478" s="2"/>
      <c r="P478" s="2"/>
      <c r="Q478" s="2"/>
      <c r="R478" s="2"/>
      <c r="S478" s="2"/>
      <c r="T478" s="2"/>
      <c r="U478" s="2"/>
      <c r="V478" s="2"/>
      <c r="W478" s="2"/>
    </row>
    <row r="479" spans="1:23" s="9" customFormat="1" hidden="1">
      <c r="A479" s="43"/>
      <c r="B479" s="7"/>
      <c r="C479" s="7"/>
      <c r="D479" s="16"/>
      <c r="E479" s="15"/>
      <c r="F479" s="16"/>
      <c r="G479" s="15"/>
      <c r="H479" s="7"/>
      <c r="I479" s="15"/>
      <c r="J479" s="15"/>
      <c r="K479" s="201"/>
      <c r="L479" s="7"/>
      <c r="M479" s="14"/>
      <c r="N479" s="7"/>
      <c r="O479" s="2"/>
      <c r="P479" s="2"/>
      <c r="Q479" s="2"/>
      <c r="R479" s="2"/>
      <c r="S479" s="2"/>
      <c r="T479" s="2"/>
      <c r="U479" s="2"/>
      <c r="V479" s="2"/>
      <c r="W479" s="2"/>
    </row>
    <row r="480" spans="1:23" s="9" customFormat="1" hidden="1">
      <c r="A480" s="43"/>
      <c r="B480" s="7"/>
      <c r="C480" s="7"/>
      <c r="D480" s="16"/>
      <c r="E480" s="15"/>
      <c r="F480" s="16"/>
      <c r="G480" s="15"/>
      <c r="H480" s="7"/>
      <c r="I480" s="15"/>
      <c r="J480" s="15"/>
      <c r="K480" s="201"/>
      <c r="L480" s="7"/>
      <c r="M480" s="14"/>
      <c r="N480" s="7"/>
      <c r="O480" s="2"/>
      <c r="P480" s="2"/>
      <c r="Q480" s="2"/>
      <c r="R480" s="2"/>
      <c r="S480" s="2"/>
      <c r="T480" s="2"/>
      <c r="U480" s="2"/>
      <c r="V480" s="2"/>
      <c r="W480" s="2"/>
    </row>
    <row r="481" spans="1:23" s="9" customFormat="1" hidden="1">
      <c r="A481" s="43"/>
      <c r="B481" s="7"/>
      <c r="C481" s="7"/>
      <c r="D481" s="16"/>
      <c r="E481" s="15"/>
      <c r="F481" s="16"/>
      <c r="G481" s="15"/>
      <c r="H481" s="7"/>
      <c r="I481" s="15"/>
      <c r="J481" s="15"/>
      <c r="K481" s="201"/>
      <c r="L481" s="7"/>
      <c r="M481" s="14"/>
      <c r="N481" s="7"/>
      <c r="O481" s="2"/>
      <c r="P481" s="2"/>
      <c r="Q481" s="2"/>
      <c r="R481" s="2"/>
      <c r="S481" s="2"/>
      <c r="T481" s="2"/>
      <c r="U481" s="2"/>
      <c r="V481" s="2"/>
      <c r="W481" s="2"/>
    </row>
    <row r="482" spans="1:23" s="9" customFormat="1" hidden="1">
      <c r="A482" s="43"/>
      <c r="B482" s="7"/>
      <c r="C482" s="7"/>
      <c r="D482" s="16"/>
      <c r="E482" s="15"/>
      <c r="F482" s="16"/>
      <c r="G482" s="15"/>
      <c r="H482" s="7"/>
      <c r="I482" s="15"/>
      <c r="J482" s="15"/>
      <c r="K482" s="201"/>
      <c r="L482" s="7"/>
      <c r="M482" s="14"/>
      <c r="N482" s="7"/>
      <c r="O482" s="2"/>
      <c r="P482" s="2"/>
      <c r="Q482" s="2"/>
      <c r="R482" s="2"/>
      <c r="S482" s="2"/>
      <c r="T482" s="2"/>
      <c r="U482" s="2"/>
      <c r="V482" s="2"/>
      <c r="W482" s="2"/>
    </row>
    <row r="483" spans="1:23" s="9" customFormat="1" hidden="1">
      <c r="A483" s="43"/>
      <c r="B483" s="7"/>
      <c r="C483" s="7"/>
      <c r="D483" s="16"/>
      <c r="E483" s="15"/>
      <c r="F483" s="15"/>
      <c r="G483" s="15"/>
      <c r="H483" s="7"/>
      <c r="I483" s="15"/>
      <c r="J483" s="15"/>
      <c r="K483" s="201"/>
      <c r="L483" s="7"/>
      <c r="M483" s="14"/>
      <c r="N483" s="7"/>
      <c r="O483" s="2"/>
      <c r="P483" s="2"/>
      <c r="Q483" s="2"/>
      <c r="R483" s="2"/>
      <c r="S483" s="2"/>
      <c r="T483" s="2"/>
      <c r="U483" s="2"/>
      <c r="V483" s="2"/>
      <c r="W483" s="2"/>
    </row>
    <row r="484" spans="1:23" s="9" customFormat="1" hidden="1">
      <c r="A484" s="43"/>
      <c r="B484" s="7"/>
      <c r="C484" s="7"/>
      <c r="D484" s="16"/>
      <c r="E484" s="15"/>
      <c r="F484" s="15"/>
      <c r="G484" s="15"/>
      <c r="H484" s="7"/>
      <c r="I484" s="15"/>
      <c r="J484" s="15"/>
      <c r="K484" s="201"/>
      <c r="L484" s="7"/>
      <c r="M484" s="14"/>
      <c r="N484" s="7"/>
      <c r="O484" s="2"/>
      <c r="P484" s="2"/>
      <c r="Q484" s="2"/>
      <c r="R484" s="2"/>
      <c r="S484" s="2"/>
      <c r="T484" s="2"/>
      <c r="U484" s="2"/>
      <c r="V484" s="2"/>
      <c r="W484" s="2"/>
    </row>
    <row r="485" spans="1:23" s="9" customFormat="1" hidden="1">
      <c r="A485" s="43"/>
      <c r="B485" s="7"/>
      <c r="C485" s="7"/>
      <c r="D485" s="16"/>
      <c r="E485" s="15"/>
      <c r="F485" s="15"/>
      <c r="G485" s="15"/>
      <c r="H485" s="7"/>
      <c r="I485" s="15"/>
      <c r="J485" s="15"/>
      <c r="K485" s="201"/>
      <c r="L485" s="7"/>
      <c r="M485" s="14"/>
      <c r="N485" s="7"/>
      <c r="O485" s="2"/>
      <c r="P485" s="2"/>
      <c r="Q485" s="2"/>
      <c r="R485" s="2"/>
      <c r="S485" s="2"/>
      <c r="T485" s="2"/>
      <c r="U485" s="2"/>
      <c r="V485" s="2"/>
      <c r="W485" s="2"/>
    </row>
    <row r="486" spans="1:23" s="9" customFormat="1" hidden="1">
      <c r="A486" s="43"/>
      <c r="B486" s="7"/>
      <c r="C486" s="7"/>
      <c r="D486" s="16"/>
      <c r="E486" s="15"/>
      <c r="F486" s="15"/>
      <c r="G486" s="15"/>
      <c r="H486" s="15"/>
      <c r="I486" s="15"/>
      <c r="J486" s="15"/>
      <c r="K486" s="201"/>
      <c r="L486" s="7"/>
      <c r="M486" s="14"/>
      <c r="N486" s="7"/>
      <c r="O486" s="2"/>
      <c r="P486" s="2"/>
      <c r="Q486" s="2"/>
      <c r="R486" s="2"/>
      <c r="S486" s="2"/>
      <c r="T486" s="2"/>
      <c r="U486" s="2"/>
      <c r="V486" s="2"/>
      <c r="W486" s="2"/>
    </row>
    <row r="487" spans="1:23" s="9" customFormat="1" hidden="1">
      <c r="A487" s="43"/>
      <c r="B487" s="7"/>
      <c r="C487" s="7"/>
      <c r="D487" s="16"/>
      <c r="E487" s="15"/>
      <c r="F487" s="15"/>
      <c r="G487" s="15"/>
      <c r="H487" s="15"/>
      <c r="I487" s="15"/>
      <c r="J487" s="15"/>
      <c r="K487" s="201"/>
      <c r="L487" s="7"/>
      <c r="M487" s="14"/>
      <c r="N487" s="7"/>
      <c r="O487" s="2"/>
      <c r="P487" s="2"/>
      <c r="Q487" s="2"/>
      <c r="R487" s="2"/>
      <c r="S487" s="2"/>
      <c r="T487" s="2"/>
      <c r="U487" s="2"/>
      <c r="V487" s="2"/>
      <c r="W487" s="2"/>
    </row>
    <row r="488" spans="1:23" s="9" customFormat="1" hidden="1">
      <c r="A488" s="43"/>
      <c r="B488" s="7"/>
      <c r="C488" s="7"/>
      <c r="D488" s="16"/>
      <c r="E488" s="15"/>
      <c r="F488" s="15"/>
      <c r="G488" s="15"/>
      <c r="H488" s="15"/>
      <c r="I488" s="15"/>
      <c r="J488" s="15"/>
      <c r="K488" s="201"/>
      <c r="L488" s="7"/>
      <c r="M488" s="14"/>
      <c r="N488" s="7"/>
      <c r="O488" s="2"/>
      <c r="P488" s="2"/>
      <c r="Q488" s="2"/>
      <c r="R488" s="2"/>
      <c r="S488" s="2"/>
      <c r="T488" s="2"/>
      <c r="U488" s="2"/>
      <c r="V488" s="2"/>
      <c r="W488" s="2"/>
    </row>
    <row r="489" spans="1:23" s="9" customFormat="1" hidden="1">
      <c r="A489" s="43"/>
      <c r="B489" s="7"/>
      <c r="C489" s="7"/>
      <c r="D489" s="16"/>
      <c r="E489" s="15"/>
      <c r="F489" s="15"/>
      <c r="G489" s="15"/>
      <c r="H489" s="15"/>
      <c r="I489" s="15"/>
      <c r="J489" s="15"/>
      <c r="K489" s="201"/>
      <c r="L489" s="7"/>
      <c r="M489" s="14"/>
      <c r="N489" s="7"/>
      <c r="O489" s="2"/>
      <c r="P489" s="2"/>
      <c r="Q489" s="2"/>
      <c r="R489" s="2"/>
      <c r="S489" s="2"/>
      <c r="T489" s="2"/>
      <c r="U489" s="2"/>
      <c r="V489" s="2"/>
      <c r="W489" s="2"/>
    </row>
    <row r="490" spans="1:23" s="9" customFormat="1" hidden="1">
      <c r="A490" s="43"/>
      <c r="B490" s="7"/>
      <c r="C490" s="7"/>
      <c r="D490" s="16"/>
      <c r="E490" s="15"/>
      <c r="F490" s="15"/>
      <c r="G490" s="15"/>
      <c r="H490" s="15"/>
      <c r="I490" s="15"/>
      <c r="J490" s="15"/>
      <c r="K490" s="201"/>
      <c r="L490" s="7"/>
      <c r="M490" s="14"/>
      <c r="N490" s="7"/>
      <c r="O490" s="2"/>
      <c r="P490" s="2"/>
      <c r="Q490" s="2"/>
      <c r="R490" s="2"/>
      <c r="S490" s="2"/>
      <c r="T490" s="2"/>
      <c r="U490" s="2"/>
      <c r="V490" s="2"/>
      <c r="W490" s="2"/>
    </row>
    <row r="491" spans="1:23" s="9" customFormat="1" hidden="1">
      <c r="A491" s="43"/>
      <c r="B491" s="7"/>
      <c r="C491" s="7"/>
      <c r="D491" s="16"/>
      <c r="E491" s="15"/>
      <c r="F491" s="15"/>
      <c r="G491" s="15"/>
      <c r="H491" s="15"/>
      <c r="I491" s="15"/>
      <c r="J491" s="15"/>
      <c r="K491" s="201"/>
      <c r="L491" s="7"/>
      <c r="M491" s="14"/>
      <c r="N491" s="7"/>
      <c r="O491" s="2"/>
      <c r="P491" s="2"/>
      <c r="Q491" s="2"/>
      <c r="R491" s="2"/>
      <c r="S491" s="2"/>
      <c r="T491" s="2"/>
      <c r="U491" s="2"/>
      <c r="V491" s="2"/>
      <c r="W491" s="2"/>
    </row>
    <row r="492" spans="1:23" s="9" customFormat="1" hidden="1">
      <c r="A492" s="43"/>
      <c r="B492" s="7"/>
      <c r="C492" s="7"/>
      <c r="D492" s="16"/>
      <c r="E492" s="15"/>
      <c r="F492" s="15"/>
      <c r="G492" s="15"/>
      <c r="H492" s="15"/>
      <c r="I492" s="15"/>
      <c r="J492" s="15"/>
      <c r="K492" s="201"/>
      <c r="L492" s="7"/>
      <c r="M492" s="14"/>
      <c r="N492" s="7"/>
      <c r="O492" s="2"/>
      <c r="P492" s="2"/>
      <c r="Q492" s="2"/>
      <c r="R492" s="2"/>
      <c r="S492" s="2"/>
      <c r="T492" s="2"/>
      <c r="U492" s="2"/>
      <c r="V492" s="2"/>
      <c r="W492" s="2"/>
    </row>
    <row r="493" spans="1:23" s="9" customFormat="1" hidden="1">
      <c r="A493" s="43"/>
      <c r="B493" s="7"/>
      <c r="C493" s="7"/>
      <c r="D493" s="16"/>
      <c r="E493" s="15"/>
      <c r="F493" s="15"/>
      <c r="G493" s="15"/>
      <c r="H493" s="15"/>
      <c r="I493" s="15"/>
      <c r="J493" s="15"/>
      <c r="K493" s="201"/>
      <c r="L493" s="7"/>
      <c r="M493" s="14"/>
      <c r="N493" s="7"/>
      <c r="O493" s="2"/>
      <c r="P493" s="2"/>
      <c r="Q493" s="2"/>
      <c r="R493" s="2"/>
      <c r="S493" s="2"/>
      <c r="T493" s="2"/>
      <c r="U493" s="2"/>
      <c r="V493" s="2"/>
      <c r="W493" s="2"/>
    </row>
    <row r="494" spans="1:23" s="9" customFormat="1" hidden="1">
      <c r="A494" s="43"/>
      <c r="B494" s="7"/>
      <c r="C494" s="7"/>
      <c r="D494" s="16"/>
      <c r="E494" s="15"/>
      <c r="F494" s="15"/>
      <c r="G494" s="15"/>
      <c r="H494" s="15"/>
      <c r="I494" s="15"/>
      <c r="J494" s="15"/>
      <c r="K494" s="201"/>
      <c r="L494" s="7"/>
      <c r="M494" s="14"/>
      <c r="N494" s="7"/>
      <c r="O494" s="2"/>
      <c r="P494" s="2"/>
      <c r="Q494" s="2"/>
      <c r="R494" s="2"/>
      <c r="S494" s="2"/>
      <c r="T494" s="2"/>
      <c r="U494" s="2"/>
      <c r="V494" s="2"/>
      <c r="W494" s="2"/>
    </row>
    <row r="495" spans="1:23" s="9" customFormat="1" hidden="1">
      <c r="A495" s="43"/>
      <c r="B495" s="7"/>
      <c r="C495" s="7"/>
      <c r="D495" s="16"/>
      <c r="E495" s="15"/>
      <c r="F495" s="15"/>
      <c r="G495" s="15"/>
      <c r="H495" s="15"/>
      <c r="I495" s="15"/>
      <c r="J495" s="15"/>
      <c r="K495" s="201"/>
      <c r="L495" s="7"/>
      <c r="M495" s="14"/>
      <c r="N495" s="7"/>
      <c r="O495" s="2"/>
      <c r="P495" s="2"/>
      <c r="Q495" s="2"/>
      <c r="R495" s="2"/>
      <c r="S495" s="2"/>
      <c r="T495" s="2"/>
      <c r="U495" s="2"/>
      <c r="V495" s="2"/>
      <c r="W495" s="2"/>
    </row>
    <row r="496" spans="1:23" s="9" customFormat="1" hidden="1">
      <c r="A496" s="43"/>
      <c r="B496" s="7"/>
      <c r="C496" s="7"/>
      <c r="D496" s="16"/>
      <c r="E496" s="15"/>
      <c r="F496" s="15"/>
      <c r="G496" s="15"/>
      <c r="H496" s="15"/>
      <c r="I496" s="15"/>
      <c r="J496" s="15"/>
      <c r="K496" s="201"/>
      <c r="L496" s="7"/>
      <c r="M496" s="14"/>
      <c r="N496" s="7"/>
      <c r="O496" s="2"/>
      <c r="P496" s="2"/>
      <c r="Q496" s="2"/>
      <c r="R496" s="2"/>
      <c r="S496" s="2"/>
      <c r="T496" s="2"/>
      <c r="U496" s="2"/>
      <c r="V496" s="2"/>
      <c r="W496" s="2"/>
    </row>
    <row r="497" spans="1:23" s="9" customFormat="1" hidden="1">
      <c r="A497" s="43"/>
      <c r="B497" s="7"/>
      <c r="C497" s="7"/>
      <c r="D497" s="16"/>
      <c r="E497" s="15"/>
      <c r="F497" s="15"/>
      <c r="G497" s="15"/>
      <c r="H497" s="15"/>
      <c r="I497" s="15"/>
      <c r="J497" s="15"/>
      <c r="K497" s="201"/>
      <c r="L497" s="7"/>
      <c r="M497" s="14"/>
      <c r="N497" s="7"/>
      <c r="O497" s="2"/>
      <c r="P497" s="2"/>
      <c r="Q497" s="2"/>
      <c r="R497" s="2"/>
      <c r="S497" s="2"/>
      <c r="T497" s="2"/>
      <c r="U497" s="2"/>
      <c r="V497" s="2"/>
      <c r="W497" s="2"/>
    </row>
    <row r="498" spans="1:23" s="9" customFormat="1" hidden="1">
      <c r="A498" s="43"/>
      <c r="B498" s="7"/>
      <c r="C498" s="7"/>
      <c r="D498" s="16"/>
      <c r="E498" s="15"/>
      <c r="F498" s="15"/>
      <c r="G498" s="15"/>
      <c r="H498" s="15"/>
      <c r="I498" s="15"/>
      <c r="J498" s="15"/>
      <c r="K498" s="201"/>
      <c r="L498" s="7"/>
      <c r="M498" s="14"/>
      <c r="N498" s="7"/>
      <c r="O498" s="2"/>
      <c r="P498" s="2"/>
      <c r="Q498" s="2"/>
      <c r="R498" s="2"/>
      <c r="S498" s="2"/>
      <c r="T498" s="2"/>
      <c r="U498" s="2"/>
      <c r="V498" s="2"/>
      <c r="W498" s="2"/>
    </row>
    <row r="499" spans="1:23" s="9" customFormat="1" hidden="1">
      <c r="A499" s="43"/>
      <c r="B499" s="7"/>
      <c r="C499" s="7"/>
      <c r="D499" s="16"/>
      <c r="E499" s="15"/>
      <c r="F499" s="15"/>
      <c r="G499" s="15"/>
      <c r="H499" s="7"/>
      <c r="I499" s="15"/>
      <c r="J499" s="15"/>
      <c r="K499" s="201"/>
      <c r="L499" s="7"/>
      <c r="M499" s="14"/>
      <c r="N499" s="7"/>
      <c r="O499" s="2"/>
      <c r="P499" s="2"/>
      <c r="Q499" s="2"/>
      <c r="R499" s="2"/>
      <c r="S499" s="2"/>
      <c r="T499" s="2"/>
      <c r="U499" s="2"/>
      <c r="V499" s="2"/>
      <c r="W499" s="2"/>
    </row>
    <row r="500" spans="1:23" s="9" customFormat="1" hidden="1">
      <c r="A500" s="43"/>
      <c r="B500" s="7"/>
      <c r="C500" s="7"/>
      <c r="D500" s="16"/>
      <c r="E500" s="15"/>
      <c r="F500" s="15"/>
      <c r="G500" s="15"/>
      <c r="H500" s="7"/>
      <c r="I500" s="15"/>
      <c r="J500" s="15"/>
      <c r="K500" s="201"/>
      <c r="L500" s="7"/>
      <c r="M500" s="14"/>
      <c r="N500" s="7"/>
      <c r="O500" s="2"/>
      <c r="P500" s="2"/>
      <c r="Q500" s="2"/>
      <c r="R500" s="2"/>
      <c r="S500" s="2"/>
      <c r="T500" s="2"/>
      <c r="U500" s="2"/>
      <c r="V500" s="2"/>
      <c r="W500" s="2"/>
    </row>
    <row r="501" spans="1:23" s="9" customFormat="1" hidden="1">
      <c r="A501" s="43"/>
      <c r="B501" s="7"/>
      <c r="C501" s="7"/>
      <c r="D501" s="16"/>
      <c r="E501" s="15"/>
      <c r="F501" s="15"/>
      <c r="G501" s="15"/>
      <c r="H501" s="16"/>
      <c r="I501" s="16"/>
      <c r="J501" s="15"/>
      <c r="K501" s="201"/>
      <c r="L501" s="7"/>
      <c r="M501" s="14"/>
      <c r="N501" s="7"/>
      <c r="O501" s="2"/>
      <c r="P501" s="2"/>
      <c r="Q501" s="2"/>
      <c r="R501" s="2"/>
      <c r="S501" s="2"/>
      <c r="T501" s="2"/>
      <c r="U501" s="2"/>
      <c r="V501" s="2"/>
      <c r="W501" s="2"/>
    </row>
    <row r="502" spans="1:23" s="9" customFormat="1" hidden="1">
      <c r="A502" s="43"/>
      <c r="B502" s="7"/>
      <c r="C502" s="7"/>
      <c r="D502" s="16"/>
      <c r="E502" s="15"/>
      <c r="F502" s="15"/>
      <c r="G502" s="15"/>
      <c r="H502" s="16"/>
      <c r="I502" s="16"/>
      <c r="J502" s="15"/>
      <c r="K502" s="201"/>
      <c r="L502" s="7"/>
      <c r="M502" s="14"/>
      <c r="N502" s="7"/>
      <c r="O502" s="2"/>
      <c r="P502" s="2"/>
      <c r="Q502" s="2"/>
      <c r="R502" s="2"/>
      <c r="S502" s="2"/>
      <c r="T502" s="2"/>
      <c r="U502" s="2"/>
      <c r="V502" s="2"/>
      <c r="W502" s="2"/>
    </row>
    <row r="503" spans="1:23" s="9" customFormat="1" hidden="1">
      <c r="A503" s="43"/>
      <c r="B503" s="7"/>
      <c r="C503" s="7"/>
      <c r="D503" s="16"/>
      <c r="E503" s="15"/>
      <c r="F503" s="15"/>
      <c r="G503" s="15"/>
      <c r="H503" s="16"/>
      <c r="I503" s="16"/>
      <c r="J503" s="15"/>
      <c r="K503" s="201"/>
      <c r="L503" s="7"/>
      <c r="M503" s="14"/>
      <c r="N503" s="7"/>
      <c r="O503" s="2"/>
      <c r="P503" s="2"/>
      <c r="Q503" s="2"/>
      <c r="R503" s="2"/>
      <c r="S503" s="2"/>
      <c r="T503" s="2"/>
      <c r="U503" s="2"/>
      <c r="V503" s="2"/>
      <c r="W503" s="2"/>
    </row>
    <row r="504" spans="1:23" s="9" customFormat="1" hidden="1">
      <c r="A504" s="43"/>
      <c r="B504" s="7"/>
      <c r="C504" s="7"/>
      <c r="D504" s="16"/>
      <c r="E504" s="15"/>
      <c r="F504" s="15"/>
      <c r="G504" s="15"/>
      <c r="H504" s="16"/>
      <c r="I504" s="16"/>
      <c r="J504" s="15"/>
      <c r="K504" s="201"/>
      <c r="L504" s="7"/>
      <c r="M504" s="14"/>
      <c r="N504" s="7"/>
      <c r="O504" s="2"/>
      <c r="P504" s="2"/>
      <c r="Q504" s="2"/>
      <c r="R504" s="2"/>
      <c r="S504" s="2"/>
      <c r="T504" s="2"/>
      <c r="U504" s="2"/>
      <c r="V504" s="2"/>
      <c r="W504" s="2"/>
    </row>
    <row r="505" spans="1:23" s="9" customFormat="1" hidden="1">
      <c r="A505" s="43"/>
      <c r="B505" s="7"/>
      <c r="C505" s="7"/>
      <c r="D505" s="16"/>
      <c r="E505" s="15"/>
      <c r="F505" s="15"/>
      <c r="G505" s="15"/>
      <c r="H505" s="16"/>
      <c r="I505" s="16"/>
      <c r="J505" s="15"/>
      <c r="K505" s="201"/>
      <c r="L505" s="7"/>
      <c r="M505" s="14"/>
      <c r="N505" s="7"/>
      <c r="O505" s="2"/>
      <c r="P505" s="2"/>
      <c r="Q505" s="2"/>
      <c r="R505" s="2"/>
      <c r="S505" s="2"/>
      <c r="T505" s="2"/>
      <c r="U505" s="2"/>
      <c r="V505" s="2"/>
      <c r="W505" s="2"/>
    </row>
    <row r="506" spans="1:23" s="9" customFormat="1" hidden="1">
      <c r="A506" s="43"/>
      <c r="B506" s="7"/>
      <c r="C506" s="7"/>
      <c r="D506" s="16"/>
      <c r="E506" s="7"/>
      <c r="F506" s="7"/>
      <c r="G506" s="7"/>
      <c r="H506" s="16"/>
      <c r="I506" s="16"/>
      <c r="J506" s="6"/>
      <c r="K506" s="201"/>
      <c r="L506" s="7"/>
      <c r="M506" s="14"/>
      <c r="N506" s="7"/>
      <c r="O506" s="2"/>
      <c r="P506" s="2"/>
      <c r="Q506" s="2"/>
      <c r="R506" s="2"/>
      <c r="S506" s="2"/>
      <c r="T506" s="2"/>
      <c r="U506" s="2"/>
      <c r="V506" s="2"/>
      <c r="W506" s="2"/>
    </row>
    <row r="507" spans="1:23" s="9" customFormat="1" hidden="1">
      <c r="A507" s="43"/>
      <c r="B507" s="7"/>
      <c r="C507" s="7"/>
      <c r="D507" s="16"/>
      <c r="E507" s="7"/>
      <c r="F507" s="7"/>
      <c r="G507" s="7"/>
      <c r="H507" s="16"/>
      <c r="I507" s="16"/>
      <c r="J507" s="6"/>
      <c r="K507" s="201"/>
      <c r="L507" s="7"/>
      <c r="M507" s="14"/>
      <c r="N507" s="7"/>
      <c r="O507" s="2"/>
      <c r="P507" s="2"/>
      <c r="Q507" s="2"/>
      <c r="R507" s="2"/>
      <c r="S507" s="2"/>
      <c r="T507" s="2"/>
      <c r="U507" s="2"/>
      <c r="V507" s="2"/>
      <c r="W507" s="2"/>
    </row>
    <row r="508" spans="1:23" s="9" customFormat="1" hidden="1">
      <c r="A508" s="43"/>
      <c r="B508" s="7"/>
      <c r="C508" s="7"/>
      <c r="D508" s="16"/>
      <c r="E508" s="7"/>
      <c r="F508" s="7"/>
      <c r="G508" s="7"/>
      <c r="H508" s="16"/>
      <c r="I508" s="16"/>
      <c r="J508" s="6"/>
      <c r="K508" s="201"/>
      <c r="L508" s="7"/>
      <c r="M508" s="14"/>
      <c r="N508" s="7"/>
      <c r="O508" s="2"/>
      <c r="P508" s="2"/>
      <c r="Q508" s="2"/>
      <c r="R508" s="2"/>
      <c r="S508" s="2"/>
      <c r="T508" s="2"/>
      <c r="U508" s="2"/>
      <c r="V508" s="2"/>
      <c r="W508" s="2"/>
    </row>
    <row r="509" spans="1:23" s="9" customFormat="1" hidden="1">
      <c r="A509" s="43"/>
      <c r="B509" s="7"/>
      <c r="C509" s="7"/>
      <c r="D509" s="16"/>
      <c r="E509" s="7"/>
      <c r="F509" s="7"/>
      <c r="G509" s="7"/>
      <c r="H509" s="16"/>
      <c r="I509" s="16"/>
      <c r="J509" s="6"/>
      <c r="K509" s="201"/>
      <c r="L509" s="7"/>
      <c r="M509" s="14"/>
      <c r="N509" s="7"/>
      <c r="O509" s="2"/>
      <c r="P509" s="2"/>
      <c r="Q509" s="2"/>
      <c r="R509" s="2"/>
      <c r="S509" s="2"/>
      <c r="T509" s="2"/>
      <c r="U509" s="2"/>
      <c r="V509" s="2"/>
      <c r="W509" s="2"/>
    </row>
    <row r="510" spans="1:23" s="9" customFormat="1" hidden="1">
      <c r="A510" s="43"/>
      <c r="B510" s="7"/>
      <c r="C510" s="7"/>
      <c r="D510" s="16"/>
      <c r="E510" s="7"/>
      <c r="F510" s="7"/>
      <c r="G510" s="7"/>
      <c r="H510" s="16"/>
      <c r="I510" s="16"/>
      <c r="J510" s="6"/>
      <c r="K510" s="201"/>
      <c r="L510" s="7"/>
      <c r="M510" s="14"/>
      <c r="N510" s="7"/>
      <c r="O510" s="2"/>
      <c r="P510" s="2"/>
      <c r="Q510" s="2"/>
      <c r="R510" s="2"/>
      <c r="S510" s="2"/>
      <c r="T510" s="2"/>
      <c r="U510" s="2"/>
      <c r="V510" s="2"/>
      <c r="W510" s="2"/>
    </row>
    <row r="511" spans="1:23" s="9" customFormat="1" hidden="1">
      <c r="A511" s="43"/>
      <c r="B511" s="7"/>
      <c r="C511" s="7"/>
      <c r="D511" s="16"/>
      <c r="E511" s="7"/>
      <c r="F511" s="7"/>
      <c r="G511" s="7"/>
      <c r="H511" s="16"/>
      <c r="I511" s="16"/>
      <c r="J511" s="6"/>
      <c r="K511" s="201"/>
      <c r="L511" s="7"/>
      <c r="M511" s="14"/>
      <c r="N511" s="7"/>
      <c r="O511" s="2"/>
      <c r="P511" s="2"/>
      <c r="Q511" s="2"/>
      <c r="R511" s="2"/>
      <c r="S511" s="2"/>
      <c r="T511" s="2"/>
      <c r="U511" s="2"/>
      <c r="V511" s="2"/>
      <c r="W511" s="2"/>
    </row>
    <row r="512" spans="1:23" s="9" customFormat="1" hidden="1">
      <c r="A512" s="43"/>
      <c r="B512" s="7"/>
      <c r="C512" s="7"/>
      <c r="D512" s="16"/>
      <c r="E512" s="7"/>
      <c r="F512" s="7"/>
      <c r="G512" s="7"/>
      <c r="H512" s="16"/>
      <c r="I512" s="16"/>
      <c r="J512" s="6"/>
      <c r="K512" s="201"/>
      <c r="L512" s="7"/>
      <c r="M512" s="14"/>
      <c r="N512" s="7"/>
      <c r="O512" s="2"/>
      <c r="P512" s="2"/>
      <c r="Q512" s="2"/>
      <c r="R512" s="2"/>
      <c r="S512" s="2"/>
      <c r="T512" s="2"/>
      <c r="U512" s="2"/>
      <c r="V512" s="2"/>
      <c r="W512" s="2"/>
    </row>
    <row r="513" spans="1:23" s="9" customFormat="1" hidden="1">
      <c r="A513" s="43"/>
      <c r="B513" s="7"/>
      <c r="C513" s="7"/>
      <c r="D513" s="16"/>
      <c r="E513" s="7"/>
      <c r="F513" s="7"/>
      <c r="G513" s="7"/>
      <c r="H513" s="16"/>
      <c r="I513" s="16"/>
      <c r="J513" s="6"/>
      <c r="K513" s="201"/>
      <c r="L513" s="7"/>
      <c r="M513" s="14"/>
      <c r="N513" s="7"/>
      <c r="O513" s="2"/>
      <c r="P513" s="2"/>
      <c r="Q513" s="2"/>
      <c r="R513" s="2"/>
      <c r="S513" s="2"/>
      <c r="T513" s="2"/>
      <c r="U513" s="2"/>
      <c r="V513" s="2"/>
      <c r="W513" s="2"/>
    </row>
    <row r="514" spans="1:23" s="9" customFormat="1" hidden="1">
      <c r="A514" s="43"/>
      <c r="B514" s="7"/>
      <c r="C514" s="7"/>
      <c r="D514" s="16"/>
      <c r="E514" s="7"/>
      <c r="F514" s="7"/>
      <c r="G514" s="7"/>
      <c r="H514" s="16"/>
      <c r="I514" s="16"/>
      <c r="J514" s="6"/>
      <c r="K514" s="201"/>
      <c r="L514" s="7"/>
      <c r="M514" s="14"/>
      <c r="N514" s="7"/>
      <c r="O514" s="2"/>
      <c r="P514" s="2"/>
      <c r="Q514" s="2"/>
      <c r="R514" s="2"/>
      <c r="S514" s="2"/>
      <c r="T514" s="2"/>
      <c r="U514" s="2"/>
      <c r="V514" s="2"/>
      <c r="W514" s="2"/>
    </row>
    <row r="515" spans="1:23" s="9" customFormat="1" hidden="1">
      <c r="A515" s="43"/>
      <c r="B515" s="7"/>
      <c r="C515" s="7"/>
      <c r="D515" s="16"/>
      <c r="E515" s="7"/>
      <c r="F515" s="7"/>
      <c r="G515" s="7"/>
      <c r="H515" s="16"/>
      <c r="I515" s="16"/>
      <c r="J515" s="6"/>
      <c r="K515" s="201"/>
      <c r="L515" s="7"/>
      <c r="M515" s="14"/>
      <c r="N515" s="7"/>
      <c r="O515" s="2"/>
      <c r="P515" s="2"/>
      <c r="Q515" s="2"/>
      <c r="R515" s="2"/>
      <c r="S515" s="2"/>
      <c r="T515" s="2"/>
      <c r="U515" s="2"/>
      <c r="V515" s="2"/>
      <c r="W515" s="2"/>
    </row>
    <row r="516" spans="1:23" s="8" customFormat="1" hidden="1">
      <c r="A516" s="44"/>
      <c r="B516" s="7"/>
      <c r="C516" s="7"/>
      <c r="D516" s="16"/>
      <c r="E516" s="7"/>
      <c r="F516" s="7"/>
      <c r="G516" s="7"/>
      <c r="H516" s="16"/>
      <c r="I516" s="16"/>
      <c r="J516" s="6"/>
      <c r="K516" s="201"/>
      <c r="L516" s="7"/>
      <c r="M516" s="14"/>
      <c r="N516" s="7"/>
      <c r="O516" s="2"/>
      <c r="P516" s="2"/>
      <c r="Q516" s="2"/>
      <c r="R516" s="2"/>
      <c r="S516" s="2"/>
      <c r="T516" s="2"/>
      <c r="U516" s="2"/>
      <c r="V516" s="2"/>
      <c r="W516" s="2"/>
    </row>
    <row r="517" spans="1:23" s="8" customFormat="1" hidden="1">
      <c r="A517" s="44"/>
      <c r="B517" s="7"/>
      <c r="C517" s="7"/>
      <c r="D517" s="16"/>
      <c r="E517" s="7"/>
      <c r="F517" s="7"/>
      <c r="G517" s="7"/>
      <c r="H517" s="16"/>
      <c r="I517" s="16"/>
      <c r="J517" s="6"/>
      <c r="K517" s="201"/>
      <c r="L517" s="7"/>
      <c r="M517" s="14"/>
      <c r="N517" s="7"/>
      <c r="O517" s="2"/>
      <c r="P517" s="2"/>
      <c r="Q517" s="2"/>
      <c r="R517" s="2"/>
      <c r="S517" s="2"/>
      <c r="T517" s="2"/>
      <c r="U517" s="2"/>
      <c r="V517" s="2"/>
      <c r="W517" s="2"/>
    </row>
    <row r="518" spans="1:23" s="8" customFormat="1" hidden="1">
      <c r="A518" s="44"/>
      <c r="B518" s="7"/>
      <c r="C518" s="7"/>
      <c r="D518" s="16"/>
      <c r="E518" s="7"/>
      <c r="F518" s="7"/>
      <c r="G518" s="7"/>
      <c r="H518" s="16"/>
      <c r="I518" s="16"/>
      <c r="J518" s="6"/>
      <c r="K518" s="201"/>
      <c r="L518" s="7"/>
      <c r="M518" s="14"/>
      <c r="N518" s="7"/>
      <c r="O518" s="2"/>
      <c r="P518" s="2"/>
      <c r="Q518" s="2"/>
      <c r="R518" s="2"/>
      <c r="S518" s="2"/>
      <c r="T518" s="2"/>
      <c r="U518" s="2"/>
      <c r="V518" s="2"/>
      <c r="W518" s="2"/>
    </row>
    <row r="519" spans="1:23" s="8" customFormat="1" hidden="1">
      <c r="A519" s="44"/>
      <c r="B519" s="7"/>
      <c r="C519" s="7"/>
      <c r="D519" s="16"/>
      <c r="E519" s="7"/>
      <c r="F519" s="7"/>
      <c r="G519" s="7"/>
      <c r="H519" s="16"/>
      <c r="I519" s="16"/>
      <c r="J519" s="6"/>
      <c r="K519" s="201"/>
      <c r="L519" s="7"/>
      <c r="M519" s="14"/>
      <c r="N519" s="7"/>
      <c r="O519" s="2"/>
      <c r="P519" s="2"/>
      <c r="Q519" s="2"/>
      <c r="R519" s="2"/>
      <c r="S519" s="2"/>
      <c r="T519" s="2"/>
      <c r="U519" s="2"/>
      <c r="V519" s="2"/>
      <c r="W519" s="2"/>
    </row>
    <row r="520" spans="1:23" s="8" customFormat="1" hidden="1">
      <c r="A520" s="44"/>
      <c r="B520" s="7"/>
      <c r="C520" s="7"/>
      <c r="D520" s="16"/>
      <c r="E520" s="7"/>
      <c r="F520" s="7"/>
      <c r="G520" s="7"/>
      <c r="H520" s="16"/>
      <c r="I520" s="16"/>
      <c r="J520" s="6"/>
      <c r="K520" s="201"/>
      <c r="L520" s="7"/>
      <c r="M520" s="14"/>
      <c r="N520" s="7"/>
      <c r="O520" s="2"/>
      <c r="P520" s="2"/>
      <c r="Q520" s="2"/>
      <c r="R520" s="2"/>
      <c r="S520" s="2"/>
      <c r="T520" s="2"/>
      <c r="U520" s="2"/>
      <c r="V520" s="2"/>
      <c r="W520" s="2"/>
    </row>
    <row r="521" spans="1:23" s="8" customFormat="1" hidden="1">
      <c r="A521" s="44"/>
      <c r="B521" s="7"/>
      <c r="C521" s="7"/>
      <c r="D521" s="16"/>
      <c r="E521" s="7"/>
      <c r="F521" s="7"/>
      <c r="G521" s="7"/>
      <c r="H521" s="16"/>
      <c r="I521" s="16"/>
      <c r="J521" s="6"/>
      <c r="K521" s="201"/>
      <c r="L521" s="7"/>
      <c r="M521" s="14"/>
      <c r="N521" s="7"/>
      <c r="O521" s="2"/>
      <c r="P521" s="2"/>
      <c r="Q521" s="2"/>
      <c r="R521" s="2"/>
      <c r="S521" s="2"/>
      <c r="T521" s="2"/>
      <c r="U521" s="2"/>
      <c r="V521" s="2"/>
      <c r="W521" s="2"/>
    </row>
    <row r="522" spans="1:23" s="8" customFormat="1" hidden="1">
      <c r="A522" s="44"/>
      <c r="B522" s="16"/>
      <c r="C522" s="16"/>
      <c r="D522" s="7"/>
      <c r="E522" s="7"/>
      <c r="F522" s="7"/>
      <c r="G522" s="7"/>
      <c r="H522" s="16"/>
      <c r="I522" s="16"/>
      <c r="J522" s="6"/>
      <c r="K522" s="201"/>
      <c r="L522" s="7"/>
      <c r="M522" s="14"/>
      <c r="N522" s="7"/>
      <c r="O522" s="2"/>
      <c r="P522" s="2"/>
      <c r="Q522" s="2"/>
      <c r="R522" s="2"/>
      <c r="S522" s="2"/>
      <c r="T522" s="2"/>
      <c r="U522" s="2"/>
      <c r="V522" s="2"/>
      <c r="W522" s="2"/>
    </row>
    <row r="523" spans="1:23" s="8" customFormat="1" hidden="1">
      <c r="A523" s="44"/>
      <c r="B523" s="16"/>
      <c r="C523" s="16"/>
      <c r="D523" s="7"/>
      <c r="E523" s="7"/>
      <c r="F523" s="7"/>
      <c r="G523" s="7"/>
      <c r="H523" s="16"/>
      <c r="I523" s="16"/>
      <c r="J523" s="6"/>
      <c r="K523" s="201"/>
      <c r="L523" s="7"/>
      <c r="M523" s="14"/>
      <c r="N523" s="7"/>
      <c r="O523" s="2"/>
      <c r="P523" s="2"/>
      <c r="Q523" s="2"/>
      <c r="R523" s="2"/>
      <c r="S523" s="2"/>
      <c r="T523" s="2"/>
      <c r="U523" s="2"/>
      <c r="V523" s="2"/>
      <c r="W523" s="2"/>
    </row>
    <row r="524" spans="1:23" s="8" customFormat="1" hidden="1">
      <c r="A524" s="44"/>
      <c r="B524" s="16"/>
      <c r="C524" s="16"/>
      <c r="D524" s="7"/>
      <c r="E524" s="7"/>
      <c r="F524" s="7"/>
      <c r="G524" s="7"/>
      <c r="H524" s="16"/>
      <c r="I524" s="16"/>
      <c r="J524" s="6"/>
      <c r="K524" s="201"/>
      <c r="L524" s="7"/>
      <c r="M524" s="14"/>
      <c r="N524" s="7"/>
      <c r="O524" s="2"/>
      <c r="P524" s="2"/>
      <c r="Q524" s="2"/>
      <c r="R524" s="2"/>
      <c r="S524" s="2"/>
      <c r="T524" s="2"/>
      <c r="U524" s="2"/>
      <c r="V524" s="2"/>
      <c r="W524" s="2"/>
    </row>
    <row r="525" spans="1:23" s="8" customFormat="1" hidden="1">
      <c r="A525" s="44"/>
      <c r="B525" s="16"/>
      <c r="C525" s="16"/>
      <c r="D525" s="7"/>
      <c r="E525" s="7"/>
      <c r="F525" s="7"/>
      <c r="G525" s="7"/>
      <c r="H525" s="16"/>
      <c r="I525" s="16"/>
      <c r="J525" s="6"/>
      <c r="K525" s="201"/>
      <c r="L525" s="7"/>
      <c r="M525" s="14"/>
      <c r="N525" s="7"/>
      <c r="O525" s="2"/>
      <c r="P525" s="2"/>
      <c r="Q525" s="2"/>
      <c r="R525" s="2"/>
      <c r="S525" s="2"/>
      <c r="T525" s="2"/>
      <c r="U525" s="2"/>
      <c r="V525" s="2"/>
      <c r="W525" s="2"/>
    </row>
    <row r="526" spans="1:23" s="8" customFormat="1" hidden="1">
      <c r="A526" s="44"/>
      <c r="B526" s="16"/>
      <c r="C526" s="16"/>
      <c r="D526" s="7"/>
      <c r="E526" s="7"/>
      <c r="F526" s="7"/>
      <c r="G526" s="7"/>
      <c r="H526" s="16"/>
      <c r="I526" s="16"/>
      <c r="J526" s="6"/>
      <c r="K526" s="201"/>
      <c r="L526" s="7"/>
      <c r="M526" s="14"/>
      <c r="N526" s="7"/>
      <c r="O526" s="2"/>
      <c r="P526" s="2"/>
      <c r="Q526" s="2"/>
      <c r="R526" s="2"/>
      <c r="S526" s="2"/>
      <c r="T526" s="2"/>
      <c r="U526" s="2"/>
      <c r="V526" s="2"/>
      <c r="W526" s="2"/>
    </row>
    <row r="527" spans="1:23" s="8" customFormat="1" hidden="1">
      <c r="A527" s="44"/>
      <c r="B527" s="16"/>
      <c r="C527" s="16"/>
      <c r="D527" s="7"/>
      <c r="E527" s="7"/>
      <c r="F527" s="7"/>
      <c r="G527" s="7"/>
      <c r="H527" s="16"/>
      <c r="I527" s="16"/>
      <c r="J527" s="6"/>
      <c r="K527" s="201"/>
      <c r="L527" s="7"/>
      <c r="M527" s="14"/>
      <c r="N527" s="7"/>
      <c r="O527" s="2"/>
      <c r="P527" s="2"/>
      <c r="Q527" s="2"/>
      <c r="R527" s="2"/>
      <c r="S527" s="2"/>
      <c r="T527" s="2"/>
      <c r="U527" s="2"/>
      <c r="V527" s="2"/>
      <c r="W527" s="2"/>
    </row>
    <row r="528" spans="1:23" s="8" customFormat="1" hidden="1">
      <c r="A528" s="44"/>
      <c r="B528" s="16"/>
      <c r="C528" s="16"/>
      <c r="D528" s="7"/>
      <c r="E528" s="7"/>
      <c r="F528" s="7"/>
      <c r="G528" s="7"/>
      <c r="H528" s="16"/>
      <c r="I528" s="16"/>
      <c r="J528" s="6"/>
      <c r="K528" s="201"/>
      <c r="L528" s="7"/>
      <c r="M528" s="14"/>
      <c r="N528" s="7"/>
      <c r="O528" s="2"/>
      <c r="P528" s="2"/>
      <c r="Q528" s="2"/>
      <c r="R528" s="2"/>
      <c r="S528" s="2"/>
      <c r="T528" s="2"/>
      <c r="U528" s="2"/>
      <c r="V528" s="2"/>
      <c r="W528" s="2"/>
    </row>
    <row r="529" spans="1:23" s="8" customFormat="1" hidden="1">
      <c r="A529" s="44"/>
      <c r="B529" s="16"/>
      <c r="C529" s="16"/>
      <c r="D529" s="7"/>
      <c r="E529" s="7"/>
      <c r="F529" s="7"/>
      <c r="G529" s="7"/>
      <c r="H529" s="16"/>
      <c r="I529" s="16"/>
      <c r="J529" s="6"/>
      <c r="K529" s="201"/>
      <c r="L529" s="7"/>
      <c r="M529" s="14"/>
      <c r="N529" s="7"/>
      <c r="O529" s="2"/>
      <c r="P529" s="2"/>
      <c r="Q529" s="2"/>
      <c r="R529" s="2"/>
      <c r="S529" s="2"/>
      <c r="T529" s="2"/>
      <c r="U529" s="2"/>
      <c r="V529" s="2"/>
      <c r="W529" s="2"/>
    </row>
    <row r="530" spans="1:23" s="8" customFormat="1" hidden="1">
      <c r="A530" s="44"/>
      <c r="B530" s="16"/>
      <c r="C530" s="16"/>
      <c r="D530" s="7"/>
      <c r="E530" s="7"/>
      <c r="F530" s="7"/>
      <c r="G530" s="7"/>
      <c r="H530" s="16"/>
      <c r="I530" s="16"/>
      <c r="J530" s="6"/>
      <c r="K530" s="201"/>
      <c r="L530" s="7"/>
      <c r="M530" s="14"/>
      <c r="N530" s="7"/>
      <c r="O530" s="2"/>
      <c r="P530" s="2"/>
      <c r="Q530" s="2"/>
      <c r="R530" s="2"/>
      <c r="S530" s="2"/>
      <c r="T530" s="2"/>
      <c r="U530" s="2"/>
      <c r="V530" s="2"/>
      <c r="W530" s="2"/>
    </row>
    <row r="531" spans="1:23" s="8" customFormat="1" hidden="1">
      <c r="A531" s="44"/>
      <c r="B531" s="16"/>
      <c r="C531" s="16"/>
      <c r="D531" s="7"/>
      <c r="E531" s="7"/>
      <c r="F531" s="7"/>
      <c r="G531" s="7"/>
      <c r="H531" s="16"/>
      <c r="I531" s="16"/>
      <c r="J531" s="6"/>
      <c r="K531" s="201"/>
      <c r="L531" s="7"/>
      <c r="M531" s="14"/>
      <c r="N531" s="7"/>
      <c r="O531" s="2"/>
      <c r="P531" s="2"/>
      <c r="Q531" s="2"/>
      <c r="R531" s="2"/>
      <c r="S531" s="2"/>
      <c r="T531" s="2"/>
      <c r="U531" s="2"/>
      <c r="V531" s="2"/>
      <c r="W531" s="2"/>
    </row>
    <row r="532" spans="1:23" s="8" customFormat="1" hidden="1">
      <c r="A532" s="44"/>
      <c r="B532" s="16"/>
      <c r="C532" s="16"/>
      <c r="D532" s="7"/>
      <c r="E532" s="7"/>
      <c r="F532" s="7"/>
      <c r="G532" s="7"/>
      <c r="H532" s="16"/>
      <c r="I532" s="16"/>
      <c r="J532" s="6"/>
      <c r="K532" s="201"/>
      <c r="L532" s="7"/>
      <c r="M532" s="14"/>
      <c r="N532" s="7"/>
      <c r="O532" s="2"/>
      <c r="P532" s="2"/>
      <c r="Q532" s="2"/>
      <c r="R532" s="2"/>
      <c r="S532" s="2"/>
      <c r="T532" s="2"/>
      <c r="U532" s="2"/>
      <c r="V532" s="2"/>
      <c r="W532" s="2"/>
    </row>
    <row r="533" spans="1:23" s="8" customFormat="1" hidden="1">
      <c r="A533" s="44"/>
      <c r="B533" s="16"/>
      <c r="C533" s="16"/>
      <c r="D533" s="7"/>
      <c r="E533" s="7"/>
      <c r="F533" s="7"/>
      <c r="G533" s="7"/>
      <c r="H533" s="16"/>
      <c r="I533" s="16"/>
      <c r="J533" s="6"/>
      <c r="K533" s="201"/>
      <c r="L533" s="7"/>
      <c r="M533" s="14"/>
      <c r="N533" s="7"/>
      <c r="O533" s="2"/>
      <c r="P533" s="2"/>
      <c r="Q533" s="2"/>
      <c r="R533" s="2"/>
      <c r="S533" s="2"/>
      <c r="T533" s="2"/>
      <c r="U533" s="2"/>
      <c r="V533" s="2"/>
      <c r="W533" s="2"/>
    </row>
    <row r="534" spans="1:23" s="8" customFormat="1" hidden="1">
      <c r="A534" s="44"/>
      <c r="B534" s="16"/>
      <c r="C534" s="16"/>
      <c r="D534" s="7"/>
      <c r="E534" s="7"/>
      <c r="F534" s="7"/>
      <c r="G534" s="7"/>
      <c r="H534" s="16"/>
      <c r="I534" s="16"/>
      <c r="J534" s="6"/>
      <c r="K534" s="201"/>
      <c r="L534" s="7"/>
      <c r="M534" s="14"/>
      <c r="N534" s="7"/>
      <c r="O534" s="2"/>
      <c r="P534" s="2"/>
      <c r="Q534" s="2"/>
      <c r="R534" s="2"/>
      <c r="S534" s="2"/>
      <c r="T534" s="2"/>
      <c r="U534" s="2"/>
      <c r="V534" s="2"/>
      <c r="W534" s="2"/>
    </row>
    <row r="535" spans="1:23" s="8" customFormat="1" hidden="1">
      <c r="A535" s="44"/>
      <c r="B535" s="16"/>
      <c r="C535" s="16"/>
      <c r="D535" s="7"/>
      <c r="E535" s="7"/>
      <c r="F535" s="7"/>
      <c r="G535" s="7"/>
      <c r="H535" s="16"/>
      <c r="I535" s="16"/>
      <c r="J535" s="6"/>
      <c r="K535" s="201"/>
      <c r="L535" s="7"/>
      <c r="M535" s="14"/>
      <c r="N535" s="7"/>
      <c r="O535" s="2"/>
      <c r="P535" s="2"/>
      <c r="Q535" s="2"/>
      <c r="R535" s="2"/>
      <c r="S535" s="2"/>
      <c r="T535" s="2"/>
      <c r="U535" s="2"/>
      <c r="V535" s="2"/>
      <c r="W535" s="2"/>
    </row>
    <row r="536" spans="1:23" s="8" customFormat="1" hidden="1">
      <c r="A536" s="44"/>
      <c r="B536" s="16"/>
      <c r="C536" s="16"/>
      <c r="D536" s="16"/>
      <c r="E536" s="7"/>
      <c r="F536" s="7"/>
      <c r="G536" s="7"/>
      <c r="H536" s="16"/>
      <c r="I536" s="16"/>
      <c r="J536" s="6"/>
      <c r="K536" s="201"/>
      <c r="L536" s="7"/>
      <c r="M536" s="14"/>
      <c r="N536" s="7"/>
      <c r="O536" s="2"/>
      <c r="P536" s="2"/>
      <c r="Q536" s="2"/>
      <c r="R536" s="2"/>
      <c r="S536" s="2"/>
      <c r="T536" s="2"/>
      <c r="U536" s="2"/>
      <c r="V536" s="2"/>
      <c r="W536" s="2"/>
    </row>
    <row r="537" spans="1:23" s="8" customFormat="1" hidden="1">
      <c r="A537" s="44"/>
      <c r="B537" s="16"/>
      <c r="C537" s="16"/>
      <c r="D537" s="16"/>
      <c r="E537" s="7"/>
      <c r="F537" s="7"/>
      <c r="G537" s="7"/>
      <c r="H537" s="16"/>
      <c r="I537" s="16"/>
      <c r="J537" s="6"/>
      <c r="K537" s="201"/>
      <c r="L537" s="7"/>
      <c r="M537" s="14"/>
      <c r="N537" s="7"/>
      <c r="O537" s="2"/>
      <c r="P537" s="2"/>
      <c r="Q537" s="2"/>
      <c r="R537" s="2"/>
      <c r="S537" s="2"/>
      <c r="T537" s="2"/>
      <c r="U537" s="2"/>
      <c r="V537" s="2"/>
      <c r="W537" s="2"/>
    </row>
    <row r="538" spans="1:23" s="8" customFormat="1" hidden="1">
      <c r="A538" s="44"/>
      <c r="B538" s="16"/>
      <c r="C538" s="16"/>
      <c r="D538" s="16"/>
      <c r="E538" s="7"/>
      <c r="F538" s="7"/>
      <c r="G538" s="7"/>
      <c r="H538" s="16"/>
      <c r="I538" s="16"/>
      <c r="J538" s="6"/>
      <c r="K538" s="201"/>
      <c r="L538" s="7"/>
      <c r="M538" s="14"/>
      <c r="N538" s="7"/>
      <c r="O538" s="2"/>
      <c r="P538" s="2"/>
      <c r="Q538" s="2"/>
      <c r="R538" s="2"/>
      <c r="S538" s="2"/>
      <c r="T538" s="2"/>
      <c r="U538" s="2"/>
      <c r="V538" s="2"/>
      <c r="W538" s="2"/>
    </row>
    <row r="539" spans="1:23" s="8" customFormat="1" hidden="1">
      <c r="A539" s="44"/>
      <c r="B539" s="16"/>
      <c r="C539" s="16"/>
      <c r="D539" s="16"/>
      <c r="E539" s="7"/>
      <c r="F539" s="7"/>
      <c r="G539" s="7"/>
      <c r="H539" s="16"/>
      <c r="I539" s="16"/>
      <c r="J539" s="6"/>
      <c r="K539" s="201"/>
      <c r="L539" s="7"/>
      <c r="M539" s="14"/>
      <c r="N539" s="7"/>
      <c r="O539" s="2"/>
      <c r="P539" s="2"/>
      <c r="Q539" s="2"/>
      <c r="R539" s="2"/>
      <c r="S539" s="2"/>
      <c r="T539" s="2"/>
      <c r="U539" s="2"/>
      <c r="V539" s="2"/>
      <c r="W539" s="2"/>
    </row>
    <row r="540" spans="1:23" s="8" customFormat="1" hidden="1">
      <c r="A540" s="44"/>
      <c r="B540" s="16"/>
      <c r="C540" s="16"/>
      <c r="D540" s="16"/>
      <c r="E540" s="7"/>
      <c r="F540" s="7"/>
      <c r="G540" s="7"/>
      <c r="H540" s="16"/>
      <c r="I540" s="16"/>
      <c r="J540" s="6"/>
      <c r="K540" s="201"/>
      <c r="L540" s="7"/>
      <c r="M540" s="14"/>
      <c r="N540" s="7"/>
      <c r="O540" s="2"/>
      <c r="P540" s="2"/>
      <c r="Q540" s="2"/>
      <c r="R540" s="2"/>
      <c r="S540" s="2"/>
      <c r="T540" s="2"/>
      <c r="U540" s="2"/>
      <c r="V540" s="2"/>
      <c r="W540" s="2"/>
    </row>
    <row r="541" spans="1:23" s="8" customFormat="1" hidden="1">
      <c r="A541" s="44"/>
      <c r="B541" s="16"/>
      <c r="C541" s="16"/>
      <c r="D541" s="16"/>
      <c r="E541" s="7"/>
      <c r="F541" s="7"/>
      <c r="G541" s="7"/>
      <c r="H541" s="16"/>
      <c r="I541" s="16"/>
      <c r="J541" s="6"/>
      <c r="K541" s="201"/>
      <c r="L541" s="7"/>
      <c r="M541" s="14"/>
      <c r="N541" s="7"/>
      <c r="O541" s="2"/>
      <c r="P541" s="2"/>
      <c r="Q541" s="2"/>
      <c r="R541" s="2"/>
      <c r="S541" s="2"/>
      <c r="T541" s="2"/>
      <c r="U541" s="2"/>
      <c r="V541" s="2"/>
      <c r="W541" s="2"/>
    </row>
    <row r="542" spans="1:23" s="8" customFormat="1" hidden="1">
      <c r="A542" s="44"/>
      <c r="B542" s="16"/>
      <c r="C542" s="16"/>
      <c r="D542" s="16"/>
      <c r="E542" s="7"/>
      <c r="F542" s="7"/>
      <c r="G542" s="7"/>
      <c r="H542" s="16"/>
      <c r="I542" s="16"/>
      <c r="J542" s="6"/>
      <c r="K542" s="201"/>
      <c r="L542" s="7"/>
      <c r="M542" s="14"/>
      <c r="N542" s="7"/>
      <c r="O542" s="2"/>
      <c r="P542" s="2"/>
      <c r="Q542" s="2"/>
      <c r="R542" s="2"/>
      <c r="S542" s="2"/>
      <c r="T542" s="2"/>
      <c r="U542" s="2"/>
      <c r="V542" s="2"/>
      <c r="W542" s="2"/>
    </row>
    <row r="543" spans="1:23" s="8" customFormat="1" hidden="1">
      <c r="A543" s="44"/>
      <c r="B543" s="16"/>
      <c r="C543" s="16"/>
      <c r="D543" s="16"/>
      <c r="E543" s="7"/>
      <c r="F543" s="7"/>
      <c r="G543" s="7"/>
      <c r="H543" s="16"/>
      <c r="I543" s="16"/>
      <c r="J543" s="6"/>
      <c r="K543" s="201"/>
      <c r="L543" s="7"/>
      <c r="M543" s="14"/>
      <c r="N543" s="7"/>
      <c r="O543" s="2"/>
      <c r="P543" s="2"/>
      <c r="Q543" s="2"/>
      <c r="R543" s="2"/>
      <c r="S543" s="2"/>
      <c r="T543" s="2"/>
      <c r="U543" s="2"/>
      <c r="V543" s="2"/>
      <c r="W543" s="2"/>
    </row>
    <row r="544" spans="1:23" s="8" customFormat="1" hidden="1">
      <c r="A544" s="44"/>
      <c r="B544" s="16"/>
      <c r="C544" s="16"/>
      <c r="D544" s="16"/>
      <c r="E544" s="7"/>
      <c r="F544" s="7"/>
      <c r="G544" s="7"/>
      <c r="H544" s="16"/>
      <c r="I544" s="16"/>
      <c r="J544" s="6"/>
      <c r="K544" s="201"/>
      <c r="L544" s="7"/>
      <c r="M544" s="14"/>
      <c r="N544" s="7"/>
      <c r="O544" s="2"/>
      <c r="P544" s="2"/>
      <c r="Q544" s="2"/>
      <c r="R544" s="2"/>
      <c r="S544" s="2"/>
      <c r="T544" s="2"/>
      <c r="U544" s="2"/>
      <c r="V544" s="2"/>
      <c r="W544" s="2"/>
    </row>
    <row r="545" spans="1:23" s="8" customFormat="1" hidden="1">
      <c r="A545" s="44"/>
      <c r="B545" s="16"/>
      <c r="C545" s="16"/>
      <c r="D545" s="16"/>
      <c r="E545" s="7"/>
      <c r="F545" s="7"/>
      <c r="G545" s="7"/>
      <c r="H545" s="16"/>
      <c r="I545" s="16"/>
      <c r="J545" s="6"/>
      <c r="K545" s="201"/>
      <c r="L545" s="7"/>
      <c r="M545" s="14"/>
      <c r="N545" s="7"/>
      <c r="O545" s="2"/>
      <c r="P545" s="2"/>
      <c r="Q545" s="2"/>
      <c r="R545" s="2"/>
      <c r="S545" s="2"/>
      <c r="T545" s="2"/>
      <c r="U545" s="2"/>
      <c r="V545" s="2"/>
      <c r="W545" s="2"/>
    </row>
    <row r="546" spans="1:23" s="8" customFormat="1" hidden="1">
      <c r="A546" s="44"/>
      <c r="B546" s="16"/>
      <c r="C546" s="16"/>
      <c r="D546" s="16"/>
      <c r="E546" s="7"/>
      <c r="F546" s="7"/>
      <c r="G546" s="7"/>
      <c r="H546" s="16"/>
      <c r="I546" s="16"/>
      <c r="J546" s="6"/>
      <c r="K546" s="201"/>
      <c r="L546" s="7"/>
      <c r="M546" s="14"/>
      <c r="N546" s="7"/>
      <c r="O546" s="2"/>
      <c r="P546" s="2"/>
      <c r="Q546" s="2"/>
      <c r="R546" s="2"/>
      <c r="S546" s="2"/>
      <c r="T546" s="2"/>
      <c r="U546" s="2"/>
      <c r="V546" s="2"/>
      <c r="W546" s="2"/>
    </row>
    <row r="547" spans="1:23" s="8" customFormat="1" hidden="1">
      <c r="A547" s="44"/>
      <c r="B547" s="16"/>
      <c r="C547" s="16"/>
      <c r="D547" s="16"/>
      <c r="E547" s="7"/>
      <c r="F547" s="7"/>
      <c r="G547" s="7"/>
      <c r="H547" s="16"/>
      <c r="I547" s="16"/>
      <c r="J547" s="6"/>
      <c r="K547" s="201"/>
      <c r="L547" s="7"/>
      <c r="M547" s="14"/>
      <c r="N547" s="7"/>
      <c r="O547" s="2"/>
      <c r="P547" s="2"/>
      <c r="Q547" s="2"/>
      <c r="R547" s="2"/>
      <c r="S547" s="2"/>
      <c r="T547" s="2"/>
      <c r="U547" s="2"/>
      <c r="V547" s="2"/>
      <c r="W547" s="2"/>
    </row>
    <row r="548" spans="1:23" s="8" customFormat="1" hidden="1">
      <c r="A548" s="44"/>
      <c r="B548" s="16"/>
      <c r="C548" s="16"/>
      <c r="D548" s="16"/>
      <c r="E548" s="7"/>
      <c r="F548" s="7"/>
      <c r="G548" s="7"/>
      <c r="H548" s="16"/>
      <c r="I548" s="16"/>
      <c r="J548" s="6"/>
      <c r="K548" s="201"/>
      <c r="L548" s="7"/>
      <c r="M548" s="14"/>
      <c r="N548" s="7"/>
      <c r="O548" s="2"/>
      <c r="P548" s="2"/>
      <c r="Q548" s="2"/>
      <c r="R548" s="2"/>
      <c r="S548" s="2"/>
      <c r="T548" s="2"/>
      <c r="U548" s="2"/>
      <c r="V548" s="2"/>
      <c r="W548" s="2"/>
    </row>
    <row r="549" spans="1:23" s="8" customFormat="1" hidden="1">
      <c r="A549" s="44"/>
      <c r="B549" s="16"/>
      <c r="C549" s="16"/>
      <c r="D549" s="16"/>
      <c r="E549" s="7"/>
      <c r="F549" s="7"/>
      <c r="G549" s="7"/>
      <c r="H549" s="16"/>
      <c r="I549" s="16"/>
      <c r="J549" s="6"/>
      <c r="K549" s="201"/>
      <c r="L549" s="7"/>
      <c r="M549" s="14"/>
      <c r="N549" s="7"/>
      <c r="O549" s="2"/>
      <c r="P549" s="2"/>
      <c r="Q549" s="2"/>
      <c r="R549" s="2"/>
      <c r="S549" s="2"/>
      <c r="T549" s="2"/>
      <c r="U549" s="2"/>
      <c r="V549" s="2"/>
      <c r="W549" s="2"/>
    </row>
    <row r="550" spans="1:23" s="8" customFormat="1" hidden="1">
      <c r="A550" s="44"/>
      <c r="B550" s="16"/>
      <c r="C550" s="16"/>
      <c r="D550" s="16"/>
      <c r="E550" s="7"/>
      <c r="F550" s="7"/>
      <c r="G550" s="7"/>
      <c r="H550" s="16"/>
      <c r="I550" s="16"/>
      <c r="J550" s="6"/>
      <c r="K550" s="201"/>
      <c r="L550" s="7"/>
      <c r="M550" s="14"/>
      <c r="N550" s="7"/>
      <c r="O550" s="2"/>
      <c r="P550" s="2"/>
      <c r="Q550" s="2"/>
      <c r="R550" s="2"/>
      <c r="S550" s="2"/>
      <c r="T550" s="2"/>
      <c r="U550" s="2"/>
      <c r="V550" s="2"/>
      <c r="W550" s="2"/>
    </row>
    <row r="551" spans="1:23" s="8" customFormat="1" hidden="1">
      <c r="A551" s="44"/>
      <c r="B551" s="16"/>
      <c r="C551" s="16"/>
      <c r="D551" s="16"/>
      <c r="E551" s="7"/>
      <c r="F551" s="7"/>
      <c r="G551" s="7"/>
      <c r="H551" s="16"/>
      <c r="I551" s="16"/>
      <c r="J551" s="6"/>
      <c r="K551" s="201"/>
      <c r="L551" s="7"/>
      <c r="M551" s="14"/>
      <c r="N551" s="7"/>
      <c r="O551" s="2"/>
      <c r="P551" s="2"/>
      <c r="Q551" s="2"/>
      <c r="R551" s="2"/>
      <c r="S551" s="2"/>
      <c r="T551" s="2"/>
      <c r="U551" s="2"/>
      <c r="V551" s="2"/>
      <c r="W551" s="2"/>
    </row>
    <row r="552" spans="1:23" s="8" customFormat="1" hidden="1">
      <c r="A552" s="44"/>
      <c r="B552" s="16"/>
      <c r="C552" s="16"/>
      <c r="D552" s="16"/>
      <c r="E552" s="7"/>
      <c r="F552" s="7"/>
      <c r="G552" s="7"/>
      <c r="H552" s="16"/>
      <c r="I552" s="16"/>
      <c r="J552" s="6"/>
      <c r="K552" s="201"/>
      <c r="L552" s="7"/>
      <c r="M552" s="14"/>
      <c r="N552" s="7"/>
      <c r="O552" s="2"/>
      <c r="P552" s="2"/>
      <c r="Q552" s="2"/>
      <c r="R552" s="2"/>
      <c r="S552" s="2"/>
      <c r="T552" s="2"/>
      <c r="U552" s="2"/>
      <c r="V552" s="2"/>
      <c r="W552" s="2"/>
    </row>
    <row r="553" spans="1:23" s="8" customFormat="1" hidden="1">
      <c r="A553" s="44"/>
      <c r="B553" s="16"/>
      <c r="C553" s="16"/>
      <c r="D553" s="16"/>
      <c r="E553" s="7"/>
      <c r="F553" s="7"/>
      <c r="G553" s="7"/>
      <c r="H553" s="16"/>
      <c r="I553" s="16"/>
      <c r="J553" s="6"/>
      <c r="K553" s="201"/>
      <c r="L553" s="7"/>
      <c r="M553" s="14"/>
      <c r="N553" s="7"/>
      <c r="O553" s="2"/>
      <c r="P553" s="2"/>
      <c r="Q553" s="2"/>
      <c r="R553" s="2"/>
      <c r="S553" s="2"/>
      <c r="T553" s="2"/>
      <c r="U553" s="2"/>
      <c r="V553" s="2"/>
      <c r="W553" s="2"/>
    </row>
    <row r="554" spans="1:23" s="8" customFormat="1" hidden="1">
      <c r="A554" s="44"/>
      <c r="B554" s="16"/>
      <c r="C554" s="16"/>
      <c r="D554" s="16"/>
      <c r="E554" s="7"/>
      <c r="F554" s="7"/>
      <c r="G554" s="7"/>
      <c r="H554" s="16"/>
      <c r="I554" s="16"/>
      <c r="J554" s="6"/>
      <c r="K554" s="201"/>
      <c r="L554" s="7"/>
      <c r="M554" s="14"/>
      <c r="N554" s="7"/>
      <c r="O554" s="2"/>
      <c r="P554" s="2"/>
      <c r="Q554" s="2"/>
      <c r="R554" s="2"/>
      <c r="S554" s="2"/>
      <c r="T554" s="2"/>
      <c r="U554" s="2"/>
      <c r="V554" s="2"/>
      <c r="W554" s="2"/>
    </row>
    <row r="555" spans="1:23" s="8" customFormat="1" hidden="1">
      <c r="A555" s="44"/>
      <c r="B555" s="16"/>
      <c r="C555" s="16"/>
      <c r="D555" s="16"/>
      <c r="E555" s="7"/>
      <c r="F555" s="7"/>
      <c r="G555" s="7"/>
      <c r="H555" s="16"/>
      <c r="I555" s="16"/>
      <c r="J555" s="6"/>
      <c r="K555" s="201"/>
      <c r="L555" s="7"/>
      <c r="M555" s="14"/>
      <c r="N555" s="7"/>
      <c r="O555" s="2"/>
      <c r="P555" s="2"/>
      <c r="Q555" s="2"/>
      <c r="R555" s="2"/>
      <c r="S555" s="2"/>
      <c r="T555" s="2"/>
      <c r="U555" s="2"/>
      <c r="V555" s="2"/>
      <c r="W555" s="2"/>
    </row>
    <row r="556" spans="1:23" s="8" customFormat="1" hidden="1">
      <c r="A556" s="44"/>
      <c r="B556" s="16"/>
      <c r="C556" s="16"/>
      <c r="D556" s="16"/>
      <c r="E556" s="7"/>
      <c r="F556" s="7"/>
      <c r="G556" s="7"/>
      <c r="H556" s="16"/>
      <c r="I556" s="16"/>
      <c r="J556" s="6"/>
      <c r="K556" s="201"/>
      <c r="L556" s="7"/>
      <c r="M556" s="14"/>
      <c r="N556" s="7"/>
      <c r="O556" s="2"/>
      <c r="P556" s="2"/>
      <c r="Q556" s="2"/>
      <c r="R556" s="2"/>
      <c r="S556" s="2"/>
      <c r="T556" s="2"/>
      <c r="U556" s="2"/>
      <c r="V556" s="2"/>
      <c r="W556" s="2"/>
    </row>
  </sheetData>
  <sheetProtection password="A6EF" sheet="1" objects="1" scenarios="1"/>
  <mergeCells count="41">
    <mergeCell ref="B5:B6"/>
    <mergeCell ref="J5:J6"/>
    <mergeCell ref="K5:K6"/>
    <mergeCell ref="L5:L6"/>
    <mergeCell ref="N5:N6"/>
    <mergeCell ref="D5:D6"/>
    <mergeCell ref="E5:F5"/>
    <mergeCell ref="G5:G6"/>
    <mergeCell ref="H5:I5"/>
    <mergeCell ref="M5:M6"/>
    <mergeCell ref="H415:I415"/>
    <mergeCell ref="H416:I416"/>
    <mergeCell ref="C5:C6"/>
    <mergeCell ref="H406:I406"/>
    <mergeCell ref="H407:I407"/>
    <mergeCell ref="H408:I408"/>
    <mergeCell ref="H409:I409"/>
    <mergeCell ref="H410:I410"/>
    <mergeCell ref="H411:I411"/>
    <mergeCell ref="H399:I399"/>
    <mergeCell ref="H400:I400"/>
    <mergeCell ref="H401:I401"/>
    <mergeCell ref="H402:I402"/>
    <mergeCell ref="H404:I404"/>
    <mergeCell ref="H405:I405"/>
    <mergeCell ref="H394:I394"/>
    <mergeCell ref="H412:I412"/>
    <mergeCell ref="H413:I413"/>
    <mergeCell ref="H414:I414"/>
    <mergeCell ref="H395:I395"/>
    <mergeCell ref="H396:I396"/>
    <mergeCell ref="H397:I397"/>
    <mergeCell ref="H398:I398"/>
    <mergeCell ref="H403:I403"/>
    <mergeCell ref="H393:I393"/>
    <mergeCell ref="H87:I87"/>
    <mergeCell ref="H88:I88"/>
    <mergeCell ref="H89:I89"/>
    <mergeCell ref="H90:I90"/>
    <mergeCell ref="H91:I91"/>
    <mergeCell ref="H92:I92"/>
  </mergeCells>
  <phoneticPr fontId="5"/>
  <hyperlinks>
    <hyperlink ref="K126" r:id="rId1" display="https://www.env.go.jp/earth/ondanka/gel/ghg-guideline/business/measures/view/22.html"/>
    <hyperlink ref="K127" r:id="rId2" display="https://www.env.go.jp/earth/ondanka/gel/ghg-guideline/business/measures/view/23.html"/>
    <hyperlink ref="K128" r:id="rId3" display="https://www.env.go.jp/earth/ondanka/gel/ghg-guideline/business/measures/view/24.html"/>
    <hyperlink ref="K129" r:id="rId4" display="https://www.env.go.jp/earth/ondanka/gel/ghg-guideline/business/measures/view/24.html"/>
    <hyperlink ref="K130" r:id="rId5" display="https://www.env.go.jp/earth/ondanka/gel/ghg-guideline/business/measures/view/25.html"/>
    <hyperlink ref="K131" r:id="rId6" display="https://www.env.go.jp/earth/ondanka/gel/ghg-guideline/business/measures/view/26.html"/>
    <hyperlink ref="K132" r:id="rId7" display="https://www.env.go.jp/earth/ondanka/gel/ghg-guideline/business/measures/view/27.html"/>
    <hyperlink ref="K133" r:id="rId8" display="https://www.env.go.jp/earth/ondanka/gel/ghg-guideline/business/measures/view/37.html"/>
    <hyperlink ref="K227" r:id="rId9" display="https://www.env.go.jp/earth/ondanka/gel/ghg-guideline/business/measures/view/40.html"/>
    <hyperlink ref="K134" r:id="rId10" display="https://www.env.go.jp/earth/ondanka/gel/ghg-guideline/business/measures/view/39.html"/>
    <hyperlink ref="K136" r:id="rId11" display="https://www.env.go.jp/earth/ondanka/gel/ghg-guideline/business/measures/view/28.html"/>
    <hyperlink ref="K137" r:id="rId12" display="https://www.env.go.jp/earth/ondanka/gel/ghg-guideline/business/measures/view/29.html"/>
    <hyperlink ref="K139" r:id="rId13" display="https://www.env.go.jp/earth/ondanka/gel/ghg-guideline/business/measures/view/30.html"/>
    <hyperlink ref="K140" r:id="rId14" display="https://www.env.go.jp/earth/ondanka/gel/ghg-guideline/business/measures/view/31.html"/>
    <hyperlink ref="K141" r:id="rId15" display="https://www.env.go.jp/earth/ondanka/gel/ghg-guideline/business/measures/view/33.html"/>
    <hyperlink ref="K142" r:id="rId16" display="https://www.env.go.jp/earth/ondanka/gel/ghg-guideline/business/measures/view/41.html"/>
    <hyperlink ref="K143" r:id="rId17" display="https://www.env.go.jp/earth/ondanka/gel/ghg-guideline/business/measures/view/42.html"/>
    <hyperlink ref="K144" r:id="rId18" display="https://www.env.go.jp/earth/ondanka/gel/ghg-guideline/business/measures/view/43.html"/>
    <hyperlink ref="K146" r:id="rId19" display="https://www.env.go.jp/earth/ondanka/gel/ghg-guideline/industry/measures/view/149.html"/>
    <hyperlink ref="K153" r:id="rId20" display="https://www.env.go.jp/earth/ondanka/gel/ghg-guideline/business/measures/view/23.html"/>
    <hyperlink ref="K155" r:id="rId21" display="https://www.env.go.jp/earth/ondanka/gel/ghg-guideline/business/measures/view/44.html"/>
    <hyperlink ref="K157" r:id="rId22" display="https://www.env.go.jp/earth/ondanka/gel/ghg-guideline/business/measures/view/46.html"/>
    <hyperlink ref="K158" r:id="rId23" display="https://www.env.go.jp/earth/ondanka/gel/ghg-guideline/business/measures/view/47.html"/>
    <hyperlink ref="K160" r:id="rId24" display="https://www.env.go.jp/earth/ondanka/gel/ghg-guideline/industry/measures/view/159.html"/>
    <hyperlink ref="K162" r:id="rId25" display="https://www.env.go.jp/earth/ondanka/gel/ghg-guideline/industry/measures/view/161.html"/>
    <hyperlink ref="K170" r:id="rId26" display="https://www.env.go.jp/earth/ondanka/gel/ghg-guideline/business/measures/view/32.html"/>
    <hyperlink ref="K177" r:id="rId27" display="https://www.env.go.jp/earth/ondanka/gel/ghg-guideline/industry/measures/view/186.html"/>
    <hyperlink ref="K178" r:id="rId28" display="https://www.env.go.jp/earth/ondanka/gel/ghg-guideline/business/measures/view/35.html"/>
    <hyperlink ref="K179" r:id="rId29" display="https://www.env.go.jp/earth/ondanka/gel/ghg-guideline/business/measures/view/48.html"/>
    <hyperlink ref="K185" r:id="rId30" display="https://www.env.go.jp/earth/ondanka/gel/ghg-guideline/business/measures/view/36.html"/>
    <hyperlink ref="K192" r:id="rId31" display="https://www.env.go.jp/earth/ondanka/gel/ghg-guideline/industry/measures/view/109.html"/>
    <hyperlink ref="K210" r:id="rId32" display="https://www.env.go.jp/earth/ondanka/gel/ghg-guideline/industry/measures/view/110.html"/>
    <hyperlink ref="K229" r:id="rId33" display="https://www.env.go.jp/earth/ondanka/gel/ghg-guideline/industry/measures/view/114.html"/>
    <hyperlink ref="K267" r:id="rId34" display="https://www.env.go.jp/earth/ondanka/gel/ghg-guideline/industry/measures/view/115.html"/>
    <hyperlink ref="K268" r:id="rId35" display="https://www.env.go.jp/earth/ondanka/gel/ghg-guideline/industry/measures/view/118.html"/>
    <hyperlink ref="K274" r:id="rId36" display="https://www.env.go.jp/earth/ondanka/gel/ghg-guideline/industry/measures/view/121.html"/>
    <hyperlink ref="K294" r:id="rId37" display="https://www.env.go.jp/earth/ondanka/gel/ghg-guideline/industry/measures/view/123.html"/>
    <hyperlink ref="K315" r:id="rId38" display="https://www.env.go.jp/earth/ondanka/gel/ghg-guideline/industry/measures/view/129.html"/>
    <hyperlink ref="K347" r:id="rId39" display="https://www.env.go.jp/earth/ondanka/gel/ghg-guideline/business/measures/view/45.html"/>
    <hyperlink ref="K350" r:id="rId40" display="https://www.env.go.jp/earth/ondanka/gel/ghg-guideline/industry/measures/view/170.html"/>
    <hyperlink ref="K353" r:id="rId41" display="https://www.env.go.jp/earth/ondanka/gel/ghg-guideline/industry/measures/view/177.html"/>
    <hyperlink ref="K354" r:id="rId42" display="https://www.env.go.jp/earth/ondanka/gel/ghg-guideline/industry/measures/view/182.html"/>
    <hyperlink ref="K374" r:id="rId43" display="https://www.env.go.jp/earth/ondanka/gel/ghg-guideline/industry/measures/view/192.html"/>
    <hyperlink ref="K375" r:id="rId44" display="https://www.env.go.jp/earth/ondanka/gel/ghg-guideline/industry/measures/view/193.html"/>
    <hyperlink ref="K377" r:id="rId45" display="https://www.env.go.jp/earth/ondanka/gel/ghg-guideline/industry/measures/view/195.html"/>
    <hyperlink ref="K154" r:id="rId46" display="https://www.env.go.jp/earth/ondanka/gel/ghg-guideline/industry/measures/view/157.html"/>
    <hyperlink ref="K346" r:id="rId47" display="https://www.env.go.jp/earth/ondanka/gel/ghg-guideline/business/measures/view/34.html"/>
  </hyperlinks>
  <pageMargins left="0.70866141732283472" right="0.70866141732283472" top="0.74803149606299213" bottom="0.74803149606299213" header="0.31496062992125984" footer="0.31496062992125984"/>
  <pageSetup paperSize="8" scale="63" fitToHeight="0" orientation="landscape" r:id="rId48"/>
  <headerFooter>
    <oddFooter>&amp;A&amp;R&amp;P ページ</oddFooter>
  </headerFooter>
  <legacyDrawing r:id="rId4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2"/>
  <sheetViews>
    <sheetView showGridLines="0" zoomScale="70" zoomScaleNormal="70" workbookViewId="0"/>
  </sheetViews>
  <sheetFormatPr defaultColWidth="0" defaultRowHeight="14.4" zeroHeight="1"/>
  <cols>
    <col min="1" max="1" width="8.7265625" style="37" customWidth="1"/>
    <col min="2" max="2" width="7" style="37" customWidth="1"/>
    <col min="3" max="3" width="14.26953125" style="37" customWidth="1"/>
    <col min="4" max="4" width="21.08984375" style="37" bestFit="1" customWidth="1"/>
    <col min="5" max="5" width="28.08984375" style="37" bestFit="1" customWidth="1"/>
    <col min="6" max="6" width="13.36328125" style="37" customWidth="1"/>
    <col min="7" max="7" width="16" style="37" bestFit="1" customWidth="1"/>
    <col min="8" max="8" width="33.453125" style="37" customWidth="1"/>
    <col min="9" max="9" width="30.08984375" style="37" bestFit="1" customWidth="1"/>
    <col min="10" max="10" width="85.453125" style="55" bestFit="1" customWidth="1"/>
    <col min="11" max="11" width="9.26953125" style="37" customWidth="1"/>
    <col min="12" max="12" width="9.36328125" style="37" customWidth="1"/>
    <col min="13" max="13" width="8.7265625" style="37" customWidth="1"/>
    <col min="14" max="16384" width="8.7265625" style="37" hidden="1"/>
  </cols>
  <sheetData>
    <row r="1" spans="1:12" customFormat="1" ht="22.8">
      <c r="A1" s="40"/>
      <c r="B1" s="34">
        <v>1.2</v>
      </c>
      <c r="C1" s="19" t="s">
        <v>691</v>
      </c>
      <c r="J1" s="55"/>
    </row>
    <row r="2" spans="1:12" customFormat="1" ht="22.8">
      <c r="A2" s="40"/>
      <c r="B2" s="35" t="s">
        <v>697</v>
      </c>
      <c r="C2" s="36" t="s">
        <v>688</v>
      </c>
      <c r="J2" s="55"/>
    </row>
    <row r="3" spans="1:12" customFormat="1" ht="22.8">
      <c r="A3" s="40"/>
      <c r="B3" s="35" t="s">
        <v>698</v>
      </c>
      <c r="C3" s="36" t="s">
        <v>692</v>
      </c>
      <c r="J3" s="55"/>
    </row>
    <row r="4" spans="1:12"/>
    <row r="5" spans="1:12">
      <c r="B5" s="352" t="s">
        <v>1931</v>
      </c>
      <c r="C5" s="352" t="s">
        <v>0</v>
      </c>
      <c r="D5" s="354" t="s">
        <v>711</v>
      </c>
      <c r="E5" s="355"/>
      <c r="F5" s="343" t="s">
        <v>2</v>
      </c>
      <c r="G5" s="358"/>
      <c r="H5" s="352" t="s">
        <v>712</v>
      </c>
      <c r="I5" s="352" t="s">
        <v>4</v>
      </c>
      <c r="J5" s="351" t="s">
        <v>6</v>
      </c>
      <c r="K5" s="347" t="s">
        <v>708</v>
      </c>
      <c r="L5" s="347" t="s">
        <v>709</v>
      </c>
    </row>
    <row r="6" spans="1:12">
      <c r="B6" s="353"/>
      <c r="C6" s="353"/>
      <c r="D6" s="356"/>
      <c r="E6" s="357"/>
      <c r="F6" s="116" t="s">
        <v>8</v>
      </c>
      <c r="G6" s="116" t="s">
        <v>9</v>
      </c>
      <c r="H6" s="353"/>
      <c r="I6" s="353"/>
      <c r="J6" s="351"/>
      <c r="K6" s="347"/>
      <c r="L6" s="347"/>
    </row>
    <row r="7" spans="1:12">
      <c r="A7" s="41" t="str">
        <f>C7&amp;D7&amp;E7&amp;H7&amp;I7</f>
        <v>エネルギー転換電気供給業汽力発電（コンバインドサイクルを含む）燃焼工程熱利用設備</v>
      </c>
      <c r="B7" s="11">
        <f>ROW(B7)-6</f>
        <v>1</v>
      </c>
      <c r="C7" s="47" t="s">
        <v>713</v>
      </c>
      <c r="D7" s="47" t="s">
        <v>714</v>
      </c>
      <c r="E7" s="51" t="s">
        <v>716</v>
      </c>
      <c r="F7" s="142" t="s">
        <v>13</v>
      </c>
      <c r="G7" s="142" t="s">
        <v>14</v>
      </c>
      <c r="H7" s="47" t="s">
        <v>790</v>
      </c>
      <c r="I7" s="47" t="s">
        <v>88</v>
      </c>
      <c r="J7" s="197" t="s">
        <v>2960</v>
      </c>
      <c r="K7" s="179" t="s">
        <v>1001</v>
      </c>
      <c r="L7" s="179" t="s">
        <v>1001</v>
      </c>
    </row>
    <row r="8" spans="1:12">
      <c r="A8" s="41" t="str">
        <f t="shared" ref="A8:A71" si="0">C8&amp;D8&amp;E8&amp;H8&amp;I8</f>
        <v>エネルギー転換電気供給業汽力発電（コンバインドサイクルを含む）発電工程熱利用設備</v>
      </c>
      <c r="B8" s="11">
        <f t="shared" ref="B8:B68" si="1">ROW(B8)-6</f>
        <v>2</v>
      </c>
      <c r="C8" s="47" t="s">
        <v>713</v>
      </c>
      <c r="D8" s="47" t="s">
        <v>714</v>
      </c>
      <c r="E8" s="51" t="s">
        <v>716</v>
      </c>
      <c r="F8" s="142" t="s">
        <v>13</v>
      </c>
      <c r="G8" s="142" t="s">
        <v>14</v>
      </c>
      <c r="H8" s="47" t="s">
        <v>792</v>
      </c>
      <c r="I8" s="47" t="s">
        <v>88</v>
      </c>
      <c r="J8" s="142" t="s">
        <v>948</v>
      </c>
      <c r="K8" s="33" t="s">
        <v>1001</v>
      </c>
      <c r="L8" s="33" t="s">
        <v>1001</v>
      </c>
    </row>
    <row r="9" spans="1:12">
      <c r="A9" s="41" t="str">
        <f t="shared" si="0"/>
        <v>エネルギー転換電気供給業汽力発電（コンバインドサイクルを含む）発電工程電気使用設備</v>
      </c>
      <c r="B9" s="11">
        <f t="shared" si="1"/>
        <v>3</v>
      </c>
      <c r="C9" s="47" t="s">
        <v>713</v>
      </c>
      <c r="D9" s="47" t="s">
        <v>714</v>
      </c>
      <c r="E9" s="51" t="s">
        <v>716</v>
      </c>
      <c r="F9" s="142" t="s">
        <v>13</v>
      </c>
      <c r="G9" s="142" t="s">
        <v>14</v>
      </c>
      <c r="H9" s="47" t="s">
        <v>792</v>
      </c>
      <c r="I9" s="47" t="s">
        <v>717</v>
      </c>
      <c r="J9" s="142" t="s">
        <v>949</v>
      </c>
      <c r="K9" s="33" t="s">
        <v>1001</v>
      </c>
      <c r="L9" s="33" t="s">
        <v>1001</v>
      </c>
    </row>
    <row r="10" spans="1:12">
      <c r="A10" s="41" t="str">
        <f t="shared" si="0"/>
        <v>エネルギー転換電気供給業ガスタービン発電燃焼工程熱利用設備</v>
      </c>
      <c r="B10" s="11">
        <f t="shared" si="1"/>
        <v>4</v>
      </c>
      <c r="C10" s="47" t="s">
        <v>713</v>
      </c>
      <c r="D10" s="47" t="s">
        <v>714</v>
      </c>
      <c r="E10" s="51" t="s">
        <v>719</v>
      </c>
      <c r="F10" s="142" t="s">
        <v>13</v>
      </c>
      <c r="G10" s="142" t="s">
        <v>14</v>
      </c>
      <c r="H10" s="47" t="s">
        <v>790</v>
      </c>
      <c r="I10" s="47" t="s">
        <v>88</v>
      </c>
      <c r="J10" s="142" t="s">
        <v>947</v>
      </c>
      <c r="K10" s="33" t="s">
        <v>1001</v>
      </c>
      <c r="L10" s="33" t="s">
        <v>1001</v>
      </c>
    </row>
    <row r="11" spans="1:12" ht="28.8">
      <c r="A11" s="41" t="str">
        <f t="shared" si="0"/>
        <v>エネルギー転換ガス供給業原料受入、貯蔵工程熱利用設備</v>
      </c>
      <c r="B11" s="11">
        <f t="shared" si="1"/>
        <v>5</v>
      </c>
      <c r="C11" s="47" t="s">
        <v>713</v>
      </c>
      <c r="D11" s="350" t="s">
        <v>720</v>
      </c>
      <c r="E11" s="350"/>
      <c r="F11" s="142" t="s">
        <v>13</v>
      </c>
      <c r="G11" s="142" t="s">
        <v>14</v>
      </c>
      <c r="H11" s="47" t="s">
        <v>794</v>
      </c>
      <c r="I11" s="47" t="s">
        <v>88</v>
      </c>
      <c r="J11" s="142" t="s">
        <v>950</v>
      </c>
      <c r="K11" s="33" t="s">
        <v>1001</v>
      </c>
      <c r="L11" s="33" t="s">
        <v>1001</v>
      </c>
    </row>
    <row r="12" spans="1:12" ht="28.8">
      <c r="A12" s="41" t="str">
        <f t="shared" si="0"/>
        <v>エネルギー転換ガス供給業原料受入、貯蔵工程電気使用設備</v>
      </c>
      <c r="B12" s="11">
        <f t="shared" si="1"/>
        <v>6</v>
      </c>
      <c r="C12" s="47" t="s">
        <v>713</v>
      </c>
      <c r="D12" s="350" t="s">
        <v>720</v>
      </c>
      <c r="E12" s="350"/>
      <c r="F12" s="142" t="s">
        <v>13</v>
      </c>
      <c r="G12" s="142" t="s">
        <v>14</v>
      </c>
      <c r="H12" s="47" t="s">
        <v>794</v>
      </c>
      <c r="I12" s="47" t="s">
        <v>116</v>
      </c>
      <c r="J12" s="214" t="s">
        <v>2961</v>
      </c>
      <c r="K12" s="33" t="s">
        <v>1001</v>
      </c>
      <c r="L12" s="33" t="s">
        <v>1001</v>
      </c>
    </row>
    <row r="13" spans="1:12">
      <c r="A13" s="41" t="str">
        <f t="shared" si="0"/>
        <v>エネルギー転換ガス供給業原料受入、貯蔵工程電気使用設備</v>
      </c>
      <c r="B13" s="11">
        <f t="shared" si="1"/>
        <v>7</v>
      </c>
      <c r="C13" s="47" t="s">
        <v>713</v>
      </c>
      <c r="D13" s="350" t="s">
        <v>720</v>
      </c>
      <c r="E13" s="350"/>
      <c r="F13" s="142" t="s">
        <v>13</v>
      </c>
      <c r="G13" s="142" t="s">
        <v>14</v>
      </c>
      <c r="H13" s="47" t="s">
        <v>794</v>
      </c>
      <c r="I13" s="47" t="s">
        <v>116</v>
      </c>
      <c r="J13" s="142" t="s">
        <v>951</v>
      </c>
      <c r="K13" s="33" t="s">
        <v>1001</v>
      </c>
      <c r="L13" s="33" t="s">
        <v>1001</v>
      </c>
    </row>
    <row r="14" spans="1:12">
      <c r="A14" s="41" t="str">
        <f t="shared" si="0"/>
        <v>エネルギー転換ガス供給業気化・熱量調整・送出工程熱利用設備</v>
      </c>
      <c r="B14" s="11">
        <f t="shared" si="1"/>
        <v>8</v>
      </c>
      <c r="C14" s="47" t="s">
        <v>713</v>
      </c>
      <c r="D14" s="350" t="s">
        <v>720</v>
      </c>
      <c r="E14" s="350"/>
      <c r="F14" s="142" t="s">
        <v>13</v>
      </c>
      <c r="G14" s="142" t="s">
        <v>14</v>
      </c>
      <c r="H14" s="47" t="s">
        <v>796</v>
      </c>
      <c r="I14" s="47" t="s">
        <v>88</v>
      </c>
      <c r="J14" s="142" t="s">
        <v>952</v>
      </c>
      <c r="K14" s="33" t="s">
        <v>1001</v>
      </c>
      <c r="L14" s="33" t="s">
        <v>1001</v>
      </c>
    </row>
    <row r="15" spans="1:12">
      <c r="A15" s="41" t="str">
        <f t="shared" si="0"/>
        <v>エネルギー転換ガス供給業気化・熱量調整・送出工程熱利用設備</v>
      </c>
      <c r="B15" s="11">
        <f t="shared" si="1"/>
        <v>9</v>
      </c>
      <c r="C15" s="47" t="s">
        <v>713</v>
      </c>
      <c r="D15" s="350" t="s">
        <v>720</v>
      </c>
      <c r="E15" s="350"/>
      <c r="F15" s="142" t="s">
        <v>13</v>
      </c>
      <c r="G15" s="142" t="s">
        <v>14</v>
      </c>
      <c r="H15" s="47" t="s">
        <v>796</v>
      </c>
      <c r="I15" s="47" t="s">
        <v>88</v>
      </c>
      <c r="J15" s="142" t="s">
        <v>953</v>
      </c>
      <c r="K15" s="33" t="s">
        <v>1001</v>
      </c>
      <c r="L15" s="33" t="s">
        <v>1001</v>
      </c>
    </row>
    <row r="16" spans="1:12">
      <c r="A16" s="41" t="str">
        <f t="shared" si="0"/>
        <v>エネルギー転換ガス供給業気化・熱量調整・送出工程熱利用設備</v>
      </c>
      <c r="B16" s="11">
        <f t="shared" si="1"/>
        <v>10</v>
      </c>
      <c r="C16" s="47" t="s">
        <v>713</v>
      </c>
      <c r="D16" s="350" t="s">
        <v>720</v>
      </c>
      <c r="E16" s="350"/>
      <c r="F16" s="142" t="s">
        <v>13</v>
      </c>
      <c r="G16" s="142" t="s">
        <v>14</v>
      </c>
      <c r="H16" s="47" t="s">
        <v>796</v>
      </c>
      <c r="I16" s="47" t="s">
        <v>88</v>
      </c>
      <c r="J16" s="142" t="s">
        <v>954</v>
      </c>
      <c r="K16" s="33" t="s">
        <v>1001</v>
      </c>
      <c r="L16" s="33" t="s">
        <v>1001</v>
      </c>
    </row>
    <row r="17" spans="1:12">
      <c r="A17" s="41" t="str">
        <f t="shared" si="0"/>
        <v>エネルギー転換ガス供給業その他の主要エネルギー消費設備等未利用エネルギー・再生可能エネルギー設備</v>
      </c>
      <c r="B17" s="11">
        <f t="shared" si="1"/>
        <v>11</v>
      </c>
      <c r="C17" s="47" t="s">
        <v>713</v>
      </c>
      <c r="D17" s="350" t="s">
        <v>720</v>
      </c>
      <c r="E17" s="350"/>
      <c r="F17" s="142" t="s">
        <v>13</v>
      </c>
      <c r="G17" s="142" t="s">
        <v>14</v>
      </c>
      <c r="H17" s="47" t="s">
        <v>721</v>
      </c>
      <c r="I17" s="47" t="s">
        <v>198</v>
      </c>
      <c r="J17" s="142" t="s">
        <v>955</v>
      </c>
      <c r="K17" s="33" t="s">
        <v>1001</v>
      </c>
      <c r="L17" s="33" t="s">
        <v>1001</v>
      </c>
    </row>
    <row r="18" spans="1:12">
      <c r="A18" s="41" t="str">
        <f t="shared" si="0"/>
        <v>エネルギー転換ガス供給業その他の主要エネルギー消費設備等未利用エネルギー・再生可能エネルギー設備</v>
      </c>
      <c r="B18" s="11">
        <f t="shared" si="1"/>
        <v>12</v>
      </c>
      <c r="C18" s="47" t="s">
        <v>713</v>
      </c>
      <c r="D18" s="350" t="s">
        <v>720</v>
      </c>
      <c r="E18" s="350"/>
      <c r="F18" s="142" t="s">
        <v>13</v>
      </c>
      <c r="G18" s="142" t="s">
        <v>14</v>
      </c>
      <c r="H18" s="47" t="s">
        <v>721</v>
      </c>
      <c r="I18" s="47" t="s">
        <v>198</v>
      </c>
      <c r="J18" s="142" t="s">
        <v>956</v>
      </c>
      <c r="K18" s="33" t="s">
        <v>1001</v>
      </c>
      <c r="L18" s="33" t="s">
        <v>1001</v>
      </c>
    </row>
    <row r="19" spans="1:12">
      <c r="A19" s="41" t="str">
        <f t="shared" si="0"/>
        <v>産業（非製造業）農林水産業米作、野菜作、果樹作、畜産等ー農業機械</v>
      </c>
      <c r="B19" s="11">
        <f t="shared" si="1"/>
        <v>13</v>
      </c>
      <c r="C19" s="47" t="s">
        <v>722</v>
      </c>
      <c r="D19" s="47" t="s">
        <v>723</v>
      </c>
      <c r="E19" s="47" t="s">
        <v>724</v>
      </c>
      <c r="F19" s="142" t="s">
        <v>13</v>
      </c>
      <c r="G19" s="142" t="s">
        <v>14</v>
      </c>
      <c r="H19" s="47" t="s">
        <v>670</v>
      </c>
      <c r="I19" s="47" t="s">
        <v>725</v>
      </c>
      <c r="J19" s="142" t="s">
        <v>726</v>
      </c>
      <c r="K19" s="33" t="s">
        <v>1001</v>
      </c>
      <c r="L19" s="33" t="s">
        <v>1001</v>
      </c>
    </row>
    <row r="20" spans="1:12">
      <c r="A20" s="41" t="str">
        <f t="shared" si="0"/>
        <v>産業（非製造業）農林水産業米作、野菜作、果樹作、畜産等ー農業機械</v>
      </c>
      <c r="B20" s="11">
        <f t="shared" si="1"/>
        <v>14</v>
      </c>
      <c r="C20" s="47" t="s">
        <v>722</v>
      </c>
      <c r="D20" s="47" t="s">
        <v>723</v>
      </c>
      <c r="E20" s="47" t="s">
        <v>724</v>
      </c>
      <c r="F20" s="142" t="s">
        <v>13</v>
      </c>
      <c r="G20" s="142" t="s">
        <v>14</v>
      </c>
      <c r="H20" s="47" t="s">
        <v>670</v>
      </c>
      <c r="I20" s="47" t="s">
        <v>725</v>
      </c>
      <c r="J20" s="142" t="s">
        <v>2962</v>
      </c>
      <c r="K20" s="33" t="s">
        <v>1001</v>
      </c>
      <c r="L20" s="33" t="s">
        <v>1001</v>
      </c>
    </row>
    <row r="21" spans="1:12">
      <c r="A21" s="41" t="str">
        <f t="shared" si="0"/>
        <v>産業（非製造業）農林水産業米作、野菜作、果樹作、畜産等ー未利用エネルギー・再生可能エネルギー設備</v>
      </c>
      <c r="B21" s="11">
        <f t="shared" si="1"/>
        <v>15</v>
      </c>
      <c r="C21" s="47" t="s">
        <v>722</v>
      </c>
      <c r="D21" s="47" t="s">
        <v>723</v>
      </c>
      <c r="E21" s="47" t="s">
        <v>724</v>
      </c>
      <c r="F21" s="142" t="s">
        <v>13</v>
      </c>
      <c r="G21" s="142" t="s">
        <v>14</v>
      </c>
      <c r="H21" s="47" t="s">
        <v>670</v>
      </c>
      <c r="I21" s="47" t="s">
        <v>198</v>
      </c>
      <c r="J21" s="142" t="s">
        <v>727</v>
      </c>
      <c r="K21" s="33" t="s">
        <v>1001</v>
      </c>
      <c r="L21" s="33" t="s">
        <v>1001</v>
      </c>
    </row>
    <row r="22" spans="1:12">
      <c r="A22" s="41" t="str">
        <f t="shared" si="0"/>
        <v>産業（非製造業）農林水産業米作、野菜作、果樹作、畜産等ー未利用エネルギー・再生可能エネルギー設備</v>
      </c>
      <c r="B22" s="11">
        <f t="shared" si="1"/>
        <v>16</v>
      </c>
      <c r="C22" s="47" t="s">
        <v>722</v>
      </c>
      <c r="D22" s="47" t="s">
        <v>723</v>
      </c>
      <c r="E22" s="47" t="s">
        <v>724</v>
      </c>
      <c r="F22" s="142" t="s">
        <v>13</v>
      </c>
      <c r="G22" s="142" t="s">
        <v>14</v>
      </c>
      <c r="H22" s="47" t="s">
        <v>670</v>
      </c>
      <c r="I22" s="47" t="s">
        <v>198</v>
      </c>
      <c r="J22" s="142" t="s">
        <v>728</v>
      </c>
      <c r="K22" s="33" t="s">
        <v>1001</v>
      </c>
      <c r="L22" s="33" t="s">
        <v>1001</v>
      </c>
    </row>
    <row r="23" spans="1:12">
      <c r="A23" s="41" t="str">
        <f t="shared" si="0"/>
        <v>産業（非製造業）農林水産業米作、野菜作、果樹作、畜産等ーその他</v>
      </c>
      <c r="B23" s="11">
        <f t="shared" si="1"/>
        <v>17</v>
      </c>
      <c r="C23" s="47" t="s">
        <v>722</v>
      </c>
      <c r="D23" s="47" t="s">
        <v>723</v>
      </c>
      <c r="E23" s="47" t="s">
        <v>724</v>
      </c>
      <c r="F23" s="142" t="s">
        <v>13</v>
      </c>
      <c r="G23" s="214" t="s">
        <v>2959</v>
      </c>
      <c r="H23" s="47" t="s">
        <v>670</v>
      </c>
      <c r="I23" s="47" t="s">
        <v>103</v>
      </c>
      <c r="J23" s="142" t="s">
        <v>2300</v>
      </c>
      <c r="K23" s="33" t="s">
        <v>1001</v>
      </c>
      <c r="L23" s="33" t="s">
        <v>1001</v>
      </c>
    </row>
    <row r="24" spans="1:12">
      <c r="A24" s="41" t="str">
        <f t="shared" si="0"/>
        <v>産業（非製造業）農林水産業米作、野菜作、果樹作、畜産等ーその他</v>
      </c>
      <c r="B24" s="11">
        <f t="shared" si="1"/>
        <v>18</v>
      </c>
      <c r="C24" s="47" t="s">
        <v>722</v>
      </c>
      <c r="D24" s="47" t="s">
        <v>723</v>
      </c>
      <c r="E24" s="47" t="s">
        <v>724</v>
      </c>
      <c r="F24" s="142" t="s">
        <v>13</v>
      </c>
      <c r="G24" s="214" t="s">
        <v>2164</v>
      </c>
      <c r="H24" s="47" t="s">
        <v>670</v>
      </c>
      <c r="I24" s="47" t="s">
        <v>103</v>
      </c>
      <c r="J24" s="142" t="s">
        <v>2301</v>
      </c>
      <c r="K24" s="33" t="s">
        <v>1001</v>
      </c>
      <c r="L24" s="33" t="s">
        <v>1001</v>
      </c>
    </row>
    <row r="25" spans="1:12">
      <c r="A25" s="41" t="str">
        <f t="shared" si="0"/>
        <v>産業（非製造業）農林水産業施設園芸ー加温設備</v>
      </c>
      <c r="B25" s="11">
        <f t="shared" si="1"/>
        <v>19</v>
      </c>
      <c r="C25" s="47" t="s">
        <v>722</v>
      </c>
      <c r="D25" s="47" t="s">
        <v>723</v>
      </c>
      <c r="E25" s="47" t="s">
        <v>729</v>
      </c>
      <c r="F25" s="142" t="s">
        <v>13</v>
      </c>
      <c r="G25" s="142" t="s">
        <v>14</v>
      </c>
      <c r="H25" s="47" t="s">
        <v>670</v>
      </c>
      <c r="I25" s="142" t="s">
        <v>730</v>
      </c>
      <c r="J25" s="142" t="s">
        <v>731</v>
      </c>
      <c r="K25" s="33" t="s">
        <v>1001</v>
      </c>
      <c r="L25" s="33" t="s">
        <v>1001</v>
      </c>
    </row>
    <row r="26" spans="1:12">
      <c r="A26" s="41" t="str">
        <f t="shared" si="0"/>
        <v>産業（非製造業）農林水産業施設園芸ー加温設備</v>
      </c>
      <c r="B26" s="11">
        <f t="shared" si="1"/>
        <v>20</v>
      </c>
      <c r="C26" s="47" t="s">
        <v>722</v>
      </c>
      <c r="D26" s="47" t="s">
        <v>723</v>
      </c>
      <c r="E26" s="47" t="s">
        <v>729</v>
      </c>
      <c r="F26" s="142" t="s">
        <v>13</v>
      </c>
      <c r="G26" s="142" t="s">
        <v>14</v>
      </c>
      <c r="H26" s="47" t="s">
        <v>670</v>
      </c>
      <c r="I26" s="142" t="s">
        <v>730</v>
      </c>
      <c r="J26" s="142" t="s">
        <v>732</v>
      </c>
      <c r="K26" s="33" t="s">
        <v>1001</v>
      </c>
      <c r="L26" s="33" t="s">
        <v>1001</v>
      </c>
    </row>
    <row r="27" spans="1:12">
      <c r="A27" s="41" t="str">
        <f t="shared" si="0"/>
        <v>産業（非製造業）農林水産業施設園芸ー加温設備</v>
      </c>
      <c r="B27" s="11">
        <f t="shared" si="1"/>
        <v>21</v>
      </c>
      <c r="C27" s="47" t="s">
        <v>722</v>
      </c>
      <c r="D27" s="47" t="s">
        <v>723</v>
      </c>
      <c r="E27" s="47" t="s">
        <v>729</v>
      </c>
      <c r="F27" s="142" t="s">
        <v>13</v>
      </c>
      <c r="G27" s="142" t="s">
        <v>14</v>
      </c>
      <c r="H27" s="47" t="s">
        <v>670</v>
      </c>
      <c r="I27" s="142" t="s">
        <v>730</v>
      </c>
      <c r="J27" s="142" t="s">
        <v>733</v>
      </c>
      <c r="K27" s="33" t="s">
        <v>1001</v>
      </c>
      <c r="L27" s="33" t="s">
        <v>1001</v>
      </c>
    </row>
    <row r="28" spans="1:12">
      <c r="A28" s="41" t="str">
        <f t="shared" si="0"/>
        <v>産業（非製造業）農林水産業施設園芸ーその他</v>
      </c>
      <c r="B28" s="11">
        <f t="shared" si="1"/>
        <v>22</v>
      </c>
      <c r="C28" s="47" t="s">
        <v>722</v>
      </c>
      <c r="D28" s="47" t="s">
        <v>723</v>
      </c>
      <c r="E28" s="47" t="s">
        <v>729</v>
      </c>
      <c r="F28" s="142" t="s">
        <v>13</v>
      </c>
      <c r="G28" s="142" t="s">
        <v>14</v>
      </c>
      <c r="H28" s="47" t="s">
        <v>670</v>
      </c>
      <c r="I28" s="142" t="s">
        <v>734</v>
      </c>
      <c r="J28" s="142" t="s">
        <v>735</v>
      </c>
      <c r="K28" s="33" t="s">
        <v>1001</v>
      </c>
      <c r="L28" s="33" t="s">
        <v>1001</v>
      </c>
    </row>
    <row r="29" spans="1:12">
      <c r="A29" s="41" t="str">
        <f t="shared" si="0"/>
        <v>産業（非製造業）漁業ー漁船</v>
      </c>
      <c r="B29" s="11">
        <f t="shared" si="1"/>
        <v>23</v>
      </c>
      <c r="C29" s="47" t="s">
        <v>722</v>
      </c>
      <c r="D29" s="350" t="s">
        <v>736</v>
      </c>
      <c r="E29" s="350"/>
      <c r="F29" s="142" t="s">
        <v>13</v>
      </c>
      <c r="G29" s="142" t="s">
        <v>14</v>
      </c>
      <c r="H29" s="47" t="s">
        <v>670</v>
      </c>
      <c r="I29" s="142" t="s">
        <v>737</v>
      </c>
      <c r="J29" s="142" t="s">
        <v>738</v>
      </c>
      <c r="K29" s="33" t="s">
        <v>1001</v>
      </c>
      <c r="L29" s="33" t="s">
        <v>1001</v>
      </c>
    </row>
    <row r="30" spans="1:12">
      <c r="A30" s="41" t="str">
        <f t="shared" si="0"/>
        <v>産業（非製造業）鉱業非鉄金属鉱業採鉱工程電気使用設備</v>
      </c>
      <c r="B30" s="11">
        <f t="shared" si="1"/>
        <v>24</v>
      </c>
      <c r="C30" s="47" t="s">
        <v>722</v>
      </c>
      <c r="D30" s="47" t="s">
        <v>739</v>
      </c>
      <c r="E30" s="51" t="s">
        <v>740</v>
      </c>
      <c r="F30" s="142" t="s">
        <v>13</v>
      </c>
      <c r="G30" s="142" t="s">
        <v>14</v>
      </c>
      <c r="H30" s="47" t="s">
        <v>741</v>
      </c>
      <c r="I30" s="47" t="s">
        <v>742</v>
      </c>
      <c r="J30" s="142" t="s">
        <v>958</v>
      </c>
      <c r="K30" s="33" t="s">
        <v>1001</v>
      </c>
      <c r="L30" s="33" t="s">
        <v>1001</v>
      </c>
    </row>
    <row r="31" spans="1:12">
      <c r="A31" s="41" t="str">
        <f t="shared" si="0"/>
        <v>産業（非製造業）鉱業非鉄金属鉱業坑廃水処理工程電気使用設備</v>
      </c>
      <c r="B31" s="11">
        <f t="shared" si="1"/>
        <v>25</v>
      </c>
      <c r="C31" s="47" t="s">
        <v>722</v>
      </c>
      <c r="D31" s="47" t="s">
        <v>739</v>
      </c>
      <c r="E31" s="51" t="s">
        <v>740</v>
      </c>
      <c r="F31" s="142" t="s">
        <v>13</v>
      </c>
      <c r="G31" s="142" t="s">
        <v>14</v>
      </c>
      <c r="H31" s="47" t="s">
        <v>743</v>
      </c>
      <c r="I31" s="47" t="s">
        <v>116</v>
      </c>
      <c r="J31" s="142" t="s">
        <v>957</v>
      </c>
      <c r="K31" s="33" t="s">
        <v>1001</v>
      </c>
      <c r="L31" s="33" t="s">
        <v>1001</v>
      </c>
    </row>
    <row r="32" spans="1:12">
      <c r="A32" s="41" t="str">
        <f t="shared" si="0"/>
        <v>産業（非製造業）鉱業石炭鉱業採鉱工程電気使用設備</v>
      </c>
      <c r="B32" s="11">
        <f t="shared" si="1"/>
        <v>26</v>
      </c>
      <c r="C32" s="47" t="s">
        <v>722</v>
      </c>
      <c r="D32" s="47" t="s">
        <v>739</v>
      </c>
      <c r="E32" s="51" t="s">
        <v>744</v>
      </c>
      <c r="F32" s="142" t="s">
        <v>13</v>
      </c>
      <c r="G32" s="142" t="s">
        <v>14</v>
      </c>
      <c r="H32" s="47" t="s">
        <v>741</v>
      </c>
      <c r="I32" s="142" t="s">
        <v>116</v>
      </c>
      <c r="J32" s="142" t="s">
        <v>959</v>
      </c>
      <c r="K32" s="33" t="s">
        <v>1001</v>
      </c>
      <c r="L32" s="33" t="s">
        <v>1001</v>
      </c>
    </row>
    <row r="33" spans="1:12">
      <c r="A33" s="41" t="str">
        <f t="shared" si="0"/>
        <v>産業（非製造業）鉱業石炭鉱業採鉱工程その他</v>
      </c>
      <c r="B33" s="11">
        <f t="shared" si="1"/>
        <v>27</v>
      </c>
      <c r="C33" s="47" t="s">
        <v>722</v>
      </c>
      <c r="D33" s="47" t="s">
        <v>739</v>
      </c>
      <c r="E33" s="51" t="s">
        <v>744</v>
      </c>
      <c r="F33" s="142" t="s">
        <v>13</v>
      </c>
      <c r="G33" s="142" t="s">
        <v>14</v>
      </c>
      <c r="H33" s="47" t="s">
        <v>741</v>
      </c>
      <c r="I33" s="142" t="s">
        <v>106</v>
      </c>
      <c r="J33" s="142" t="s">
        <v>745</v>
      </c>
      <c r="K33" s="33" t="s">
        <v>1001</v>
      </c>
      <c r="L33" s="33" t="s">
        <v>1001</v>
      </c>
    </row>
    <row r="34" spans="1:12">
      <c r="A34" s="41" t="str">
        <f t="shared" si="0"/>
        <v>産業（非製造業）鉱業石炭鉱業排水工程電気使用設備</v>
      </c>
      <c r="B34" s="11">
        <f t="shared" si="1"/>
        <v>28</v>
      </c>
      <c r="C34" s="47" t="s">
        <v>722</v>
      </c>
      <c r="D34" s="47" t="s">
        <v>739</v>
      </c>
      <c r="E34" s="51" t="s">
        <v>744</v>
      </c>
      <c r="F34" s="142" t="s">
        <v>13</v>
      </c>
      <c r="G34" s="142" t="s">
        <v>14</v>
      </c>
      <c r="H34" s="142" t="s">
        <v>746</v>
      </c>
      <c r="I34" s="142" t="s">
        <v>116</v>
      </c>
      <c r="J34" s="142" t="s">
        <v>784</v>
      </c>
      <c r="K34" s="33" t="s">
        <v>1001</v>
      </c>
      <c r="L34" s="33" t="s">
        <v>1001</v>
      </c>
    </row>
    <row r="35" spans="1:12">
      <c r="A35" s="41" t="str">
        <f t="shared" si="0"/>
        <v>産業（非製造業）鉱業石灰石鉱業採掘工程その他</v>
      </c>
      <c r="B35" s="11">
        <f t="shared" si="1"/>
        <v>29</v>
      </c>
      <c r="C35" s="47" t="s">
        <v>722</v>
      </c>
      <c r="D35" s="47" t="s">
        <v>739</v>
      </c>
      <c r="E35" s="51" t="s">
        <v>747</v>
      </c>
      <c r="F35" s="142" t="s">
        <v>13</v>
      </c>
      <c r="G35" s="142" t="s">
        <v>14</v>
      </c>
      <c r="H35" s="47" t="s">
        <v>748</v>
      </c>
      <c r="I35" s="142" t="s">
        <v>106</v>
      </c>
      <c r="J35" s="142" t="s">
        <v>749</v>
      </c>
      <c r="K35" s="33" t="s">
        <v>1001</v>
      </c>
      <c r="L35" s="33" t="s">
        <v>1001</v>
      </c>
    </row>
    <row r="36" spans="1:12">
      <c r="A36" s="41" t="str">
        <f t="shared" si="0"/>
        <v>産業（非製造業）鉱業石灰石鉱業破砕・選別工程電気使用設備</v>
      </c>
      <c r="B36" s="11">
        <f t="shared" si="1"/>
        <v>30</v>
      </c>
      <c r="C36" s="47" t="s">
        <v>722</v>
      </c>
      <c r="D36" s="47" t="s">
        <v>739</v>
      </c>
      <c r="E36" s="51" t="s">
        <v>747</v>
      </c>
      <c r="F36" s="142" t="s">
        <v>13</v>
      </c>
      <c r="G36" s="142" t="s">
        <v>14</v>
      </c>
      <c r="H36" s="47" t="s">
        <v>750</v>
      </c>
      <c r="I36" s="47" t="s">
        <v>116</v>
      </c>
      <c r="J36" s="142" t="s">
        <v>861</v>
      </c>
      <c r="K36" s="33" t="s">
        <v>1001</v>
      </c>
      <c r="L36" s="33" t="s">
        <v>1001</v>
      </c>
    </row>
    <row r="37" spans="1:12">
      <c r="A37" s="41" t="str">
        <f t="shared" si="0"/>
        <v>産業（非製造業）鉱業石灰石鉱業破砕・選別工程電気使用設備</v>
      </c>
      <c r="B37" s="11">
        <f t="shared" si="1"/>
        <v>31</v>
      </c>
      <c r="C37" s="47" t="s">
        <v>722</v>
      </c>
      <c r="D37" s="47" t="s">
        <v>739</v>
      </c>
      <c r="E37" s="51" t="s">
        <v>747</v>
      </c>
      <c r="F37" s="142" t="s">
        <v>13</v>
      </c>
      <c r="G37" s="142" t="s">
        <v>14</v>
      </c>
      <c r="H37" s="47" t="s">
        <v>750</v>
      </c>
      <c r="I37" s="47" t="s">
        <v>116</v>
      </c>
      <c r="J37" s="142" t="s">
        <v>896</v>
      </c>
      <c r="K37" s="33" t="s">
        <v>1001</v>
      </c>
      <c r="L37" s="33" t="s">
        <v>1001</v>
      </c>
    </row>
    <row r="38" spans="1:12">
      <c r="A38" s="41" t="str">
        <f t="shared" si="0"/>
        <v>産業（非製造業）建設業ー建設機械</v>
      </c>
      <c r="B38" s="11">
        <f t="shared" si="1"/>
        <v>32</v>
      </c>
      <c r="C38" s="47" t="s">
        <v>722</v>
      </c>
      <c r="D38" s="350" t="s">
        <v>752</v>
      </c>
      <c r="E38" s="350"/>
      <c r="F38" s="142" t="s">
        <v>13</v>
      </c>
      <c r="G38" s="142" t="s">
        <v>14</v>
      </c>
      <c r="H38" s="47" t="s">
        <v>670</v>
      </c>
      <c r="I38" s="142" t="s">
        <v>753</v>
      </c>
      <c r="J38" s="142" t="s">
        <v>754</v>
      </c>
      <c r="K38" s="33" t="s">
        <v>1001</v>
      </c>
      <c r="L38" s="33" t="s">
        <v>1001</v>
      </c>
    </row>
    <row r="39" spans="1:12">
      <c r="A39" s="41" t="str">
        <f t="shared" si="0"/>
        <v>産業（製造業）鉄鋼業製鉄業、製鋼・製鋼圧延業等※1製銑工程（コークス工程、焼結工程、高炉工程）燃焼設備</v>
      </c>
      <c r="B39" s="11">
        <f t="shared" si="1"/>
        <v>33</v>
      </c>
      <c r="C39" s="46" t="s">
        <v>755</v>
      </c>
      <c r="D39" s="46" t="s">
        <v>756</v>
      </c>
      <c r="E39" s="46" t="s">
        <v>788</v>
      </c>
      <c r="F39" s="46" t="s">
        <v>13</v>
      </c>
      <c r="G39" s="46" t="s">
        <v>14</v>
      </c>
      <c r="H39" s="46" t="s">
        <v>981</v>
      </c>
      <c r="I39" s="46" t="s">
        <v>73</v>
      </c>
      <c r="J39" s="5" t="s">
        <v>809</v>
      </c>
      <c r="K39" s="33" t="s">
        <v>1001</v>
      </c>
      <c r="L39" s="33" t="s">
        <v>1001</v>
      </c>
    </row>
    <row r="40" spans="1:12">
      <c r="A40" s="41" t="str">
        <f t="shared" si="0"/>
        <v>産業（製造業）鉄鋼業製鉄業、製鋼・製鋼圧延業等※1製銑工程（コークス工程、焼結工程、高炉工程）燃焼設備</v>
      </c>
      <c r="B40" s="11">
        <f t="shared" si="1"/>
        <v>34</v>
      </c>
      <c r="C40" s="46" t="s">
        <v>755</v>
      </c>
      <c r="D40" s="46" t="s">
        <v>756</v>
      </c>
      <c r="E40" s="46" t="s">
        <v>788</v>
      </c>
      <c r="F40" s="46" t="s">
        <v>13</v>
      </c>
      <c r="G40" s="46" t="s">
        <v>14</v>
      </c>
      <c r="H40" s="46" t="s">
        <v>981</v>
      </c>
      <c r="I40" s="46" t="s">
        <v>73</v>
      </c>
      <c r="J40" s="5" t="s">
        <v>835</v>
      </c>
      <c r="K40" s="33" t="s">
        <v>1001</v>
      </c>
      <c r="L40" s="33" t="s">
        <v>1001</v>
      </c>
    </row>
    <row r="41" spans="1:12">
      <c r="A41" s="41" t="str">
        <f t="shared" si="0"/>
        <v>産業（製造業）鉄鋼業製鉄業、製鋼・製鋼圧延業等※1製銑工程（コークス工程、焼結工程、高炉工程）燃焼設備</v>
      </c>
      <c r="B41" s="11">
        <f t="shared" si="1"/>
        <v>35</v>
      </c>
      <c r="C41" s="46" t="s">
        <v>755</v>
      </c>
      <c r="D41" s="46" t="s">
        <v>756</v>
      </c>
      <c r="E41" s="46" t="s">
        <v>788</v>
      </c>
      <c r="F41" s="46" t="s">
        <v>13</v>
      </c>
      <c r="G41" s="46" t="s">
        <v>14</v>
      </c>
      <c r="H41" s="46" t="s">
        <v>981</v>
      </c>
      <c r="I41" s="46" t="s">
        <v>73</v>
      </c>
      <c r="J41" s="5" t="s">
        <v>862</v>
      </c>
      <c r="K41" s="33" t="s">
        <v>1001</v>
      </c>
      <c r="L41" s="33" t="s">
        <v>1001</v>
      </c>
    </row>
    <row r="42" spans="1:12">
      <c r="A42" s="41" t="str">
        <f t="shared" si="0"/>
        <v>産業（製造業）鉄鋼業製鉄業、製鋼・製鋼圧延業等※1製銑工程（コークス工程、焼結工程、高炉工程）燃焼設備</v>
      </c>
      <c r="B42" s="11">
        <f t="shared" si="1"/>
        <v>36</v>
      </c>
      <c r="C42" s="5" t="s">
        <v>755</v>
      </c>
      <c r="D42" s="5" t="s">
        <v>756</v>
      </c>
      <c r="E42" s="5" t="s">
        <v>788</v>
      </c>
      <c r="F42" s="5" t="s">
        <v>13</v>
      </c>
      <c r="G42" s="5" t="s">
        <v>14</v>
      </c>
      <c r="H42" s="5" t="s">
        <v>981</v>
      </c>
      <c r="I42" s="5" t="s">
        <v>73</v>
      </c>
      <c r="J42" s="5" t="s">
        <v>2446</v>
      </c>
      <c r="K42" s="179" t="s">
        <v>1001</v>
      </c>
      <c r="L42" s="179" t="s">
        <v>1001</v>
      </c>
    </row>
    <row r="43" spans="1:12">
      <c r="A43" s="41" t="str">
        <f t="shared" si="0"/>
        <v>産業（製造業）鉄鋼業製鉄業、製鋼・製鋼圧延業等※1製銑工程（コークス工程、焼結工程、高炉工程）熱利用設備</v>
      </c>
      <c r="B43" s="11">
        <f t="shared" si="1"/>
        <v>37</v>
      </c>
      <c r="C43" s="46" t="s">
        <v>755</v>
      </c>
      <c r="D43" s="46" t="s">
        <v>756</v>
      </c>
      <c r="E43" s="46" t="s">
        <v>788</v>
      </c>
      <c r="F43" s="46" t="s">
        <v>13</v>
      </c>
      <c r="G43" s="46" t="s">
        <v>14</v>
      </c>
      <c r="H43" s="46" t="s">
        <v>981</v>
      </c>
      <c r="I43" s="46" t="s">
        <v>88</v>
      </c>
      <c r="J43" s="5" t="s">
        <v>810</v>
      </c>
      <c r="K43" s="33" t="s">
        <v>1001</v>
      </c>
      <c r="L43" s="33" t="s">
        <v>1001</v>
      </c>
    </row>
    <row r="44" spans="1:12">
      <c r="A44" s="41" t="str">
        <f t="shared" si="0"/>
        <v>産業（製造業）鉄鋼業製鉄業、製鋼・製鋼圧延業等※1製銑工程（コークス工程、焼結工程、高炉工程）熱利用設備</v>
      </c>
      <c r="B44" s="11">
        <f t="shared" si="1"/>
        <v>38</v>
      </c>
      <c r="C44" s="46" t="s">
        <v>755</v>
      </c>
      <c r="D44" s="46" t="s">
        <v>756</v>
      </c>
      <c r="E44" s="46" t="s">
        <v>788</v>
      </c>
      <c r="F44" s="46" t="s">
        <v>13</v>
      </c>
      <c r="G44" s="46" t="s">
        <v>14</v>
      </c>
      <c r="H44" s="46" t="s">
        <v>981</v>
      </c>
      <c r="I44" s="46" t="s">
        <v>88</v>
      </c>
      <c r="J44" s="5" t="s">
        <v>836</v>
      </c>
      <c r="K44" s="33" t="s">
        <v>1001</v>
      </c>
      <c r="L44" s="33" t="s">
        <v>1001</v>
      </c>
    </row>
    <row r="45" spans="1:12">
      <c r="A45" s="41" t="str">
        <f t="shared" si="0"/>
        <v>産業（製造業）鉄鋼業製鉄業、製鋼・製鋼圧延業等※1製銑工程（コークス工程、焼結工程、高炉工程）熱利用設備</v>
      </c>
      <c r="B45" s="11">
        <f t="shared" si="1"/>
        <v>39</v>
      </c>
      <c r="C45" s="46" t="s">
        <v>755</v>
      </c>
      <c r="D45" s="46" t="s">
        <v>756</v>
      </c>
      <c r="E45" s="46" t="s">
        <v>788</v>
      </c>
      <c r="F45" s="46" t="s">
        <v>13</v>
      </c>
      <c r="G45" s="46" t="s">
        <v>14</v>
      </c>
      <c r="H45" s="46" t="s">
        <v>981</v>
      </c>
      <c r="I45" s="46" t="s">
        <v>88</v>
      </c>
      <c r="J45" s="5" t="s">
        <v>863</v>
      </c>
      <c r="K45" s="33" t="s">
        <v>1001</v>
      </c>
      <c r="L45" s="33" t="s">
        <v>1001</v>
      </c>
    </row>
    <row r="46" spans="1:12">
      <c r="A46" s="41" t="str">
        <f t="shared" si="0"/>
        <v>産業（製造業）鉄鋼業製鉄業、製鋼・製鋼圧延業等※1製銑工程（コークス工程、焼結工程、高炉工程）廃熱回収設備</v>
      </c>
      <c r="B46" s="11">
        <f t="shared" si="1"/>
        <v>40</v>
      </c>
      <c r="C46" s="46" t="s">
        <v>755</v>
      </c>
      <c r="D46" s="46" t="s">
        <v>756</v>
      </c>
      <c r="E46" s="46" t="s">
        <v>788</v>
      </c>
      <c r="F46" s="46" t="s">
        <v>13</v>
      </c>
      <c r="G46" s="46" t="s">
        <v>14</v>
      </c>
      <c r="H46" s="46" t="s">
        <v>981</v>
      </c>
      <c r="I46" s="46" t="s">
        <v>551</v>
      </c>
      <c r="J46" s="5" t="s">
        <v>2422</v>
      </c>
      <c r="K46" s="33" t="s">
        <v>1001</v>
      </c>
      <c r="L46" s="33" t="s">
        <v>1001</v>
      </c>
    </row>
    <row r="47" spans="1:12">
      <c r="A47" s="41" t="str">
        <f t="shared" si="0"/>
        <v>産業（製造業）鉄鋼業製鉄業、製鋼・製鋼圧延業等※1製銑工程（コークス工程、焼結工程、高炉工程）廃熱回収設備</v>
      </c>
      <c r="B47" s="11">
        <f t="shared" si="1"/>
        <v>41</v>
      </c>
      <c r="C47" s="46" t="s">
        <v>755</v>
      </c>
      <c r="D47" s="46" t="s">
        <v>756</v>
      </c>
      <c r="E47" s="46" t="s">
        <v>788</v>
      </c>
      <c r="F47" s="46" t="s">
        <v>13</v>
      </c>
      <c r="G47" s="46" t="s">
        <v>14</v>
      </c>
      <c r="H47" s="46" t="s">
        <v>981</v>
      </c>
      <c r="I47" s="46" t="s">
        <v>551</v>
      </c>
      <c r="J47" s="5" t="s">
        <v>837</v>
      </c>
      <c r="K47" s="33" t="s">
        <v>1001</v>
      </c>
      <c r="L47" s="33" t="s">
        <v>1001</v>
      </c>
    </row>
    <row r="48" spans="1:12">
      <c r="A48" s="41" t="str">
        <f t="shared" si="0"/>
        <v>産業（製造業）鉄鋼業製鉄業、製鋼・製鋼圧延業等※1製銑工程（コークス工程、焼結工程、高炉工程）廃熱回収設備</v>
      </c>
      <c r="B48" s="11">
        <f t="shared" si="1"/>
        <v>42</v>
      </c>
      <c r="C48" s="46" t="s">
        <v>755</v>
      </c>
      <c r="D48" s="46" t="s">
        <v>756</v>
      </c>
      <c r="E48" s="46" t="s">
        <v>788</v>
      </c>
      <c r="F48" s="46" t="s">
        <v>13</v>
      </c>
      <c r="G48" s="46" t="s">
        <v>14</v>
      </c>
      <c r="H48" s="46" t="s">
        <v>981</v>
      </c>
      <c r="I48" s="46" t="s">
        <v>551</v>
      </c>
      <c r="J48" s="5" t="s">
        <v>864</v>
      </c>
      <c r="K48" s="33" t="s">
        <v>1001</v>
      </c>
      <c r="L48" s="33" t="s">
        <v>1001</v>
      </c>
    </row>
    <row r="49" spans="1:12">
      <c r="A49" s="41" t="str">
        <f t="shared" si="0"/>
        <v>産業（製造業）鉄鋼業製鉄業、製鋼・製鋼圧延業等※1製銑工程（コークス工程、焼結工程、高炉工程）廃熱回収設備</v>
      </c>
      <c r="B49" s="11">
        <f t="shared" si="1"/>
        <v>43</v>
      </c>
      <c r="C49" s="46" t="s">
        <v>755</v>
      </c>
      <c r="D49" s="46" t="s">
        <v>756</v>
      </c>
      <c r="E49" s="46" t="s">
        <v>788</v>
      </c>
      <c r="F49" s="46" t="s">
        <v>13</v>
      </c>
      <c r="G49" s="46" t="s">
        <v>14</v>
      </c>
      <c r="H49" s="46" t="s">
        <v>981</v>
      </c>
      <c r="I49" s="46" t="s">
        <v>551</v>
      </c>
      <c r="J49" s="5" t="s">
        <v>886</v>
      </c>
      <c r="K49" s="33" t="s">
        <v>1001</v>
      </c>
      <c r="L49" s="33" t="s">
        <v>1001</v>
      </c>
    </row>
    <row r="50" spans="1:12">
      <c r="A50" s="41" t="str">
        <f t="shared" si="0"/>
        <v>産業（製造業）鉄鋼業製鉄業、製鋼・製鋼圧延業等※1製銑工程（コークス工程、焼結工程、高炉工程）廃熱回収設備</v>
      </c>
      <c r="B50" s="11">
        <f t="shared" si="1"/>
        <v>44</v>
      </c>
      <c r="C50" s="46" t="s">
        <v>755</v>
      </c>
      <c r="D50" s="46" t="s">
        <v>756</v>
      </c>
      <c r="E50" s="46" t="s">
        <v>788</v>
      </c>
      <c r="F50" s="46" t="s">
        <v>13</v>
      </c>
      <c r="G50" s="46" t="s">
        <v>14</v>
      </c>
      <c r="H50" s="46" t="s">
        <v>981</v>
      </c>
      <c r="I50" s="46" t="s">
        <v>551</v>
      </c>
      <c r="J50" s="5" t="s">
        <v>897</v>
      </c>
      <c r="K50" s="33" t="s">
        <v>1001</v>
      </c>
      <c r="L50" s="33" t="s">
        <v>1001</v>
      </c>
    </row>
    <row r="51" spans="1:12">
      <c r="A51" s="41" t="str">
        <f t="shared" si="0"/>
        <v>産業（製造業）鉄鋼業製鉄業、製鋼・製鋼圧延業等※1製銑工程（コークス工程、焼結工程、高炉工程）廃熱回収設備</v>
      </c>
      <c r="B51" s="11">
        <f t="shared" si="1"/>
        <v>45</v>
      </c>
      <c r="C51" s="46" t="s">
        <v>755</v>
      </c>
      <c r="D51" s="46" t="s">
        <v>756</v>
      </c>
      <c r="E51" s="46" t="s">
        <v>788</v>
      </c>
      <c r="F51" s="46" t="s">
        <v>13</v>
      </c>
      <c r="G51" s="46" t="s">
        <v>14</v>
      </c>
      <c r="H51" s="46" t="s">
        <v>981</v>
      </c>
      <c r="I51" s="46" t="s">
        <v>551</v>
      </c>
      <c r="J51" s="5" t="s">
        <v>904</v>
      </c>
      <c r="K51" s="33" t="s">
        <v>1001</v>
      </c>
      <c r="L51" s="33" t="s">
        <v>1001</v>
      </c>
    </row>
    <row r="52" spans="1:12">
      <c r="A52" s="41" t="str">
        <f t="shared" si="0"/>
        <v>産業（製造業）鉄鋼業製鉄業、製鋼・製鋼圧延業等※1製銑工程（コークス工程、焼結工程、高炉工程）廃熱回収設備</v>
      </c>
      <c r="B52" s="11">
        <f t="shared" si="1"/>
        <v>46</v>
      </c>
      <c r="C52" s="46" t="s">
        <v>755</v>
      </c>
      <c r="D52" s="46" t="s">
        <v>756</v>
      </c>
      <c r="E52" s="46" t="s">
        <v>788</v>
      </c>
      <c r="F52" s="46" t="s">
        <v>13</v>
      </c>
      <c r="G52" s="46" t="s">
        <v>14</v>
      </c>
      <c r="H52" s="46" t="s">
        <v>981</v>
      </c>
      <c r="I52" s="46" t="s">
        <v>551</v>
      </c>
      <c r="J52" s="5" t="s">
        <v>911</v>
      </c>
      <c r="K52" s="33" t="s">
        <v>1001</v>
      </c>
      <c r="L52" s="33" t="s">
        <v>1001</v>
      </c>
    </row>
    <row r="53" spans="1:12">
      <c r="A53" s="41" t="str">
        <f t="shared" si="0"/>
        <v>産業（製造業）鉄鋼業製鉄業、製鋼・製鋼圧延業等※1製銑工程（コークス工程、焼結工程、高炉工程）廃熱回収設備</v>
      </c>
      <c r="B53" s="11">
        <f t="shared" si="1"/>
        <v>47</v>
      </c>
      <c r="C53" s="46" t="s">
        <v>755</v>
      </c>
      <c r="D53" s="46" t="s">
        <v>756</v>
      </c>
      <c r="E53" s="46" t="s">
        <v>788</v>
      </c>
      <c r="F53" s="46" t="s">
        <v>13</v>
      </c>
      <c r="G53" s="46" t="s">
        <v>14</v>
      </c>
      <c r="H53" s="46" t="s">
        <v>981</v>
      </c>
      <c r="I53" s="46" t="s">
        <v>551</v>
      </c>
      <c r="J53" s="5" t="s">
        <v>920</v>
      </c>
      <c r="K53" s="33" t="s">
        <v>1001</v>
      </c>
      <c r="L53" s="33" t="s">
        <v>1001</v>
      </c>
    </row>
    <row r="54" spans="1:12">
      <c r="A54" s="41" t="str">
        <f t="shared" si="0"/>
        <v>産業（製造業）鉄鋼業製鉄業、製鋼・製鋼圧延業等※1製銑工程（コークス工程、焼結工程、高炉工程）廃熱回収設備</v>
      </c>
      <c r="B54" s="11">
        <f t="shared" si="1"/>
        <v>48</v>
      </c>
      <c r="C54" s="46" t="s">
        <v>755</v>
      </c>
      <c r="D54" s="46" t="s">
        <v>756</v>
      </c>
      <c r="E54" s="46" t="s">
        <v>788</v>
      </c>
      <c r="F54" s="46" t="s">
        <v>13</v>
      </c>
      <c r="G54" s="46" t="s">
        <v>14</v>
      </c>
      <c r="H54" s="46" t="s">
        <v>981</v>
      </c>
      <c r="I54" s="46" t="s">
        <v>551</v>
      </c>
      <c r="J54" s="5" t="s">
        <v>926</v>
      </c>
      <c r="K54" s="33" t="s">
        <v>1001</v>
      </c>
      <c r="L54" s="33" t="s">
        <v>1001</v>
      </c>
    </row>
    <row r="55" spans="1:12">
      <c r="A55" s="41" t="str">
        <f t="shared" si="0"/>
        <v>産業（製造業）鉄鋼業製鉄業、製鋼・製鋼圧延業等※1製銑工程（コークス工程、焼結工程、高炉工程）廃熱回収設備</v>
      </c>
      <c r="B55" s="11">
        <f t="shared" si="1"/>
        <v>49</v>
      </c>
      <c r="C55" s="46" t="s">
        <v>755</v>
      </c>
      <c r="D55" s="46" t="s">
        <v>756</v>
      </c>
      <c r="E55" s="46" t="s">
        <v>788</v>
      </c>
      <c r="F55" s="46" t="s">
        <v>13</v>
      </c>
      <c r="G55" s="46" t="s">
        <v>14</v>
      </c>
      <c r="H55" s="46" t="s">
        <v>981</v>
      </c>
      <c r="I55" s="46" t="s">
        <v>551</v>
      </c>
      <c r="J55" s="5" t="s">
        <v>929</v>
      </c>
      <c r="K55" s="33" t="s">
        <v>1001</v>
      </c>
      <c r="L55" s="33" t="s">
        <v>1001</v>
      </c>
    </row>
    <row r="56" spans="1:12">
      <c r="A56" s="41" t="str">
        <f t="shared" si="0"/>
        <v>産業（製造業）鉄鋼業製鉄業、製鋼・製鋼圧延業等※1製銑工程（コークス工程、焼結工程、高炉工程）廃熱回収設備</v>
      </c>
      <c r="B56" s="11">
        <f t="shared" si="1"/>
        <v>50</v>
      </c>
      <c r="C56" s="46" t="s">
        <v>755</v>
      </c>
      <c r="D56" s="46" t="s">
        <v>756</v>
      </c>
      <c r="E56" s="46" t="s">
        <v>788</v>
      </c>
      <c r="F56" s="46" t="s">
        <v>13</v>
      </c>
      <c r="G56" s="46" t="s">
        <v>14</v>
      </c>
      <c r="H56" s="46" t="s">
        <v>981</v>
      </c>
      <c r="I56" s="46" t="s">
        <v>551</v>
      </c>
      <c r="J56" s="5" t="s">
        <v>933</v>
      </c>
      <c r="K56" s="33" t="s">
        <v>1001</v>
      </c>
      <c r="L56" s="33" t="s">
        <v>1001</v>
      </c>
    </row>
    <row r="57" spans="1:12">
      <c r="A57" s="41" t="str">
        <f t="shared" si="0"/>
        <v>産業（製造業）鉄鋼業製鉄業、製鋼・製鋼圧延業等※1製銑工程（コークス工程、焼結工程、高炉工程）廃熱回収設備</v>
      </c>
      <c r="B57" s="11">
        <f t="shared" si="1"/>
        <v>51</v>
      </c>
      <c r="C57" s="46" t="s">
        <v>755</v>
      </c>
      <c r="D57" s="46" t="s">
        <v>756</v>
      </c>
      <c r="E57" s="46" t="s">
        <v>788</v>
      </c>
      <c r="F57" s="46" t="s">
        <v>13</v>
      </c>
      <c r="G57" s="46" t="s">
        <v>14</v>
      </c>
      <c r="H57" s="46" t="s">
        <v>981</v>
      </c>
      <c r="I57" s="46" t="s">
        <v>551</v>
      </c>
      <c r="J57" s="5" t="s">
        <v>934</v>
      </c>
      <c r="K57" s="33" t="s">
        <v>1001</v>
      </c>
      <c r="L57" s="33" t="s">
        <v>1001</v>
      </c>
    </row>
    <row r="58" spans="1:12">
      <c r="A58" s="41" t="str">
        <f t="shared" si="0"/>
        <v>産業（製造業）鉄鋼業製鉄業、製鋼・製鋼圧延業等※1製銑工程（コークス工程、焼結工程、高炉工程）省エネルギー型製造プロセス</v>
      </c>
      <c r="B58" s="11">
        <f t="shared" si="1"/>
        <v>52</v>
      </c>
      <c r="C58" s="46" t="s">
        <v>755</v>
      </c>
      <c r="D58" s="46" t="s">
        <v>756</v>
      </c>
      <c r="E58" s="46" t="s">
        <v>788</v>
      </c>
      <c r="F58" s="46" t="s">
        <v>13</v>
      </c>
      <c r="G58" s="46" t="s">
        <v>14</v>
      </c>
      <c r="H58" s="46" t="s">
        <v>981</v>
      </c>
      <c r="I58" s="46" t="s">
        <v>982</v>
      </c>
      <c r="J58" s="5" t="s">
        <v>811</v>
      </c>
      <c r="K58" s="33" t="s">
        <v>1001</v>
      </c>
      <c r="L58" s="33" t="s">
        <v>1001</v>
      </c>
    </row>
    <row r="59" spans="1:12">
      <c r="A59" s="41" t="str">
        <f t="shared" si="0"/>
        <v>産業（製造業）鉄鋼業製鉄業、製鋼・製鋼圧延業等※1製銑工程（コークス工程、焼結工程、高炉工程）省エネルギー型製造プロセス</v>
      </c>
      <c r="B59" s="11">
        <f t="shared" si="1"/>
        <v>53</v>
      </c>
      <c r="C59" s="46" t="s">
        <v>755</v>
      </c>
      <c r="D59" s="46" t="s">
        <v>756</v>
      </c>
      <c r="E59" s="46" t="s">
        <v>788</v>
      </c>
      <c r="F59" s="46" t="s">
        <v>13</v>
      </c>
      <c r="G59" s="46" t="s">
        <v>14</v>
      </c>
      <c r="H59" s="46" t="s">
        <v>981</v>
      </c>
      <c r="I59" s="46" t="s">
        <v>982</v>
      </c>
      <c r="J59" s="5" t="s">
        <v>838</v>
      </c>
      <c r="K59" s="33" t="s">
        <v>1001</v>
      </c>
      <c r="L59" s="33" t="s">
        <v>1001</v>
      </c>
    </row>
    <row r="60" spans="1:12">
      <c r="A60" s="41" t="str">
        <f t="shared" si="0"/>
        <v>産業（製造業）鉄鋼業製鉄業、製鋼・製鋼圧延業等※1製銑工程（コークス工程、焼結工程、高炉工程）省エネルギー型製造プロセス</v>
      </c>
      <c r="B60" s="11">
        <f t="shared" si="1"/>
        <v>54</v>
      </c>
      <c r="C60" s="46" t="s">
        <v>755</v>
      </c>
      <c r="D60" s="46" t="s">
        <v>756</v>
      </c>
      <c r="E60" s="46" t="s">
        <v>788</v>
      </c>
      <c r="F60" s="46" t="s">
        <v>13</v>
      </c>
      <c r="G60" s="46" t="s">
        <v>14</v>
      </c>
      <c r="H60" s="46" t="s">
        <v>981</v>
      </c>
      <c r="I60" s="46" t="s">
        <v>982</v>
      </c>
      <c r="J60" s="5" t="s">
        <v>865</v>
      </c>
      <c r="K60" s="33" t="s">
        <v>1001</v>
      </c>
      <c r="L60" s="33" t="s">
        <v>1001</v>
      </c>
    </row>
    <row r="61" spans="1:12">
      <c r="A61" s="41" t="str">
        <f t="shared" si="0"/>
        <v>産業（製造業）鉄鋼業製鉄業、製鋼・製鋼圧延業等※1製銑工程（コークス工程、焼結工程、高炉工程）その他</v>
      </c>
      <c r="B61" s="11">
        <f t="shared" si="1"/>
        <v>55</v>
      </c>
      <c r="C61" s="46" t="s">
        <v>755</v>
      </c>
      <c r="D61" s="46" t="s">
        <v>756</v>
      </c>
      <c r="E61" s="46" t="s">
        <v>788</v>
      </c>
      <c r="F61" s="46" t="s">
        <v>13</v>
      </c>
      <c r="G61" s="46" t="s">
        <v>14</v>
      </c>
      <c r="H61" s="46" t="s">
        <v>981</v>
      </c>
      <c r="I61" s="46" t="s">
        <v>106</v>
      </c>
      <c r="J61" s="5" t="s">
        <v>812</v>
      </c>
      <c r="K61" s="33" t="s">
        <v>1001</v>
      </c>
      <c r="L61" s="33" t="s">
        <v>1001</v>
      </c>
    </row>
    <row r="62" spans="1:12">
      <c r="A62" s="41" t="str">
        <f t="shared" si="0"/>
        <v>産業（製造業）鉄鋼業製鉄業、製鋼・製鋼圧延業等※1製銑工程（コークス工程、焼結工程、高炉工程）その他</v>
      </c>
      <c r="B62" s="11">
        <f t="shared" si="1"/>
        <v>56</v>
      </c>
      <c r="C62" s="46" t="s">
        <v>755</v>
      </c>
      <c r="D62" s="46" t="s">
        <v>756</v>
      </c>
      <c r="E62" s="46" t="s">
        <v>788</v>
      </c>
      <c r="F62" s="46" t="s">
        <v>13</v>
      </c>
      <c r="G62" s="46" t="s">
        <v>14</v>
      </c>
      <c r="H62" s="46" t="s">
        <v>981</v>
      </c>
      <c r="I62" s="46" t="s">
        <v>106</v>
      </c>
      <c r="J62" s="5" t="s">
        <v>839</v>
      </c>
      <c r="K62" s="33" t="s">
        <v>1001</v>
      </c>
      <c r="L62" s="33" t="s">
        <v>1001</v>
      </c>
    </row>
    <row r="63" spans="1:12">
      <c r="A63" s="41" t="str">
        <f t="shared" si="0"/>
        <v>産業（製造業）鉄鋼業製鉄業、製鋼・製鋼圧延業等※1製銑工程（コークス工程、焼結工程、高炉工程）その他</v>
      </c>
      <c r="B63" s="11">
        <f t="shared" si="1"/>
        <v>57</v>
      </c>
      <c r="C63" s="46" t="s">
        <v>755</v>
      </c>
      <c r="D63" s="46" t="s">
        <v>756</v>
      </c>
      <c r="E63" s="46" t="s">
        <v>788</v>
      </c>
      <c r="F63" s="46" t="s">
        <v>13</v>
      </c>
      <c r="G63" s="46" t="s">
        <v>14</v>
      </c>
      <c r="H63" s="46" t="s">
        <v>981</v>
      </c>
      <c r="I63" s="46" t="s">
        <v>106</v>
      </c>
      <c r="J63" s="5" t="s">
        <v>866</v>
      </c>
      <c r="K63" s="33" t="s">
        <v>1001</v>
      </c>
      <c r="L63" s="33" t="s">
        <v>1001</v>
      </c>
    </row>
    <row r="64" spans="1:12">
      <c r="A64" s="41" t="str">
        <f t="shared" si="0"/>
        <v>産業（製造業）鉄鋼業製鉄業、製鋼・製鋼圧延業等※1製銑工程（コークス工程、焼結工程、高炉工程）その他</v>
      </c>
      <c r="B64" s="11">
        <f t="shared" si="1"/>
        <v>58</v>
      </c>
      <c r="C64" s="46" t="s">
        <v>755</v>
      </c>
      <c r="D64" s="46" t="s">
        <v>756</v>
      </c>
      <c r="E64" s="46" t="s">
        <v>788</v>
      </c>
      <c r="F64" s="46" t="s">
        <v>13</v>
      </c>
      <c r="G64" s="46" t="s">
        <v>14</v>
      </c>
      <c r="H64" s="46" t="s">
        <v>981</v>
      </c>
      <c r="I64" s="46" t="s">
        <v>106</v>
      </c>
      <c r="J64" s="5" t="s">
        <v>887</v>
      </c>
      <c r="K64" s="33" t="s">
        <v>1001</v>
      </c>
      <c r="L64" s="33" t="s">
        <v>1001</v>
      </c>
    </row>
    <row r="65" spans="1:12">
      <c r="A65" s="41" t="str">
        <f t="shared" si="0"/>
        <v>産業（製造業）鉄鋼業製鉄業、製鋼・製鋼圧延業等※1製銑工程（コークス工程、焼結工程、高炉工程）その他</v>
      </c>
      <c r="B65" s="11">
        <f t="shared" si="1"/>
        <v>59</v>
      </c>
      <c r="C65" s="46" t="s">
        <v>755</v>
      </c>
      <c r="D65" s="46" t="s">
        <v>756</v>
      </c>
      <c r="E65" s="46" t="s">
        <v>788</v>
      </c>
      <c r="F65" s="46" t="s">
        <v>13</v>
      </c>
      <c r="G65" s="46" t="s">
        <v>14</v>
      </c>
      <c r="H65" s="46" t="s">
        <v>981</v>
      </c>
      <c r="I65" s="46" t="s">
        <v>106</v>
      </c>
      <c r="J65" s="5" t="s">
        <v>898</v>
      </c>
      <c r="K65" s="33" t="s">
        <v>1001</v>
      </c>
      <c r="L65" s="33" t="s">
        <v>1001</v>
      </c>
    </row>
    <row r="66" spans="1:12">
      <c r="A66" s="41" t="str">
        <f t="shared" si="0"/>
        <v>産業（製造業）鉄鋼業製鉄業、製鋼・製鋼圧延業等※1製鋼工程燃焼設備</v>
      </c>
      <c r="B66" s="11">
        <f t="shared" si="1"/>
        <v>60</v>
      </c>
      <c r="C66" s="5" t="s">
        <v>755</v>
      </c>
      <c r="D66" s="5" t="s">
        <v>756</v>
      </c>
      <c r="E66" s="5" t="s">
        <v>788</v>
      </c>
      <c r="F66" s="5" t="s">
        <v>13</v>
      </c>
      <c r="G66" s="5" t="s">
        <v>14</v>
      </c>
      <c r="H66" s="5" t="s">
        <v>758</v>
      </c>
      <c r="I66" s="5" t="s">
        <v>73</v>
      </c>
      <c r="J66" s="5" t="s">
        <v>2423</v>
      </c>
      <c r="K66" s="179" t="s">
        <v>1001</v>
      </c>
      <c r="L66" s="179" t="s">
        <v>1001</v>
      </c>
    </row>
    <row r="67" spans="1:12">
      <c r="A67" s="41" t="str">
        <f t="shared" si="0"/>
        <v>産業（製造業）鉄鋼業製鉄業、製鋼・製鋼圧延業等※1製鋼工程燃焼設備</v>
      </c>
      <c r="B67" s="11">
        <f t="shared" si="1"/>
        <v>61</v>
      </c>
      <c r="C67" s="5" t="s">
        <v>755</v>
      </c>
      <c r="D67" s="5" t="s">
        <v>756</v>
      </c>
      <c r="E67" s="5" t="s">
        <v>788</v>
      </c>
      <c r="F67" s="5" t="s">
        <v>13</v>
      </c>
      <c r="G67" s="5" t="s">
        <v>14</v>
      </c>
      <c r="H67" s="5" t="s">
        <v>758</v>
      </c>
      <c r="I67" s="5" t="s">
        <v>73</v>
      </c>
      <c r="J67" s="5" t="s">
        <v>2447</v>
      </c>
      <c r="K67" s="179" t="s">
        <v>1001</v>
      </c>
      <c r="L67" s="179" t="s">
        <v>1001</v>
      </c>
    </row>
    <row r="68" spans="1:12">
      <c r="A68" s="41" t="str">
        <f t="shared" si="0"/>
        <v>産業（製造業）鉄鋼業製鉄業、製鋼・製鋼圧延業等※1製鋼工程熱利用設備</v>
      </c>
      <c r="B68" s="11">
        <f t="shared" si="1"/>
        <v>62</v>
      </c>
      <c r="C68" s="5" t="s">
        <v>755</v>
      </c>
      <c r="D68" s="5" t="s">
        <v>756</v>
      </c>
      <c r="E68" s="5" t="s">
        <v>788</v>
      </c>
      <c r="F68" s="5" t="s">
        <v>13</v>
      </c>
      <c r="G68" s="5" t="s">
        <v>14</v>
      </c>
      <c r="H68" s="5" t="s">
        <v>758</v>
      </c>
      <c r="I68" s="5" t="s">
        <v>88</v>
      </c>
      <c r="J68" s="5" t="s">
        <v>2448</v>
      </c>
      <c r="K68" s="179" t="s">
        <v>1001</v>
      </c>
      <c r="L68" s="179" t="s">
        <v>1001</v>
      </c>
    </row>
    <row r="69" spans="1:12">
      <c r="A69" s="41" t="str">
        <f t="shared" si="0"/>
        <v>産業（製造業）鉄鋼業製鉄業、製鋼・製鋼圧延業等※1製鋼工程熱利用設備</v>
      </c>
      <c r="B69" s="11">
        <f t="shared" ref="B69:B132" si="2">ROW(B69)-6</f>
        <v>63</v>
      </c>
      <c r="C69" s="46" t="s">
        <v>755</v>
      </c>
      <c r="D69" s="46" t="s">
        <v>756</v>
      </c>
      <c r="E69" s="46" t="s">
        <v>788</v>
      </c>
      <c r="F69" s="46" t="s">
        <v>13</v>
      </c>
      <c r="G69" s="46" t="s">
        <v>14</v>
      </c>
      <c r="H69" s="46" t="s">
        <v>758</v>
      </c>
      <c r="I69" s="46" t="s">
        <v>88</v>
      </c>
      <c r="J69" s="5" t="s">
        <v>888</v>
      </c>
      <c r="K69" s="33" t="s">
        <v>1001</v>
      </c>
      <c r="L69" s="33" t="s">
        <v>1001</v>
      </c>
    </row>
    <row r="70" spans="1:12">
      <c r="A70" s="41" t="str">
        <f t="shared" si="0"/>
        <v>産業（製造業）鉄鋼業製鉄業、製鋼・製鋼圧延業等※1製鋼工程廃熱回収設備</v>
      </c>
      <c r="B70" s="11">
        <f t="shared" si="2"/>
        <v>64</v>
      </c>
      <c r="C70" s="46" t="s">
        <v>755</v>
      </c>
      <c r="D70" s="46" t="s">
        <v>756</v>
      </c>
      <c r="E70" s="46" t="s">
        <v>788</v>
      </c>
      <c r="F70" s="46" t="s">
        <v>13</v>
      </c>
      <c r="G70" s="46" t="s">
        <v>14</v>
      </c>
      <c r="H70" s="46" t="s">
        <v>758</v>
      </c>
      <c r="I70" s="46" t="s">
        <v>551</v>
      </c>
      <c r="J70" s="5" t="s">
        <v>813</v>
      </c>
      <c r="K70" s="33" t="s">
        <v>1001</v>
      </c>
      <c r="L70" s="33" t="s">
        <v>1001</v>
      </c>
    </row>
    <row r="71" spans="1:12">
      <c r="A71" s="41" t="str">
        <f t="shared" si="0"/>
        <v>産業（製造業）鉄鋼業製鉄業、製鋼・製鋼圧延業等※1製鋼工程廃熱回収設備</v>
      </c>
      <c r="B71" s="11">
        <f t="shared" si="2"/>
        <v>65</v>
      </c>
      <c r="C71" s="46" t="s">
        <v>755</v>
      </c>
      <c r="D71" s="46" t="s">
        <v>756</v>
      </c>
      <c r="E71" s="46" t="s">
        <v>788</v>
      </c>
      <c r="F71" s="46" t="s">
        <v>13</v>
      </c>
      <c r="G71" s="46" t="s">
        <v>14</v>
      </c>
      <c r="H71" s="46" t="s">
        <v>758</v>
      </c>
      <c r="I71" s="46" t="s">
        <v>551</v>
      </c>
      <c r="J71" s="5" t="s">
        <v>867</v>
      </c>
      <c r="K71" s="33" t="s">
        <v>1001</v>
      </c>
      <c r="L71" s="33" t="s">
        <v>1001</v>
      </c>
    </row>
    <row r="72" spans="1:12">
      <c r="A72" s="41" t="str">
        <f t="shared" ref="A72:A135" si="3">C72&amp;D72&amp;E72&amp;H72&amp;I72</f>
        <v>産業（製造業）鉄鋼業製鉄業、製鋼・製鋼圧延業等※1製鋼工程廃熱回収設備</v>
      </c>
      <c r="B72" s="11">
        <f t="shared" si="2"/>
        <v>66</v>
      </c>
      <c r="C72" s="5" t="s">
        <v>755</v>
      </c>
      <c r="D72" s="5" t="s">
        <v>756</v>
      </c>
      <c r="E72" s="5" t="s">
        <v>788</v>
      </c>
      <c r="F72" s="5" t="s">
        <v>13</v>
      </c>
      <c r="G72" s="5" t="s">
        <v>14</v>
      </c>
      <c r="H72" s="5" t="s">
        <v>758</v>
      </c>
      <c r="I72" s="5" t="s">
        <v>551</v>
      </c>
      <c r="J72" s="5" t="s">
        <v>2449</v>
      </c>
      <c r="K72" s="179" t="s">
        <v>1001</v>
      </c>
      <c r="L72" s="179" t="s">
        <v>1001</v>
      </c>
    </row>
    <row r="73" spans="1:12">
      <c r="A73" s="41" t="str">
        <f t="shared" si="3"/>
        <v>産業（製造業）鉄鋼業製鉄業、製鋼・製鋼圧延業等※1製鋼工程省エネルギー型製造プロセス</v>
      </c>
      <c r="B73" s="11">
        <f t="shared" si="2"/>
        <v>67</v>
      </c>
      <c r="C73" s="46" t="s">
        <v>755</v>
      </c>
      <c r="D73" s="46" t="s">
        <v>756</v>
      </c>
      <c r="E73" s="46" t="s">
        <v>788</v>
      </c>
      <c r="F73" s="46" t="s">
        <v>13</v>
      </c>
      <c r="G73" s="46" t="s">
        <v>14</v>
      </c>
      <c r="H73" s="46" t="s">
        <v>758</v>
      </c>
      <c r="I73" s="46" t="s">
        <v>982</v>
      </c>
      <c r="J73" s="5" t="s">
        <v>814</v>
      </c>
      <c r="K73" s="33" t="s">
        <v>1001</v>
      </c>
      <c r="L73" s="33" t="s">
        <v>1001</v>
      </c>
    </row>
    <row r="74" spans="1:12">
      <c r="A74" s="41" t="str">
        <f t="shared" si="3"/>
        <v>産業（製造業）鉄鋼業製鉄業、製鋼・製鋼圧延業等※1製鋼工程省エネルギー型製造プロセス</v>
      </c>
      <c r="B74" s="11">
        <f t="shared" si="2"/>
        <v>68</v>
      </c>
      <c r="C74" s="46" t="s">
        <v>755</v>
      </c>
      <c r="D74" s="46" t="s">
        <v>756</v>
      </c>
      <c r="E74" s="46" t="s">
        <v>788</v>
      </c>
      <c r="F74" s="46" t="s">
        <v>13</v>
      </c>
      <c r="G74" s="46" t="s">
        <v>14</v>
      </c>
      <c r="H74" s="46" t="s">
        <v>758</v>
      </c>
      <c r="I74" s="46" t="s">
        <v>982</v>
      </c>
      <c r="J74" s="5" t="s">
        <v>840</v>
      </c>
      <c r="K74" s="33" t="s">
        <v>1001</v>
      </c>
      <c r="L74" s="33" t="s">
        <v>1001</v>
      </c>
    </row>
    <row r="75" spans="1:12">
      <c r="A75" s="41" t="str">
        <f t="shared" si="3"/>
        <v>産業（製造業）鉄鋼業製鉄業、製鋼・製鋼圧延業等※1製鋼工程省エネルギー型製造プロセス</v>
      </c>
      <c r="B75" s="11">
        <f t="shared" si="2"/>
        <v>69</v>
      </c>
      <c r="C75" s="46" t="s">
        <v>755</v>
      </c>
      <c r="D75" s="46" t="s">
        <v>756</v>
      </c>
      <c r="E75" s="46" t="s">
        <v>788</v>
      </c>
      <c r="F75" s="46" t="s">
        <v>13</v>
      </c>
      <c r="G75" s="46" t="s">
        <v>14</v>
      </c>
      <c r="H75" s="46" t="s">
        <v>758</v>
      </c>
      <c r="I75" s="46" t="s">
        <v>982</v>
      </c>
      <c r="J75" s="5" t="s">
        <v>868</v>
      </c>
      <c r="K75" s="33" t="s">
        <v>1001</v>
      </c>
      <c r="L75" s="33" t="s">
        <v>1001</v>
      </c>
    </row>
    <row r="76" spans="1:12">
      <c r="A76" s="41" t="str">
        <f t="shared" si="3"/>
        <v>産業（製造業）鉄鋼業製鉄業、製鋼・製鋼圧延業等※1製鋼工程省エネルギー型製造プロセス</v>
      </c>
      <c r="B76" s="11">
        <f t="shared" si="2"/>
        <v>70</v>
      </c>
      <c r="C76" s="5" t="s">
        <v>755</v>
      </c>
      <c r="D76" s="5" t="s">
        <v>756</v>
      </c>
      <c r="E76" s="5" t="s">
        <v>788</v>
      </c>
      <c r="F76" s="5" t="s">
        <v>13</v>
      </c>
      <c r="G76" s="5" t="s">
        <v>14</v>
      </c>
      <c r="H76" s="5" t="s">
        <v>758</v>
      </c>
      <c r="I76" s="5" t="s">
        <v>982</v>
      </c>
      <c r="J76" s="5" t="s">
        <v>2450</v>
      </c>
      <c r="K76" s="179" t="s">
        <v>1001</v>
      </c>
      <c r="L76" s="179" t="s">
        <v>1001</v>
      </c>
    </row>
    <row r="77" spans="1:12">
      <c r="A77" s="41" t="str">
        <f t="shared" si="3"/>
        <v>産業（製造業）鉄鋼業製鉄業、製鋼・製鋼圧延業等※1製鋼工程省エネルギー型製造プロセス</v>
      </c>
      <c r="B77" s="11">
        <f t="shared" si="2"/>
        <v>71</v>
      </c>
      <c r="C77" s="5" t="s">
        <v>755</v>
      </c>
      <c r="D77" s="5" t="s">
        <v>756</v>
      </c>
      <c r="E77" s="5" t="s">
        <v>788</v>
      </c>
      <c r="F77" s="5" t="s">
        <v>13</v>
      </c>
      <c r="G77" s="5" t="s">
        <v>14</v>
      </c>
      <c r="H77" s="5" t="s">
        <v>758</v>
      </c>
      <c r="I77" s="5" t="s">
        <v>982</v>
      </c>
      <c r="J77" s="5" t="s">
        <v>2451</v>
      </c>
      <c r="K77" s="179" t="s">
        <v>1001</v>
      </c>
      <c r="L77" s="179" t="s">
        <v>1001</v>
      </c>
    </row>
    <row r="78" spans="1:12">
      <c r="A78" s="41" t="str">
        <f t="shared" si="3"/>
        <v>産業（製造業）鉄鋼業製鉄業、製鋼・製鋼圧延業等※1製鋼工程省エネルギー型製造プロセス</v>
      </c>
      <c r="B78" s="11">
        <f t="shared" si="2"/>
        <v>72</v>
      </c>
      <c r="C78" s="46" t="s">
        <v>755</v>
      </c>
      <c r="D78" s="46" t="s">
        <v>756</v>
      </c>
      <c r="E78" s="46" t="s">
        <v>788</v>
      </c>
      <c r="F78" s="46" t="s">
        <v>13</v>
      </c>
      <c r="G78" s="46" t="s">
        <v>14</v>
      </c>
      <c r="H78" s="46" t="s">
        <v>758</v>
      </c>
      <c r="I78" s="46" t="s">
        <v>982</v>
      </c>
      <c r="J78" s="5" t="s">
        <v>905</v>
      </c>
      <c r="K78" s="33" t="s">
        <v>1001</v>
      </c>
      <c r="L78" s="33" t="s">
        <v>1001</v>
      </c>
    </row>
    <row r="79" spans="1:12">
      <c r="A79" s="41" t="str">
        <f t="shared" si="3"/>
        <v>産業（製造業）鉄鋼業製鉄業、製鋼・製鋼圧延業等※1製鋼工程省エネルギー型製造プロセス</v>
      </c>
      <c r="B79" s="11">
        <f t="shared" si="2"/>
        <v>73</v>
      </c>
      <c r="C79" s="46" t="s">
        <v>755</v>
      </c>
      <c r="D79" s="46" t="s">
        <v>756</v>
      </c>
      <c r="E79" s="46" t="s">
        <v>788</v>
      </c>
      <c r="F79" s="46" t="s">
        <v>13</v>
      </c>
      <c r="G79" s="46" t="s">
        <v>14</v>
      </c>
      <c r="H79" s="46" t="s">
        <v>758</v>
      </c>
      <c r="I79" s="46" t="s">
        <v>982</v>
      </c>
      <c r="J79" s="5" t="s">
        <v>912</v>
      </c>
      <c r="K79" s="33" t="s">
        <v>1001</v>
      </c>
      <c r="L79" s="33" t="s">
        <v>1001</v>
      </c>
    </row>
    <row r="80" spans="1:12">
      <c r="A80" s="41" t="str">
        <f t="shared" si="3"/>
        <v>産業（製造業）鉄鋼業製鉄業、製鋼・製鋼圧延業等※1製鋼工程その他</v>
      </c>
      <c r="B80" s="11">
        <f t="shared" si="2"/>
        <v>74</v>
      </c>
      <c r="C80" s="46" t="s">
        <v>755</v>
      </c>
      <c r="D80" s="46" t="s">
        <v>756</v>
      </c>
      <c r="E80" s="46" t="s">
        <v>788</v>
      </c>
      <c r="F80" s="46" t="s">
        <v>13</v>
      </c>
      <c r="G80" s="46" t="s">
        <v>14</v>
      </c>
      <c r="H80" s="46" t="s">
        <v>758</v>
      </c>
      <c r="I80" s="46" t="s">
        <v>106</v>
      </c>
      <c r="J80" s="5" t="s">
        <v>815</v>
      </c>
      <c r="K80" s="33" t="s">
        <v>1001</v>
      </c>
      <c r="L80" s="33" t="s">
        <v>1001</v>
      </c>
    </row>
    <row r="81" spans="1:12">
      <c r="A81" s="41" t="str">
        <f t="shared" si="3"/>
        <v>産業（製造業）鉄鋼業製鉄業、製鋼・製鋼圧延業等※1製鋼工程その他</v>
      </c>
      <c r="B81" s="11">
        <f t="shared" si="2"/>
        <v>75</v>
      </c>
      <c r="C81" s="46" t="s">
        <v>755</v>
      </c>
      <c r="D81" s="46" t="s">
        <v>756</v>
      </c>
      <c r="E81" s="46" t="s">
        <v>788</v>
      </c>
      <c r="F81" s="46" t="s">
        <v>13</v>
      </c>
      <c r="G81" s="46" t="s">
        <v>14</v>
      </c>
      <c r="H81" s="46" t="s">
        <v>758</v>
      </c>
      <c r="I81" s="46" t="s">
        <v>106</v>
      </c>
      <c r="J81" s="5" t="s">
        <v>869</v>
      </c>
      <c r="K81" s="33" t="s">
        <v>1001</v>
      </c>
      <c r="L81" s="33" t="s">
        <v>1001</v>
      </c>
    </row>
    <row r="82" spans="1:12">
      <c r="A82" s="41" t="str">
        <f t="shared" si="3"/>
        <v>産業（製造業）鉄鋼業製鉄業、製鋼・製鋼圧延業等※1製鋼工程その他</v>
      </c>
      <c r="B82" s="11">
        <f t="shared" si="2"/>
        <v>76</v>
      </c>
      <c r="C82" s="5" t="s">
        <v>755</v>
      </c>
      <c r="D82" s="5" t="s">
        <v>756</v>
      </c>
      <c r="E82" s="5" t="s">
        <v>788</v>
      </c>
      <c r="F82" s="5" t="s">
        <v>13</v>
      </c>
      <c r="G82" s="5" t="s">
        <v>14</v>
      </c>
      <c r="H82" s="5" t="s">
        <v>758</v>
      </c>
      <c r="I82" s="5" t="s">
        <v>106</v>
      </c>
      <c r="J82" s="5" t="s">
        <v>2452</v>
      </c>
      <c r="K82" s="179" t="s">
        <v>1001</v>
      </c>
      <c r="L82" s="179" t="s">
        <v>1001</v>
      </c>
    </row>
    <row r="83" spans="1:12">
      <c r="A83" s="41" t="str">
        <f t="shared" si="3"/>
        <v>産業（製造業）鉄鋼業製鉄業、製鋼・製鋼圧延業等※1製鋼工程その他</v>
      </c>
      <c r="B83" s="11">
        <f t="shared" si="2"/>
        <v>77</v>
      </c>
      <c r="C83" s="46" t="s">
        <v>755</v>
      </c>
      <c r="D83" s="46" t="s">
        <v>756</v>
      </c>
      <c r="E83" s="46" t="s">
        <v>788</v>
      </c>
      <c r="F83" s="46" t="s">
        <v>13</v>
      </c>
      <c r="G83" s="46" t="s">
        <v>14</v>
      </c>
      <c r="H83" s="46" t="s">
        <v>758</v>
      </c>
      <c r="I83" s="46" t="s">
        <v>106</v>
      </c>
      <c r="J83" s="5" t="s">
        <v>899</v>
      </c>
      <c r="K83" s="33" t="s">
        <v>1001</v>
      </c>
      <c r="L83" s="33" t="s">
        <v>1001</v>
      </c>
    </row>
    <row r="84" spans="1:12">
      <c r="A84" s="41" t="str">
        <f t="shared" si="3"/>
        <v>産業（製造業）鉄鋼業製鉄業、製鋼・製鋼圧延業等※1製鋼工程その他</v>
      </c>
      <c r="B84" s="11">
        <f t="shared" si="2"/>
        <v>78</v>
      </c>
      <c r="C84" s="46" t="s">
        <v>755</v>
      </c>
      <c r="D84" s="46" t="s">
        <v>756</v>
      </c>
      <c r="E84" s="46" t="s">
        <v>788</v>
      </c>
      <c r="F84" s="46" t="s">
        <v>13</v>
      </c>
      <c r="G84" s="46" t="s">
        <v>14</v>
      </c>
      <c r="H84" s="46" t="s">
        <v>758</v>
      </c>
      <c r="I84" s="46" t="s">
        <v>106</v>
      </c>
      <c r="J84" s="5" t="s">
        <v>906</v>
      </c>
      <c r="K84" s="33" t="s">
        <v>1001</v>
      </c>
      <c r="L84" s="33" t="s">
        <v>1001</v>
      </c>
    </row>
    <row r="85" spans="1:12">
      <c r="A85" s="41" t="str">
        <f t="shared" si="3"/>
        <v>産業（製造業）鉄鋼業製鉄業、製鋼・製鋼圧延業等※1製鋼工程その他</v>
      </c>
      <c r="B85" s="11">
        <f t="shared" si="2"/>
        <v>79</v>
      </c>
      <c r="C85" s="46" t="s">
        <v>755</v>
      </c>
      <c r="D85" s="46" t="s">
        <v>756</v>
      </c>
      <c r="E85" s="46" t="s">
        <v>788</v>
      </c>
      <c r="F85" s="46" t="s">
        <v>13</v>
      </c>
      <c r="G85" s="46" t="s">
        <v>14</v>
      </c>
      <c r="H85" s="46" t="s">
        <v>758</v>
      </c>
      <c r="I85" s="46" t="s">
        <v>106</v>
      </c>
      <c r="J85" s="5" t="s">
        <v>913</v>
      </c>
      <c r="K85" s="33" t="s">
        <v>1001</v>
      </c>
      <c r="L85" s="33" t="s">
        <v>1001</v>
      </c>
    </row>
    <row r="86" spans="1:12">
      <c r="A86" s="41" t="str">
        <f t="shared" si="3"/>
        <v>産業（製造業）鉄鋼業製鉄業、製鋼・製鋼圧延業等※1圧延・金属加工・表面処理工程燃焼設備</v>
      </c>
      <c r="B86" s="11">
        <f t="shared" si="2"/>
        <v>80</v>
      </c>
      <c r="C86" s="5" t="s">
        <v>755</v>
      </c>
      <c r="D86" s="5" t="s">
        <v>756</v>
      </c>
      <c r="E86" s="5" t="s">
        <v>788</v>
      </c>
      <c r="F86" s="5" t="s">
        <v>13</v>
      </c>
      <c r="G86" s="5" t="s">
        <v>14</v>
      </c>
      <c r="H86" s="5" t="s">
        <v>983</v>
      </c>
      <c r="I86" s="5" t="s">
        <v>73</v>
      </c>
      <c r="J86" s="5" t="s">
        <v>2453</v>
      </c>
      <c r="K86" s="179" t="s">
        <v>1001</v>
      </c>
      <c r="L86" s="179" t="s">
        <v>1001</v>
      </c>
    </row>
    <row r="87" spans="1:12">
      <c r="A87" s="41" t="str">
        <f t="shared" si="3"/>
        <v>産業（製造業）鉄鋼業製鉄業、製鋼・製鋼圧延業等※1圧延・金属加工・表面処理工程燃焼設備</v>
      </c>
      <c r="B87" s="11">
        <f t="shared" si="2"/>
        <v>81</v>
      </c>
      <c r="C87" s="5" t="s">
        <v>755</v>
      </c>
      <c r="D87" s="5" t="s">
        <v>756</v>
      </c>
      <c r="E87" s="5" t="s">
        <v>788</v>
      </c>
      <c r="F87" s="5" t="s">
        <v>13</v>
      </c>
      <c r="G87" s="5" t="s">
        <v>14</v>
      </c>
      <c r="H87" s="5" t="s">
        <v>983</v>
      </c>
      <c r="I87" s="5" t="s">
        <v>73</v>
      </c>
      <c r="J87" s="5" t="s">
        <v>2454</v>
      </c>
      <c r="K87" s="179" t="s">
        <v>1001</v>
      </c>
      <c r="L87" s="179" t="s">
        <v>1001</v>
      </c>
    </row>
    <row r="88" spans="1:12">
      <c r="A88" s="41" t="str">
        <f t="shared" si="3"/>
        <v>産業（製造業）鉄鋼業製鉄業、製鋼・製鋼圧延業等※1圧延・金属加工・表面処理工程熱利用設備</v>
      </c>
      <c r="B88" s="11">
        <f t="shared" si="2"/>
        <v>82</v>
      </c>
      <c r="C88" s="46" t="s">
        <v>755</v>
      </c>
      <c r="D88" s="46" t="s">
        <v>756</v>
      </c>
      <c r="E88" s="46" t="s">
        <v>788</v>
      </c>
      <c r="F88" s="46" t="s">
        <v>13</v>
      </c>
      <c r="G88" s="46" t="s">
        <v>14</v>
      </c>
      <c r="H88" s="46" t="s">
        <v>983</v>
      </c>
      <c r="I88" s="46" t="s">
        <v>88</v>
      </c>
      <c r="J88" s="5" t="s">
        <v>816</v>
      </c>
      <c r="K88" s="33" t="s">
        <v>1001</v>
      </c>
      <c r="L88" s="33" t="s">
        <v>1001</v>
      </c>
    </row>
    <row r="89" spans="1:12">
      <c r="A89" s="41" t="str">
        <f t="shared" si="3"/>
        <v>産業（製造業）鉄鋼業製鉄業、製鋼・製鋼圧延業等※1圧延・金属加工・表面処理工程熱利用設備</v>
      </c>
      <c r="B89" s="11">
        <f t="shared" si="2"/>
        <v>83</v>
      </c>
      <c r="C89" s="46" t="s">
        <v>755</v>
      </c>
      <c r="D89" s="46" t="s">
        <v>756</v>
      </c>
      <c r="E89" s="46" t="s">
        <v>788</v>
      </c>
      <c r="F89" s="46" t="s">
        <v>13</v>
      </c>
      <c r="G89" s="46" t="s">
        <v>14</v>
      </c>
      <c r="H89" s="46" t="s">
        <v>983</v>
      </c>
      <c r="I89" s="46" t="s">
        <v>88</v>
      </c>
      <c r="J89" s="5" t="s">
        <v>841</v>
      </c>
      <c r="K89" s="33" t="s">
        <v>1001</v>
      </c>
      <c r="L89" s="33" t="s">
        <v>1001</v>
      </c>
    </row>
    <row r="90" spans="1:12">
      <c r="A90" s="41" t="str">
        <f t="shared" si="3"/>
        <v>産業（製造業）鉄鋼業製鉄業、製鋼・製鋼圧延業等※1圧延・金属加工・表面処理工程熱利用設備</v>
      </c>
      <c r="B90" s="11">
        <f t="shared" si="2"/>
        <v>84</v>
      </c>
      <c r="C90" s="46" t="s">
        <v>755</v>
      </c>
      <c r="D90" s="46" t="s">
        <v>756</v>
      </c>
      <c r="E90" s="46" t="s">
        <v>788</v>
      </c>
      <c r="F90" s="46" t="s">
        <v>13</v>
      </c>
      <c r="G90" s="46" t="s">
        <v>14</v>
      </c>
      <c r="H90" s="46" t="s">
        <v>983</v>
      </c>
      <c r="I90" s="46" t="s">
        <v>88</v>
      </c>
      <c r="J90" s="5" t="s">
        <v>870</v>
      </c>
      <c r="K90" s="33" t="s">
        <v>1001</v>
      </c>
      <c r="L90" s="33" t="s">
        <v>1001</v>
      </c>
    </row>
    <row r="91" spans="1:12">
      <c r="A91" s="41" t="str">
        <f t="shared" si="3"/>
        <v>産業（製造業）鉄鋼業製鉄業、製鋼・製鋼圧延業等※1圧延・金属加工・表面処理工程熱利用設備</v>
      </c>
      <c r="B91" s="11">
        <f t="shared" si="2"/>
        <v>85</v>
      </c>
      <c r="C91" s="5" t="s">
        <v>755</v>
      </c>
      <c r="D91" s="5" t="s">
        <v>756</v>
      </c>
      <c r="E91" s="5" t="s">
        <v>788</v>
      </c>
      <c r="F91" s="5" t="s">
        <v>13</v>
      </c>
      <c r="G91" s="5" t="s">
        <v>14</v>
      </c>
      <c r="H91" s="5" t="s">
        <v>983</v>
      </c>
      <c r="I91" s="5" t="s">
        <v>88</v>
      </c>
      <c r="J91" s="5" t="s">
        <v>2455</v>
      </c>
      <c r="K91" s="179" t="s">
        <v>1001</v>
      </c>
      <c r="L91" s="179" t="s">
        <v>1001</v>
      </c>
    </row>
    <row r="92" spans="1:12">
      <c r="A92" s="41" t="str">
        <f t="shared" si="3"/>
        <v>産業（製造業）鉄鋼業製鉄業、製鋼・製鋼圧延業等※1圧延・金属加工・表面処理工程熱利用設備</v>
      </c>
      <c r="B92" s="11">
        <f t="shared" si="2"/>
        <v>86</v>
      </c>
      <c r="C92" s="5" t="s">
        <v>755</v>
      </c>
      <c r="D92" s="5" t="s">
        <v>756</v>
      </c>
      <c r="E92" s="5" t="s">
        <v>788</v>
      </c>
      <c r="F92" s="5" t="s">
        <v>13</v>
      </c>
      <c r="G92" s="5" t="s">
        <v>14</v>
      </c>
      <c r="H92" s="5" t="s">
        <v>983</v>
      </c>
      <c r="I92" s="5" t="s">
        <v>88</v>
      </c>
      <c r="J92" s="5" t="s">
        <v>2456</v>
      </c>
      <c r="K92" s="179" t="s">
        <v>1001</v>
      </c>
      <c r="L92" s="179" t="s">
        <v>1001</v>
      </c>
    </row>
    <row r="93" spans="1:12">
      <c r="A93" s="41" t="str">
        <f t="shared" si="3"/>
        <v>産業（製造業）鉄鋼業製鉄業、製鋼・製鋼圧延業等※1圧延・金属加工・表面処理工程熱利用設備</v>
      </c>
      <c r="B93" s="11">
        <f t="shared" si="2"/>
        <v>87</v>
      </c>
      <c r="C93" s="46" t="s">
        <v>755</v>
      </c>
      <c r="D93" s="46" t="s">
        <v>756</v>
      </c>
      <c r="E93" s="46" t="s">
        <v>788</v>
      </c>
      <c r="F93" s="46" t="s">
        <v>13</v>
      </c>
      <c r="G93" s="46" t="s">
        <v>14</v>
      </c>
      <c r="H93" s="46" t="s">
        <v>983</v>
      </c>
      <c r="I93" s="46" t="s">
        <v>88</v>
      </c>
      <c r="J93" s="5" t="s">
        <v>901</v>
      </c>
      <c r="K93" s="33" t="s">
        <v>1001</v>
      </c>
      <c r="L93" s="33" t="s">
        <v>1001</v>
      </c>
    </row>
    <row r="94" spans="1:12">
      <c r="A94" s="41" t="str">
        <f t="shared" si="3"/>
        <v>産業（製造業）鉄鋼業製鉄業、製鋼・製鋼圧延業等※1圧延・金属加工・表面処理工程熱利用設備</v>
      </c>
      <c r="B94" s="11">
        <f t="shared" si="2"/>
        <v>88</v>
      </c>
      <c r="C94" s="5" t="s">
        <v>755</v>
      </c>
      <c r="D94" s="5" t="s">
        <v>756</v>
      </c>
      <c r="E94" s="5" t="s">
        <v>788</v>
      </c>
      <c r="F94" s="5" t="s">
        <v>13</v>
      </c>
      <c r="G94" s="5" t="s">
        <v>14</v>
      </c>
      <c r="H94" s="5" t="s">
        <v>983</v>
      </c>
      <c r="I94" s="5" t="s">
        <v>88</v>
      </c>
      <c r="J94" s="5" t="s">
        <v>2457</v>
      </c>
      <c r="K94" s="179" t="s">
        <v>1001</v>
      </c>
      <c r="L94" s="179" t="s">
        <v>1001</v>
      </c>
    </row>
    <row r="95" spans="1:12">
      <c r="A95" s="41" t="str">
        <f t="shared" si="3"/>
        <v>産業（製造業）鉄鋼業製鉄業、製鋼・製鋼圧延業等※1圧延・金属加工・表面処理工程熱利用設備</v>
      </c>
      <c r="B95" s="11">
        <f t="shared" si="2"/>
        <v>89</v>
      </c>
      <c r="C95" s="5" t="s">
        <v>755</v>
      </c>
      <c r="D95" s="5" t="s">
        <v>756</v>
      </c>
      <c r="E95" s="5" t="s">
        <v>788</v>
      </c>
      <c r="F95" s="5" t="s">
        <v>13</v>
      </c>
      <c r="G95" s="5" t="s">
        <v>14</v>
      </c>
      <c r="H95" s="5" t="s">
        <v>983</v>
      </c>
      <c r="I95" s="5" t="s">
        <v>88</v>
      </c>
      <c r="J95" s="5" t="s">
        <v>2458</v>
      </c>
      <c r="K95" s="179" t="s">
        <v>1001</v>
      </c>
      <c r="L95" s="179" t="s">
        <v>1001</v>
      </c>
    </row>
    <row r="96" spans="1:12">
      <c r="A96" s="41" t="str">
        <f t="shared" si="3"/>
        <v>産業（製造業）鉄鋼業製鉄業、製鋼・製鋼圧延業等※1圧延・金属加工・表面処理工程熱利用設備</v>
      </c>
      <c r="B96" s="11">
        <f t="shared" si="2"/>
        <v>90</v>
      </c>
      <c r="C96" s="46" t="s">
        <v>755</v>
      </c>
      <c r="D96" s="46" t="s">
        <v>756</v>
      </c>
      <c r="E96" s="46" t="s">
        <v>788</v>
      </c>
      <c r="F96" s="46" t="s">
        <v>13</v>
      </c>
      <c r="G96" s="46" t="s">
        <v>14</v>
      </c>
      <c r="H96" s="46" t="s">
        <v>983</v>
      </c>
      <c r="I96" s="46" t="s">
        <v>88</v>
      </c>
      <c r="J96" s="5" t="s">
        <v>923</v>
      </c>
      <c r="K96" s="33" t="s">
        <v>1001</v>
      </c>
      <c r="L96" s="33" t="s">
        <v>1001</v>
      </c>
    </row>
    <row r="97" spans="1:12">
      <c r="A97" s="41" t="str">
        <f t="shared" si="3"/>
        <v>産業（製造業）鉄鋼業製鉄業、製鋼・製鋼圧延業等※1圧延・金属加工・表面処理工程熱利用設備</v>
      </c>
      <c r="B97" s="11">
        <f t="shared" si="2"/>
        <v>91</v>
      </c>
      <c r="C97" s="5" t="s">
        <v>755</v>
      </c>
      <c r="D97" s="5" t="s">
        <v>756</v>
      </c>
      <c r="E97" s="5" t="s">
        <v>788</v>
      </c>
      <c r="F97" s="5" t="s">
        <v>13</v>
      </c>
      <c r="G97" s="5" t="s">
        <v>14</v>
      </c>
      <c r="H97" s="5" t="s">
        <v>983</v>
      </c>
      <c r="I97" s="5" t="s">
        <v>88</v>
      </c>
      <c r="J97" s="5" t="s">
        <v>2459</v>
      </c>
      <c r="K97" s="179" t="s">
        <v>1001</v>
      </c>
      <c r="L97" s="179" t="s">
        <v>1001</v>
      </c>
    </row>
    <row r="98" spans="1:12">
      <c r="A98" s="41" t="str">
        <f t="shared" si="3"/>
        <v>産業（製造業）鉄鋼業製鉄業、製鋼・製鋼圧延業等※1圧延・金属加工・表面処理工程熱利用設備</v>
      </c>
      <c r="B98" s="11">
        <f t="shared" si="2"/>
        <v>92</v>
      </c>
      <c r="C98" s="5" t="s">
        <v>755</v>
      </c>
      <c r="D98" s="5" t="s">
        <v>756</v>
      </c>
      <c r="E98" s="5" t="s">
        <v>788</v>
      </c>
      <c r="F98" s="5" t="s">
        <v>13</v>
      </c>
      <c r="G98" s="5" t="s">
        <v>14</v>
      </c>
      <c r="H98" s="5" t="s">
        <v>983</v>
      </c>
      <c r="I98" s="5" t="s">
        <v>88</v>
      </c>
      <c r="J98" s="5" t="s">
        <v>2460</v>
      </c>
      <c r="K98" s="179" t="s">
        <v>1001</v>
      </c>
      <c r="L98" s="179" t="s">
        <v>1001</v>
      </c>
    </row>
    <row r="99" spans="1:12">
      <c r="A99" s="41" t="str">
        <f t="shared" si="3"/>
        <v>産業（製造業）鉄鋼業製鉄業、製鋼・製鋼圧延業等※1圧延・金属加工・表面処理工程省エネルギー型製造プロセス</v>
      </c>
      <c r="B99" s="11">
        <f t="shared" si="2"/>
        <v>93</v>
      </c>
      <c r="C99" s="46" t="s">
        <v>755</v>
      </c>
      <c r="D99" s="46" t="s">
        <v>756</v>
      </c>
      <c r="E99" s="46" t="s">
        <v>788</v>
      </c>
      <c r="F99" s="46" t="s">
        <v>13</v>
      </c>
      <c r="G99" s="46" t="s">
        <v>14</v>
      </c>
      <c r="H99" s="46" t="s">
        <v>983</v>
      </c>
      <c r="I99" s="46" t="s">
        <v>982</v>
      </c>
      <c r="J99" s="5" t="s">
        <v>817</v>
      </c>
      <c r="K99" s="33" t="s">
        <v>1001</v>
      </c>
      <c r="L99" s="33" t="s">
        <v>1001</v>
      </c>
    </row>
    <row r="100" spans="1:12">
      <c r="A100" s="41" t="str">
        <f t="shared" si="3"/>
        <v>産業（製造業）鉄鋼業製鉄業、製鋼・製鋼圧延業等※1圧延・金属加工・表面処理工程省エネルギー型製造プロセス</v>
      </c>
      <c r="B100" s="11">
        <f t="shared" si="2"/>
        <v>94</v>
      </c>
      <c r="C100" s="46" t="s">
        <v>755</v>
      </c>
      <c r="D100" s="46" t="s">
        <v>756</v>
      </c>
      <c r="E100" s="46" t="s">
        <v>788</v>
      </c>
      <c r="F100" s="46" t="s">
        <v>13</v>
      </c>
      <c r="G100" s="46" t="s">
        <v>14</v>
      </c>
      <c r="H100" s="46" t="s">
        <v>983</v>
      </c>
      <c r="I100" s="46" t="s">
        <v>982</v>
      </c>
      <c r="J100" s="5" t="s">
        <v>842</v>
      </c>
      <c r="K100" s="33" t="s">
        <v>1001</v>
      </c>
      <c r="L100" s="33" t="s">
        <v>1001</v>
      </c>
    </row>
    <row r="101" spans="1:12">
      <c r="A101" s="41" t="str">
        <f t="shared" si="3"/>
        <v>産業（製造業）鉄鋼業製鉄業、製鋼・製鋼圧延業等※1圧延・金属加工・表面処理工程省エネルギー型製造プロセス</v>
      </c>
      <c r="B101" s="11">
        <f t="shared" si="2"/>
        <v>95</v>
      </c>
      <c r="C101" s="46" t="s">
        <v>755</v>
      </c>
      <c r="D101" s="46" t="s">
        <v>756</v>
      </c>
      <c r="E101" s="46" t="s">
        <v>788</v>
      </c>
      <c r="F101" s="46" t="s">
        <v>13</v>
      </c>
      <c r="G101" s="46" t="s">
        <v>14</v>
      </c>
      <c r="H101" s="46" t="s">
        <v>983</v>
      </c>
      <c r="I101" s="46" t="s">
        <v>982</v>
      </c>
      <c r="J101" s="5" t="s">
        <v>871</v>
      </c>
      <c r="K101" s="33" t="s">
        <v>1001</v>
      </c>
      <c r="L101" s="33" t="s">
        <v>1001</v>
      </c>
    </row>
    <row r="102" spans="1:12">
      <c r="A102" s="41" t="str">
        <f t="shared" si="3"/>
        <v>産業（製造業）鉄鋼業製鉄業、製鋼・製鋼圧延業等※1圧延・金属加工・表面処理工程省エネルギー型製造プロセス</v>
      </c>
      <c r="B102" s="11">
        <f t="shared" si="2"/>
        <v>96</v>
      </c>
      <c r="C102" s="46" t="s">
        <v>755</v>
      </c>
      <c r="D102" s="46" t="s">
        <v>756</v>
      </c>
      <c r="E102" s="46" t="s">
        <v>788</v>
      </c>
      <c r="F102" s="46" t="s">
        <v>13</v>
      </c>
      <c r="G102" s="46" t="s">
        <v>14</v>
      </c>
      <c r="H102" s="46" t="s">
        <v>983</v>
      </c>
      <c r="I102" s="46" t="s">
        <v>982</v>
      </c>
      <c r="J102" s="5" t="s">
        <v>889</v>
      </c>
      <c r="K102" s="33" t="s">
        <v>1001</v>
      </c>
      <c r="L102" s="33" t="s">
        <v>1001</v>
      </c>
    </row>
    <row r="103" spans="1:12">
      <c r="A103" s="41" t="str">
        <f t="shared" si="3"/>
        <v>産業（製造業）鉄鋼業製鉄業、製鋼・製鋼圧延業等※1圧延・金属加工・表面処理工程省エネルギー型製造プロセス</v>
      </c>
      <c r="B103" s="11">
        <f t="shared" si="2"/>
        <v>97</v>
      </c>
      <c r="C103" s="46" t="s">
        <v>755</v>
      </c>
      <c r="D103" s="46" t="s">
        <v>756</v>
      </c>
      <c r="E103" s="46" t="s">
        <v>788</v>
      </c>
      <c r="F103" s="46" t="s">
        <v>13</v>
      </c>
      <c r="G103" s="46" t="s">
        <v>14</v>
      </c>
      <c r="H103" s="46" t="s">
        <v>983</v>
      </c>
      <c r="I103" s="46" t="s">
        <v>982</v>
      </c>
      <c r="J103" s="5" t="s">
        <v>900</v>
      </c>
      <c r="K103" s="33" t="s">
        <v>1001</v>
      </c>
      <c r="L103" s="33" t="s">
        <v>1001</v>
      </c>
    </row>
    <row r="104" spans="1:12">
      <c r="A104" s="41" t="str">
        <f t="shared" si="3"/>
        <v>産業（製造業）鉄鋼業製鉄業、製鋼・製鋼圧延業等※1圧延・金属加工・表面処理工程省エネルギー型製造プロセス</v>
      </c>
      <c r="B104" s="11">
        <f t="shared" si="2"/>
        <v>98</v>
      </c>
      <c r="C104" s="46" t="s">
        <v>755</v>
      </c>
      <c r="D104" s="46" t="s">
        <v>756</v>
      </c>
      <c r="E104" s="46" t="s">
        <v>788</v>
      </c>
      <c r="F104" s="46" t="s">
        <v>13</v>
      </c>
      <c r="G104" s="46" t="s">
        <v>14</v>
      </c>
      <c r="H104" s="46" t="s">
        <v>983</v>
      </c>
      <c r="I104" s="46" t="s">
        <v>982</v>
      </c>
      <c r="J104" s="5" t="s">
        <v>907</v>
      </c>
      <c r="K104" s="33" t="s">
        <v>1001</v>
      </c>
      <c r="L104" s="33" t="s">
        <v>1001</v>
      </c>
    </row>
    <row r="105" spans="1:12">
      <c r="A105" s="41" t="str">
        <f t="shared" si="3"/>
        <v>産業（製造業）鉄鋼業製鉄業、製鋼・製鋼圧延業等※1圧延・金属加工・表面処理工程省エネルギー型製造プロセス</v>
      </c>
      <c r="B105" s="11">
        <f t="shared" si="2"/>
        <v>99</v>
      </c>
      <c r="C105" s="46" t="s">
        <v>755</v>
      </c>
      <c r="D105" s="46" t="s">
        <v>756</v>
      </c>
      <c r="E105" s="46" t="s">
        <v>788</v>
      </c>
      <c r="F105" s="46" t="s">
        <v>13</v>
      </c>
      <c r="G105" s="46" t="s">
        <v>14</v>
      </c>
      <c r="H105" s="46" t="s">
        <v>983</v>
      </c>
      <c r="I105" s="46" t="s">
        <v>982</v>
      </c>
      <c r="J105" s="5" t="s">
        <v>914</v>
      </c>
      <c r="K105" s="33" t="s">
        <v>1001</v>
      </c>
      <c r="L105" s="33" t="s">
        <v>1001</v>
      </c>
    </row>
    <row r="106" spans="1:12">
      <c r="A106" s="41" t="str">
        <f t="shared" si="3"/>
        <v>産業（製造業）鉄鋼業製鉄業、製鋼・製鋼圧延業等※1圧延・金属加工・表面処理工程省エネルギー型製造プロセス</v>
      </c>
      <c r="B106" s="11">
        <f t="shared" si="2"/>
        <v>100</v>
      </c>
      <c r="C106" s="46" t="s">
        <v>755</v>
      </c>
      <c r="D106" s="46" t="s">
        <v>756</v>
      </c>
      <c r="E106" s="46" t="s">
        <v>788</v>
      </c>
      <c r="F106" s="46" t="s">
        <v>13</v>
      </c>
      <c r="G106" s="46" t="s">
        <v>14</v>
      </c>
      <c r="H106" s="46" t="s">
        <v>983</v>
      </c>
      <c r="I106" s="46" t="s">
        <v>982</v>
      </c>
      <c r="J106" s="5" t="s">
        <v>921</v>
      </c>
      <c r="K106" s="33" t="s">
        <v>1001</v>
      </c>
      <c r="L106" s="33" t="s">
        <v>1001</v>
      </c>
    </row>
    <row r="107" spans="1:12">
      <c r="A107" s="41" t="str">
        <f t="shared" si="3"/>
        <v>産業（製造業）鉄鋼業製鉄業、製鋼・製鋼圧延業等※1圧延・金属加工・表面処理工程省エネルギー型製造プロセス</v>
      </c>
      <c r="B107" s="11">
        <f t="shared" si="2"/>
        <v>101</v>
      </c>
      <c r="C107" s="46" t="s">
        <v>755</v>
      </c>
      <c r="D107" s="46" t="s">
        <v>756</v>
      </c>
      <c r="E107" s="46" t="s">
        <v>788</v>
      </c>
      <c r="F107" s="46" t="s">
        <v>13</v>
      </c>
      <c r="G107" s="46" t="s">
        <v>14</v>
      </c>
      <c r="H107" s="46" t="s">
        <v>983</v>
      </c>
      <c r="I107" s="46" t="s">
        <v>982</v>
      </c>
      <c r="J107" s="5" t="s">
        <v>927</v>
      </c>
      <c r="K107" s="33" t="s">
        <v>1001</v>
      </c>
      <c r="L107" s="33" t="s">
        <v>1001</v>
      </c>
    </row>
    <row r="108" spans="1:12">
      <c r="A108" s="41" t="str">
        <f t="shared" si="3"/>
        <v>産業（製造業）鉄鋼業製鉄業、製鋼・製鋼圧延業等※1圧延・金属加工・表面処理工程省エネルギー型製造プロセス</v>
      </c>
      <c r="B108" s="11">
        <f t="shared" si="2"/>
        <v>102</v>
      </c>
      <c r="C108" s="46" t="s">
        <v>755</v>
      </c>
      <c r="D108" s="46" t="s">
        <v>756</v>
      </c>
      <c r="E108" s="46" t="s">
        <v>788</v>
      </c>
      <c r="F108" s="46" t="s">
        <v>13</v>
      </c>
      <c r="G108" s="46" t="s">
        <v>14</v>
      </c>
      <c r="H108" s="46" t="s">
        <v>983</v>
      </c>
      <c r="I108" s="46" t="s">
        <v>982</v>
      </c>
      <c r="J108" s="5" t="s">
        <v>930</v>
      </c>
      <c r="K108" s="33" t="s">
        <v>1001</v>
      </c>
      <c r="L108" s="33" t="s">
        <v>1001</v>
      </c>
    </row>
    <row r="109" spans="1:12">
      <c r="A109" s="41" t="str">
        <f t="shared" si="3"/>
        <v>産業（製造業）鉄鋼業製鉄業、製鋼・製鋼圧延業等※1圧延・金属加工・表面処理工程その他</v>
      </c>
      <c r="B109" s="11">
        <f t="shared" si="2"/>
        <v>103</v>
      </c>
      <c r="C109" s="46" t="s">
        <v>755</v>
      </c>
      <c r="D109" s="46" t="s">
        <v>756</v>
      </c>
      <c r="E109" s="46" t="s">
        <v>788</v>
      </c>
      <c r="F109" s="46" t="s">
        <v>13</v>
      </c>
      <c r="G109" s="46" t="s">
        <v>14</v>
      </c>
      <c r="H109" s="46" t="s">
        <v>983</v>
      </c>
      <c r="I109" s="46" t="s">
        <v>106</v>
      </c>
      <c r="J109" s="5" t="s">
        <v>843</v>
      </c>
      <c r="K109" s="33" t="s">
        <v>1001</v>
      </c>
      <c r="L109" s="33" t="s">
        <v>1001</v>
      </c>
    </row>
    <row r="110" spans="1:12">
      <c r="A110" s="41" t="str">
        <f t="shared" si="3"/>
        <v>産業（製造業）鉄鋼業製鉄業、製鋼・製鋼圧延業等※1圧延・金属加工・表面処理工程その他</v>
      </c>
      <c r="B110" s="11">
        <f t="shared" si="2"/>
        <v>104</v>
      </c>
      <c r="C110" s="46" t="s">
        <v>755</v>
      </c>
      <c r="D110" s="46" t="s">
        <v>756</v>
      </c>
      <c r="E110" s="46" t="s">
        <v>788</v>
      </c>
      <c r="F110" s="46" t="s">
        <v>13</v>
      </c>
      <c r="G110" s="46" t="s">
        <v>14</v>
      </c>
      <c r="H110" s="46" t="s">
        <v>983</v>
      </c>
      <c r="I110" s="46" t="s">
        <v>106</v>
      </c>
      <c r="J110" s="5" t="s">
        <v>872</v>
      </c>
      <c r="K110" s="33" t="s">
        <v>1001</v>
      </c>
      <c r="L110" s="33" t="s">
        <v>1001</v>
      </c>
    </row>
    <row r="111" spans="1:12">
      <c r="A111" s="41" t="str">
        <f t="shared" si="3"/>
        <v>産業（製造業）鉄鋼業製鉄業、製鋼・製鋼圧延業等※1フェロアロイ製造工程燃焼設備</v>
      </c>
      <c r="B111" s="11">
        <f t="shared" si="2"/>
        <v>105</v>
      </c>
      <c r="C111" s="5" t="s">
        <v>755</v>
      </c>
      <c r="D111" s="5" t="s">
        <v>756</v>
      </c>
      <c r="E111" s="5" t="s">
        <v>788</v>
      </c>
      <c r="F111" s="5" t="s">
        <v>13</v>
      </c>
      <c r="G111" s="5" t="s">
        <v>14</v>
      </c>
      <c r="H111" s="5" t="s">
        <v>759</v>
      </c>
      <c r="I111" s="5" t="s">
        <v>73</v>
      </c>
      <c r="J111" s="5" t="s">
        <v>835</v>
      </c>
      <c r="K111" s="179" t="s">
        <v>1001</v>
      </c>
      <c r="L111" s="179" t="s">
        <v>1001</v>
      </c>
    </row>
    <row r="112" spans="1:12">
      <c r="A112" s="41" t="str">
        <f t="shared" si="3"/>
        <v>産業（製造業）鉄鋼業製鉄業、製鋼・製鋼圧延業等※1フェロアロイ製造工程熱利用設備</v>
      </c>
      <c r="B112" s="11">
        <f t="shared" si="2"/>
        <v>106</v>
      </c>
      <c r="C112" s="5" t="s">
        <v>755</v>
      </c>
      <c r="D112" s="5" t="s">
        <v>756</v>
      </c>
      <c r="E112" s="5" t="s">
        <v>788</v>
      </c>
      <c r="F112" s="5" t="s">
        <v>13</v>
      </c>
      <c r="G112" s="5" t="s">
        <v>14</v>
      </c>
      <c r="H112" s="5" t="s">
        <v>759</v>
      </c>
      <c r="I112" s="5" t="s">
        <v>88</v>
      </c>
      <c r="J112" s="5" t="s">
        <v>2461</v>
      </c>
      <c r="K112" s="179" t="s">
        <v>1001</v>
      </c>
      <c r="L112" s="179" t="s">
        <v>1001</v>
      </c>
    </row>
    <row r="113" spans="1:12">
      <c r="A113" s="41" t="str">
        <f t="shared" si="3"/>
        <v>産業（製造業）鉄鋼業製鉄業、製鋼・製鋼圧延業等※1フェロアロイ製造工程廃熱回収設備</v>
      </c>
      <c r="B113" s="11">
        <f t="shared" si="2"/>
        <v>107</v>
      </c>
      <c r="C113" s="5" t="s">
        <v>755</v>
      </c>
      <c r="D113" s="5" t="s">
        <v>756</v>
      </c>
      <c r="E113" s="5" t="s">
        <v>788</v>
      </c>
      <c r="F113" s="5" t="s">
        <v>13</v>
      </c>
      <c r="G113" s="5" t="s">
        <v>14</v>
      </c>
      <c r="H113" s="5" t="s">
        <v>759</v>
      </c>
      <c r="I113" s="5" t="s">
        <v>551</v>
      </c>
      <c r="J113" s="5" t="s">
        <v>2462</v>
      </c>
      <c r="K113" s="179" t="s">
        <v>1001</v>
      </c>
      <c r="L113" s="179" t="s">
        <v>1001</v>
      </c>
    </row>
    <row r="114" spans="1:12">
      <c r="A114" s="41" t="str">
        <f t="shared" si="3"/>
        <v>産業（製造業）鉄鋼業製鉄業、製鋼・製鋼圧延業等※1フェロアロイ製造工程廃熱回収設備</v>
      </c>
      <c r="B114" s="11">
        <f t="shared" si="2"/>
        <v>108</v>
      </c>
      <c r="C114" s="5" t="s">
        <v>755</v>
      </c>
      <c r="D114" s="5" t="s">
        <v>756</v>
      </c>
      <c r="E114" s="5" t="s">
        <v>788</v>
      </c>
      <c r="F114" s="5" t="s">
        <v>13</v>
      </c>
      <c r="G114" s="5" t="s">
        <v>14</v>
      </c>
      <c r="H114" s="5" t="s">
        <v>759</v>
      </c>
      <c r="I114" s="5" t="s">
        <v>551</v>
      </c>
      <c r="J114" s="5" t="s">
        <v>2463</v>
      </c>
      <c r="K114" s="179" t="s">
        <v>1001</v>
      </c>
      <c r="L114" s="179" t="s">
        <v>1001</v>
      </c>
    </row>
    <row r="115" spans="1:12">
      <c r="A115" s="41" t="str">
        <f t="shared" si="3"/>
        <v>産業（製造業）鉄鋼業製鉄業、製鋼・製鋼圧延業等※1フェロアロイ製造工程廃熱回収設備</v>
      </c>
      <c r="B115" s="11">
        <f t="shared" si="2"/>
        <v>109</v>
      </c>
      <c r="C115" s="5" t="s">
        <v>755</v>
      </c>
      <c r="D115" s="5" t="s">
        <v>756</v>
      </c>
      <c r="E115" s="5" t="s">
        <v>788</v>
      </c>
      <c r="F115" s="5" t="s">
        <v>13</v>
      </c>
      <c r="G115" s="5" t="s">
        <v>14</v>
      </c>
      <c r="H115" s="5" t="s">
        <v>759</v>
      </c>
      <c r="I115" s="5" t="s">
        <v>551</v>
      </c>
      <c r="J115" s="5" t="s">
        <v>2464</v>
      </c>
      <c r="K115" s="179" t="s">
        <v>1001</v>
      </c>
      <c r="L115" s="179" t="s">
        <v>1001</v>
      </c>
    </row>
    <row r="116" spans="1:12">
      <c r="A116" s="41" t="str">
        <f t="shared" si="3"/>
        <v>産業（製造業）鉄鋼業製鉄業、製鋼・製鋼圧延業等※1フェロアロイ製造工程廃熱回収設備</v>
      </c>
      <c r="B116" s="11">
        <f t="shared" si="2"/>
        <v>110</v>
      </c>
      <c r="C116" s="5" t="s">
        <v>755</v>
      </c>
      <c r="D116" s="5" t="s">
        <v>756</v>
      </c>
      <c r="E116" s="5" t="s">
        <v>788</v>
      </c>
      <c r="F116" s="5" t="s">
        <v>13</v>
      </c>
      <c r="G116" s="5" t="s">
        <v>14</v>
      </c>
      <c r="H116" s="5" t="s">
        <v>759</v>
      </c>
      <c r="I116" s="5" t="s">
        <v>551</v>
      </c>
      <c r="J116" s="5" t="s">
        <v>2465</v>
      </c>
      <c r="K116" s="179" t="s">
        <v>1001</v>
      </c>
      <c r="L116" s="179" t="s">
        <v>1001</v>
      </c>
    </row>
    <row r="117" spans="1:12">
      <c r="A117" s="41" t="str">
        <f t="shared" si="3"/>
        <v>産業（製造業）鉄鋼業製鉄業、製鋼・製鋼圧延業等※1フェロアロイ製造工程廃熱回収設備</v>
      </c>
      <c r="B117" s="11">
        <f t="shared" si="2"/>
        <v>111</v>
      </c>
      <c r="C117" s="5" t="s">
        <v>755</v>
      </c>
      <c r="D117" s="5" t="s">
        <v>756</v>
      </c>
      <c r="E117" s="5" t="s">
        <v>788</v>
      </c>
      <c r="F117" s="5" t="s">
        <v>13</v>
      </c>
      <c r="G117" s="5" t="s">
        <v>14</v>
      </c>
      <c r="H117" s="5" t="s">
        <v>759</v>
      </c>
      <c r="I117" s="5" t="s">
        <v>551</v>
      </c>
      <c r="J117" s="5" t="s">
        <v>2466</v>
      </c>
      <c r="K117" s="179" t="s">
        <v>1001</v>
      </c>
      <c r="L117" s="179" t="s">
        <v>1001</v>
      </c>
    </row>
    <row r="118" spans="1:12">
      <c r="A118" s="41" t="str">
        <f t="shared" si="3"/>
        <v>産業（製造業）鉄鋼業製鉄業、製鋼・製鋼圧延業等※1フェロアロイ製造工程廃熱回収設備</v>
      </c>
      <c r="B118" s="11">
        <f t="shared" si="2"/>
        <v>112</v>
      </c>
      <c r="C118" s="5" t="s">
        <v>755</v>
      </c>
      <c r="D118" s="5" t="s">
        <v>756</v>
      </c>
      <c r="E118" s="5" t="s">
        <v>788</v>
      </c>
      <c r="F118" s="5" t="s">
        <v>13</v>
      </c>
      <c r="G118" s="5" t="s">
        <v>14</v>
      </c>
      <c r="H118" s="5" t="s">
        <v>759</v>
      </c>
      <c r="I118" s="5" t="s">
        <v>551</v>
      </c>
      <c r="J118" s="5" t="s">
        <v>2467</v>
      </c>
      <c r="K118" s="179" t="s">
        <v>1001</v>
      </c>
      <c r="L118" s="179" t="s">
        <v>1001</v>
      </c>
    </row>
    <row r="119" spans="1:12">
      <c r="A119" s="41" t="str">
        <f t="shared" si="3"/>
        <v>産業（製造業）鉄鋼業製鉄業、製鋼・製鋼圧延業等※1フェロアロイ製造工程廃熱回収設備</v>
      </c>
      <c r="B119" s="11">
        <f t="shared" si="2"/>
        <v>113</v>
      </c>
      <c r="C119" s="5" t="s">
        <v>755</v>
      </c>
      <c r="D119" s="5" t="s">
        <v>756</v>
      </c>
      <c r="E119" s="5" t="s">
        <v>788</v>
      </c>
      <c r="F119" s="5" t="s">
        <v>13</v>
      </c>
      <c r="G119" s="5" t="s">
        <v>14</v>
      </c>
      <c r="H119" s="5" t="s">
        <v>759</v>
      </c>
      <c r="I119" s="5" t="s">
        <v>551</v>
      </c>
      <c r="J119" s="5" t="s">
        <v>2468</v>
      </c>
      <c r="K119" s="179" t="s">
        <v>1001</v>
      </c>
      <c r="L119" s="179" t="s">
        <v>1001</v>
      </c>
    </row>
    <row r="120" spans="1:12">
      <c r="A120" s="41" t="str">
        <f t="shared" si="3"/>
        <v>産業（製造業）鉄鋼業製鉄業、製鋼・製鋼圧延業等※1フェロアロイ製造工程省エネルギー型製造プロセス</v>
      </c>
      <c r="B120" s="11">
        <f t="shared" si="2"/>
        <v>114</v>
      </c>
      <c r="C120" s="5" t="s">
        <v>755</v>
      </c>
      <c r="D120" s="5" t="s">
        <v>756</v>
      </c>
      <c r="E120" s="5" t="s">
        <v>788</v>
      </c>
      <c r="F120" s="5" t="s">
        <v>13</v>
      </c>
      <c r="G120" s="5" t="s">
        <v>14</v>
      </c>
      <c r="H120" s="5" t="s">
        <v>759</v>
      </c>
      <c r="I120" s="5" t="s">
        <v>982</v>
      </c>
      <c r="J120" s="5" t="s">
        <v>2469</v>
      </c>
      <c r="K120" s="179" t="s">
        <v>1001</v>
      </c>
      <c r="L120" s="179" t="s">
        <v>1001</v>
      </c>
    </row>
    <row r="121" spans="1:12">
      <c r="A121" s="41" t="str">
        <f t="shared" si="3"/>
        <v>産業（製造業）鉄鋼業製鉄業、製鋼・製鋼圧延業等※1フェロアロイ製造工程省エネルギー型製造プロセス</v>
      </c>
      <c r="B121" s="11">
        <f t="shared" si="2"/>
        <v>115</v>
      </c>
      <c r="C121" s="5" t="s">
        <v>755</v>
      </c>
      <c r="D121" s="5" t="s">
        <v>756</v>
      </c>
      <c r="E121" s="5" t="s">
        <v>788</v>
      </c>
      <c r="F121" s="5" t="s">
        <v>13</v>
      </c>
      <c r="G121" s="5" t="s">
        <v>14</v>
      </c>
      <c r="H121" s="5" t="s">
        <v>759</v>
      </c>
      <c r="I121" s="5" t="s">
        <v>982</v>
      </c>
      <c r="J121" s="5" t="s">
        <v>2470</v>
      </c>
      <c r="K121" s="179" t="s">
        <v>1001</v>
      </c>
      <c r="L121" s="179" t="s">
        <v>1001</v>
      </c>
    </row>
    <row r="122" spans="1:12">
      <c r="A122" s="41" t="str">
        <f t="shared" si="3"/>
        <v>産業（製造業）鉄鋼業製鉄業、製鋼・製鋼圧延業等※1フェロアロイ製造工程省エネルギー型製造プロセス</v>
      </c>
      <c r="B122" s="11">
        <f t="shared" si="2"/>
        <v>116</v>
      </c>
      <c r="C122" s="5" t="s">
        <v>755</v>
      </c>
      <c r="D122" s="5" t="s">
        <v>756</v>
      </c>
      <c r="E122" s="5" t="s">
        <v>788</v>
      </c>
      <c r="F122" s="5" t="s">
        <v>13</v>
      </c>
      <c r="G122" s="5" t="s">
        <v>14</v>
      </c>
      <c r="H122" s="5" t="s">
        <v>759</v>
      </c>
      <c r="I122" s="5" t="s">
        <v>982</v>
      </c>
      <c r="J122" s="5" t="s">
        <v>2471</v>
      </c>
      <c r="K122" s="179" t="s">
        <v>1001</v>
      </c>
      <c r="L122" s="179" t="s">
        <v>1001</v>
      </c>
    </row>
    <row r="123" spans="1:12">
      <c r="A123" s="41" t="str">
        <f t="shared" si="3"/>
        <v>産業（製造業）鉄鋼業製鉄業、製鋼・製鋼圧延業等※1フェロアロイ製造工程その他</v>
      </c>
      <c r="B123" s="11">
        <f t="shared" si="2"/>
        <v>117</v>
      </c>
      <c r="C123" s="46" t="s">
        <v>755</v>
      </c>
      <c r="D123" s="46" t="s">
        <v>756</v>
      </c>
      <c r="E123" s="46" t="s">
        <v>788</v>
      </c>
      <c r="F123" s="46" t="s">
        <v>13</v>
      </c>
      <c r="G123" s="46" t="s">
        <v>14</v>
      </c>
      <c r="H123" s="46" t="s">
        <v>759</v>
      </c>
      <c r="I123" s="46" t="s">
        <v>106</v>
      </c>
      <c r="J123" s="5" t="s">
        <v>818</v>
      </c>
      <c r="K123" s="33" t="s">
        <v>1001</v>
      </c>
      <c r="L123" s="33" t="s">
        <v>1001</v>
      </c>
    </row>
    <row r="124" spans="1:12">
      <c r="A124" s="41" t="str">
        <f t="shared" si="3"/>
        <v>産業（製造業）鉄鋼業製鉄業、製鋼・製鋼圧延業等※1フェロアロイ製造工程その他</v>
      </c>
      <c r="B124" s="11">
        <f t="shared" si="2"/>
        <v>118</v>
      </c>
      <c r="C124" s="46" t="s">
        <v>755</v>
      </c>
      <c r="D124" s="46" t="s">
        <v>756</v>
      </c>
      <c r="E124" s="46" t="s">
        <v>788</v>
      </c>
      <c r="F124" s="46" t="s">
        <v>13</v>
      </c>
      <c r="G124" s="46" t="s">
        <v>14</v>
      </c>
      <c r="H124" s="46" t="s">
        <v>759</v>
      </c>
      <c r="I124" s="46" t="s">
        <v>106</v>
      </c>
      <c r="J124" s="5" t="s">
        <v>844</v>
      </c>
      <c r="K124" s="33" t="s">
        <v>1001</v>
      </c>
      <c r="L124" s="33" t="s">
        <v>1001</v>
      </c>
    </row>
    <row r="125" spans="1:12">
      <c r="A125" s="41" t="str">
        <f t="shared" si="3"/>
        <v>産業（製造業）鉄鋼業製鉄業、製鋼・製鋼圧延業等※1フェロアロイ製造工程その他</v>
      </c>
      <c r="B125" s="11">
        <f t="shared" si="2"/>
        <v>119</v>
      </c>
      <c r="C125" s="46" t="s">
        <v>755</v>
      </c>
      <c r="D125" s="46" t="s">
        <v>756</v>
      </c>
      <c r="E125" s="46" t="s">
        <v>788</v>
      </c>
      <c r="F125" s="46" t="s">
        <v>13</v>
      </c>
      <c r="G125" s="46" t="s">
        <v>14</v>
      </c>
      <c r="H125" s="46" t="s">
        <v>759</v>
      </c>
      <c r="I125" s="46" t="s">
        <v>106</v>
      </c>
      <c r="J125" s="5" t="s">
        <v>873</v>
      </c>
      <c r="K125" s="33" t="s">
        <v>1001</v>
      </c>
      <c r="L125" s="33" t="s">
        <v>1001</v>
      </c>
    </row>
    <row r="126" spans="1:12">
      <c r="A126" s="41" t="str">
        <f t="shared" si="3"/>
        <v>産業（製造業）鉄鋼業製鉄業、製鋼・製鋼圧延業等※1伸線工程、引抜工程、鋳鉄管製造工程燃焼設備</v>
      </c>
      <c r="B126" s="11">
        <f t="shared" si="2"/>
        <v>120</v>
      </c>
      <c r="C126" s="5" t="s">
        <v>755</v>
      </c>
      <c r="D126" s="5" t="s">
        <v>756</v>
      </c>
      <c r="E126" s="5" t="s">
        <v>788</v>
      </c>
      <c r="F126" s="5" t="s">
        <v>13</v>
      </c>
      <c r="G126" s="5" t="s">
        <v>14</v>
      </c>
      <c r="H126" s="5" t="s">
        <v>984</v>
      </c>
      <c r="I126" s="5" t="s">
        <v>73</v>
      </c>
      <c r="J126" s="5" t="s">
        <v>2472</v>
      </c>
      <c r="K126" s="179" t="s">
        <v>1001</v>
      </c>
      <c r="L126" s="179" t="s">
        <v>1001</v>
      </c>
    </row>
    <row r="127" spans="1:12">
      <c r="A127" s="41" t="str">
        <f t="shared" si="3"/>
        <v>産業（製造業）鉄鋼業製鉄業、製鋼・製鋼圧延業等※1伸線工程、引抜工程、鋳鉄管製造工程燃焼設備</v>
      </c>
      <c r="B127" s="11">
        <f t="shared" si="2"/>
        <v>121</v>
      </c>
      <c r="C127" s="5" t="s">
        <v>755</v>
      </c>
      <c r="D127" s="5" t="s">
        <v>756</v>
      </c>
      <c r="E127" s="5" t="s">
        <v>788</v>
      </c>
      <c r="F127" s="5" t="s">
        <v>13</v>
      </c>
      <c r="G127" s="5" t="s">
        <v>14</v>
      </c>
      <c r="H127" s="5" t="s">
        <v>984</v>
      </c>
      <c r="I127" s="5" t="s">
        <v>73</v>
      </c>
      <c r="J127" s="5" t="s">
        <v>2473</v>
      </c>
      <c r="K127" s="179" t="s">
        <v>1001</v>
      </c>
      <c r="L127" s="179" t="s">
        <v>1001</v>
      </c>
    </row>
    <row r="128" spans="1:12">
      <c r="A128" s="41" t="str">
        <f t="shared" si="3"/>
        <v>産業（製造業）鉄鋼業製鉄業、製鋼・製鋼圧延業等※1伸線工程、引抜工程、鋳鉄管製造工程燃焼設備</v>
      </c>
      <c r="B128" s="11">
        <f t="shared" si="2"/>
        <v>122</v>
      </c>
      <c r="C128" s="46" t="s">
        <v>755</v>
      </c>
      <c r="D128" s="46" t="s">
        <v>756</v>
      </c>
      <c r="E128" s="46" t="s">
        <v>788</v>
      </c>
      <c r="F128" s="46" t="s">
        <v>13</v>
      </c>
      <c r="G128" s="46" t="s">
        <v>14</v>
      </c>
      <c r="H128" s="46" t="s">
        <v>984</v>
      </c>
      <c r="I128" s="46" t="s">
        <v>73</v>
      </c>
      <c r="J128" s="5" t="s">
        <v>915</v>
      </c>
      <c r="K128" s="33" t="s">
        <v>1001</v>
      </c>
      <c r="L128" s="33" t="s">
        <v>1001</v>
      </c>
    </row>
    <row r="129" spans="1:12">
      <c r="A129" s="41" t="str">
        <f t="shared" si="3"/>
        <v>産業（製造業）鉄鋼業製鉄業、製鋼・製鋼圧延業等※1伸線工程、引抜工程、鋳鉄管製造工程燃焼設備</v>
      </c>
      <c r="B129" s="11">
        <f t="shared" si="2"/>
        <v>123</v>
      </c>
      <c r="C129" s="46" t="s">
        <v>755</v>
      </c>
      <c r="D129" s="46" t="s">
        <v>756</v>
      </c>
      <c r="E129" s="46" t="s">
        <v>788</v>
      </c>
      <c r="F129" s="46" t="s">
        <v>13</v>
      </c>
      <c r="G129" s="46" t="s">
        <v>14</v>
      </c>
      <c r="H129" s="46" t="s">
        <v>984</v>
      </c>
      <c r="I129" s="46" t="s">
        <v>73</v>
      </c>
      <c r="J129" s="5" t="s">
        <v>922</v>
      </c>
      <c r="K129" s="33" t="s">
        <v>1001</v>
      </c>
      <c r="L129" s="33" t="s">
        <v>1001</v>
      </c>
    </row>
    <row r="130" spans="1:12">
      <c r="A130" s="41" t="str">
        <f t="shared" si="3"/>
        <v>産業（製造業）鉄鋼業製鉄業、製鋼・製鋼圧延業等※1伸線工程、引抜工程、鋳鉄管製造工程燃焼設備</v>
      </c>
      <c r="B130" s="11">
        <f t="shared" si="2"/>
        <v>124</v>
      </c>
      <c r="C130" s="5" t="s">
        <v>755</v>
      </c>
      <c r="D130" s="5" t="s">
        <v>756</v>
      </c>
      <c r="E130" s="5" t="s">
        <v>788</v>
      </c>
      <c r="F130" s="5" t="s">
        <v>13</v>
      </c>
      <c r="G130" s="5" t="s">
        <v>14</v>
      </c>
      <c r="H130" s="5" t="s">
        <v>984</v>
      </c>
      <c r="I130" s="5" t="s">
        <v>73</v>
      </c>
      <c r="J130" s="5" t="s">
        <v>2474</v>
      </c>
      <c r="K130" s="179" t="s">
        <v>1001</v>
      </c>
      <c r="L130" s="179" t="s">
        <v>1001</v>
      </c>
    </row>
    <row r="131" spans="1:12">
      <c r="A131" s="41" t="str">
        <f t="shared" si="3"/>
        <v>産業（製造業）鉄鋼業製鉄業、製鋼・製鋼圧延業等※1伸線工程、引抜工程、鋳鉄管製造工程燃焼設備</v>
      </c>
      <c r="B131" s="11">
        <f t="shared" si="2"/>
        <v>125</v>
      </c>
      <c r="C131" s="46" t="s">
        <v>755</v>
      </c>
      <c r="D131" s="46" t="s">
        <v>756</v>
      </c>
      <c r="E131" s="46" t="s">
        <v>788</v>
      </c>
      <c r="F131" s="46" t="s">
        <v>13</v>
      </c>
      <c r="G131" s="46" t="s">
        <v>14</v>
      </c>
      <c r="H131" s="46" t="s">
        <v>984</v>
      </c>
      <c r="I131" s="46" t="s">
        <v>73</v>
      </c>
      <c r="J131" s="5" t="s">
        <v>931</v>
      </c>
      <c r="K131" s="33" t="s">
        <v>1001</v>
      </c>
      <c r="L131" s="33" t="s">
        <v>1001</v>
      </c>
    </row>
    <row r="132" spans="1:12">
      <c r="A132" s="41" t="str">
        <f t="shared" si="3"/>
        <v>産業（製造業）鉄鋼業製鉄業、製鋼・製鋼圧延業等※1伸線工程、引抜工程、鋳鉄管製造工程燃焼設備</v>
      </c>
      <c r="B132" s="11">
        <f t="shared" si="2"/>
        <v>126</v>
      </c>
      <c r="C132" s="46" t="s">
        <v>755</v>
      </c>
      <c r="D132" s="46" t="s">
        <v>756</v>
      </c>
      <c r="E132" s="46" t="s">
        <v>788</v>
      </c>
      <c r="F132" s="46" t="s">
        <v>13</v>
      </c>
      <c r="G132" s="46" t="s">
        <v>14</v>
      </c>
      <c r="H132" s="46" t="s">
        <v>984</v>
      </c>
      <c r="I132" s="46" t="s">
        <v>73</v>
      </c>
      <c r="J132" s="5" t="s">
        <v>938</v>
      </c>
      <c r="K132" s="33" t="s">
        <v>1001</v>
      </c>
      <c r="L132" s="33" t="s">
        <v>1001</v>
      </c>
    </row>
    <row r="133" spans="1:12">
      <c r="A133" s="41" t="str">
        <f t="shared" si="3"/>
        <v>産業（製造業）鉄鋼業製鉄業、製鋼・製鋼圧延業等※1伸線工程、引抜工程、鋳鉄管製造工程燃焼設備</v>
      </c>
      <c r="B133" s="11">
        <f t="shared" ref="B133:B196" si="4">ROW(B133)-6</f>
        <v>127</v>
      </c>
      <c r="C133" s="46" t="s">
        <v>755</v>
      </c>
      <c r="D133" s="46" t="s">
        <v>756</v>
      </c>
      <c r="E133" s="46" t="s">
        <v>788</v>
      </c>
      <c r="F133" s="46" t="s">
        <v>13</v>
      </c>
      <c r="G133" s="46" t="s">
        <v>14</v>
      </c>
      <c r="H133" s="46" t="s">
        <v>984</v>
      </c>
      <c r="I133" s="46" t="s">
        <v>73</v>
      </c>
      <c r="J133" s="5" t="s">
        <v>935</v>
      </c>
      <c r="K133" s="33" t="s">
        <v>1001</v>
      </c>
      <c r="L133" s="33" t="s">
        <v>1001</v>
      </c>
    </row>
    <row r="134" spans="1:12">
      <c r="A134" s="41" t="str">
        <f t="shared" si="3"/>
        <v>産業（製造業）鉄鋼業製鉄業、製鋼・製鋼圧延業等※1伸線工程、引抜工程、鋳鉄管製造工程燃焼設備</v>
      </c>
      <c r="B134" s="11">
        <f t="shared" si="4"/>
        <v>128</v>
      </c>
      <c r="C134" s="46" t="s">
        <v>755</v>
      </c>
      <c r="D134" s="46" t="s">
        <v>756</v>
      </c>
      <c r="E134" s="46" t="s">
        <v>788</v>
      </c>
      <c r="F134" s="46" t="s">
        <v>13</v>
      </c>
      <c r="G134" s="46" t="s">
        <v>14</v>
      </c>
      <c r="H134" s="46" t="s">
        <v>984</v>
      </c>
      <c r="I134" s="46" t="s">
        <v>73</v>
      </c>
      <c r="J134" s="5" t="s">
        <v>936</v>
      </c>
      <c r="K134" s="33" t="s">
        <v>1001</v>
      </c>
      <c r="L134" s="33" t="s">
        <v>1001</v>
      </c>
    </row>
    <row r="135" spans="1:12">
      <c r="A135" s="41" t="str">
        <f t="shared" si="3"/>
        <v>産業（製造業）鉄鋼業製鉄業、製鋼・製鋼圧延業等※1伸線工程、引抜工程、鋳鉄管製造工程燃焼設備</v>
      </c>
      <c r="B135" s="11">
        <f t="shared" si="4"/>
        <v>129</v>
      </c>
      <c r="C135" s="5" t="s">
        <v>755</v>
      </c>
      <c r="D135" s="5" t="s">
        <v>756</v>
      </c>
      <c r="E135" s="5" t="s">
        <v>788</v>
      </c>
      <c r="F135" s="5" t="s">
        <v>13</v>
      </c>
      <c r="G135" s="5" t="s">
        <v>14</v>
      </c>
      <c r="H135" s="5" t="s">
        <v>984</v>
      </c>
      <c r="I135" s="5" t="s">
        <v>73</v>
      </c>
      <c r="J135" s="5" t="s">
        <v>2475</v>
      </c>
      <c r="K135" s="179" t="s">
        <v>1001</v>
      </c>
      <c r="L135" s="179" t="s">
        <v>1001</v>
      </c>
    </row>
    <row r="136" spans="1:12">
      <c r="A136" s="41" t="str">
        <f t="shared" ref="A136:A199" si="5">C136&amp;D136&amp;E136&amp;H136&amp;I136</f>
        <v>産業（製造業）鉄鋼業製鉄業、製鋼・製鋼圧延業等※1伸線工程、引抜工程、鋳鉄管製造工程熱利用設備</v>
      </c>
      <c r="B136" s="11">
        <f t="shared" si="4"/>
        <v>130</v>
      </c>
      <c r="C136" s="5" t="s">
        <v>755</v>
      </c>
      <c r="D136" s="5" t="s">
        <v>756</v>
      </c>
      <c r="E136" s="5" t="s">
        <v>788</v>
      </c>
      <c r="F136" s="5" t="s">
        <v>13</v>
      </c>
      <c r="G136" s="5" t="s">
        <v>14</v>
      </c>
      <c r="H136" s="5" t="s">
        <v>984</v>
      </c>
      <c r="I136" s="5" t="s">
        <v>88</v>
      </c>
      <c r="J136" s="5" t="s">
        <v>2476</v>
      </c>
      <c r="K136" s="179" t="s">
        <v>1001</v>
      </c>
      <c r="L136" s="179" t="s">
        <v>1001</v>
      </c>
    </row>
    <row r="137" spans="1:12">
      <c r="A137" s="41" t="str">
        <f t="shared" si="5"/>
        <v>産業（製造業）鉄鋼業製鉄業、製鋼・製鋼圧延業等※1伸線工程、引抜工程、鋳鉄管製造工程熱利用設備</v>
      </c>
      <c r="B137" s="11">
        <f t="shared" si="4"/>
        <v>131</v>
      </c>
      <c r="C137" s="5" t="s">
        <v>755</v>
      </c>
      <c r="D137" s="5" t="s">
        <v>756</v>
      </c>
      <c r="E137" s="5" t="s">
        <v>788</v>
      </c>
      <c r="F137" s="5" t="s">
        <v>13</v>
      </c>
      <c r="G137" s="5" t="s">
        <v>14</v>
      </c>
      <c r="H137" s="5" t="s">
        <v>984</v>
      </c>
      <c r="I137" s="5" t="s">
        <v>88</v>
      </c>
      <c r="J137" s="5" t="s">
        <v>2477</v>
      </c>
      <c r="K137" s="179" t="s">
        <v>1001</v>
      </c>
      <c r="L137" s="179" t="s">
        <v>1001</v>
      </c>
    </row>
    <row r="138" spans="1:12">
      <c r="A138" s="41" t="str">
        <f t="shared" si="5"/>
        <v>産業（製造業）鉄鋼業製鉄業、製鋼・製鋼圧延業等※1伸線工程、引抜工程、鋳鉄管製造工程熱利用設備</v>
      </c>
      <c r="B138" s="11">
        <f t="shared" si="4"/>
        <v>132</v>
      </c>
      <c r="C138" s="5" t="s">
        <v>755</v>
      </c>
      <c r="D138" s="5" t="s">
        <v>756</v>
      </c>
      <c r="E138" s="5" t="s">
        <v>788</v>
      </c>
      <c r="F138" s="5" t="s">
        <v>13</v>
      </c>
      <c r="G138" s="5" t="s">
        <v>14</v>
      </c>
      <c r="H138" s="5" t="s">
        <v>984</v>
      </c>
      <c r="I138" s="5" t="s">
        <v>88</v>
      </c>
      <c r="J138" s="5" t="s">
        <v>2478</v>
      </c>
      <c r="K138" s="179" t="s">
        <v>1001</v>
      </c>
      <c r="L138" s="179" t="s">
        <v>1001</v>
      </c>
    </row>
    <row r="139" spans="1:12">
      <c r="A139" s="41" t="str">
        <f t="shared" si="5"/>
        <v>産業（製造業）鉄鋼業製鉄業、製鋼・製鋼圧延業等※1伸線工程、引抜工程、鋳鉄管製造工程廃熱回収設備</v>
      </c>
      <c r="B139" s="11">
        <f t="shared" si="4"/>
        <v>133</v>
      </c>
      <c r="C139" s="5" t="s">
        <v>755</v>
      </c>
      <c r="D139" s="5" t="s">
        <v>756</v>
      </c>
      <c r="E139" s="5" t="s">
        <v>788</v>
      </c>
      <c r="F139" s="5" t="s">
        <v>13</v>
      </c>
      <c r="G139" s="5" t="s">
        <v>14</v>
      </c>
      <c r="H139" s="5" t="s">
        <v>984</v>
      </c>
      <c r="I139" s="5" t="s">
        <v>551</v>
      </c>
      <c r="J139" s="5" t="s">
        <v>2479</v>
      </c>
      <c r="K139" s="179" t="s">
        <v>1001</v>
      </c>
      <c r="L139" s="179" t="s">
        <v>1001</v>
      </c>
    </row>
    <row r="140" spans="1:12">
      <c r="A140" s="41" t="str">
        <f t="shared" si="5"/>
        <v>産業（製造業）鉄鋼業製鉄業、製鋼・製鋼圧延業等※1伸線工程、引抜工程、鋳鉄管製造工程廃熱回収設備</v>
      </c>
      <c r="B140" s="11">
        <f t="shared" si="4"/>
        <v>134</v>
      </c>
      <c r="C140" s="5" t="s">
        <v>755</v>
      </c>
      <c r="D140" s="5" t="s">
        <v>756</v>
      </c>
      <c r="E140" s="5" t="s">
        <v>788</v>
      </c>
      <c r="F140" s="5" t="s">
        <v>13</v>
      </c>
      <c r="G140" s="5" t="s">
        <v>14</v>
      </c>
      <c r="H140" s="5" t="s">
        <v>984</v>
      </c>
      <c r="I140" s="5" t="s">
        <v>551</v>
      </c>
      <c r="J140" s="5" t="s">
        <v>2480</v>
      </c>
      <c r="K140" s="179" t="s">
        <v>1001</v>
      </c>
      <c r="L140" s="179" t="s">
        <v>1001</v>
      </c>
    </row>
    <row r="141" spans="1:12">
      <c r="A141" s="41" t="str">
        <f t="shared" si="5"/>
        <v>産業（製造業）鉄鋼業製鉄業、製鋼・製鋼圧延業等※1伸線工程、引抜工程、鋳鉄管製造工程廃熱回収設備</v>
      </c>
      <c r="B141" s="11">
        <f t="shared" si="4"/>
        <v>135</v>
      </c>
      <c r="C141" s="5" t="s">
        <v>755</v>
      </c>
      <c r="D141" s="5" t="s">
        <v>756</v>
      </c>
      <c r="E141" s="5" t="s">
        <v>788</v>
      </c>
      <c r="F141" s="5" t="s">
        <v>13</v>
      </c>
      <c r="G141" s="5" t="s">
        <v>14</v>
      </c>
      <c r="H141" s="5" t="s">
        <v>984</v>
      </c>
      <c r="I141" s="5" t="s">
        <v>551</v>
      </c>
      <c r="J141" s="5" t="s">
        <v>2481</v>
      </c>
      <c r="K141" s="179" t="s">
        <v>1001</v>
      </c>
      <c r="L141" s="179" t="s">
        <v>1001</v>
      </c>
    </row>
    <row r="142" spans="1:12">
      <c r="A142" s="41" t="str">
        <f t="shared" si="5"/>
        <v>産業（製造業）鉄鋼業製鉄業、製鋼・製鋼圧延業等※1伸線工程、引抜工程、鋳鉄管製造工程省エネルギー型製造プロセス</v>
      </c>
      <c r="B142" s="11">
        <f t="shared" si="4"/>
        <v>136</v>
      </c>
      <c r="C142" s="5" t="s">
        <v>755</v>
      </c>
      <c r="D142" s="5" t="s">
        <v>756</v>
      </c>
      <c r="E142" s="5" t="s">
        <v>788</v>
      </c>
      <c r="F142" s="5" t="s">
        <v>13</v>
      </c>
      <c r="G142" s="5" t="s">
        <v>14</v>
      </c>
      <c r="H142" s="5" t="s">
        <v>984</v>
      </c>
      <c r="I142" s="5" t="s">
        <v>982</v>
      </c>
      <c r="J142" s="5" t="s">
        <v>2482</v>
      </c>
      <c r="K142" s="179" t="s">
        <v>1001</v>
      </c>
      <c r="L142" s="179" t="s">
        <v>1001</v>
      </c>
    </row>
    <row r="143" spans="1:12">
      <c r="A143" s="41" t="str">
        <f t="shared" si="5"/>
        <v>産業（製造業）鉄鋼業製鉄業、製鋼・製鋼圧延業等※1伸線工程、引抜工程、鋳鉄管製造工程省エネルギー型製造プロセス</v>
      </c>
      <c r="B143" s="11">
        <f t="shared" si="4"/>
        <v>137</v>
      </c>
      <c r="C143" s="5" t="s">
        <v>755</v>
      </c>
      <c r="D143" s="5" t="s">
        <v>756</v>
      </c>
      <c r="E143" s="5" t="s">
        <v>788</v>
      </c>
      <c r="F143" s="5" t="s">
        <v>13</v>
      </c>
      <c r="G143" s="5" t="s">
        <v>14</v>
      </c>
      <c r="H143" s="5" t="s">
        <v>984</v>
      </c>
      <c r="I143" s="5" t="s">
        <v>982</v>
      </c>
      <c r="J143" s="5" t="s">
        <v>2483</v>
      </c>
      <c r="K143" s="179" t="s">
        <v>1001</v>
      </c>
      <c r="L143" s="179" t="s">
        <v>1001</v>
      </c>
    </row>
    <row r="144" spans="1:12">
      <c r="A144" s="41" t="str">
        <f t="shared" si="5"/>
        <v>産業（製造業）鉄鋼業製鉄業、製鋼・製鋼圧延業等※1その他の主要エネルギー消費設備廃熱回収設備</v>
      </c>
      <c r="B144" s="11">
        <f t="shared" si="4"/>
        <v>138</v>
      </c>
      <c r="C144" s="5" t="s">
        <v>755</v>
      </c>
      <c r="D144" s="5" t="s">
        <v>756</v>
      </c>
      <c r="E144" s="5" t="s">
        <v>788</v>
      </c>
      <c r="F144" s="5" t="s">
        <v>13</v>
      </c>
      <c r="G144" s="5" t="s">
        <v>14</v>
      </c>
      <c r="H144" s="5" t="s">
        <v>718</v>
      </c>
      <c r="I144" s="5" t="s">
        <v>551</v>
      </c>
      <c r="J144" s="5" t="s">
        <v>2484</v>
      </c>
      <c r="K144" s="179" t="s">
        <v>1001</v>
      </c>
      <c r="L144" s="179" t="s">
        <v>1001</v>
      </c>
    </row>
    <row r="145" spans="1:12">
      <c r="A145" s="41" t="str">
        <f t="shared" si="5"/>
        <v>産業（製造業）鉄鋼業製鉄業、製鋼・製鋼圧延業等※1その他の主要エネルギー消費設備コージェネレーション設備</v>
      </c>
      <c r="B145" s="11">
        <f t="shared" si="4"/>
        <v>139</v>
      </c>
      <c r="C145" s="5" t="s">
        <v>755</v>
      </c>
      <c r="D145" s="5" t="s">
        <v>756</v>
      </c>
      <c r="E145" s="5" t="s">
        <v>788</v>
      </c>
      <c r="F145" s="5" t="s">
        <v>13</v>
      </c>
      <c r="G145" s="5" t="s">
        <v>14</v>
      </c>
      <c r="H145" s="5" t="s">
        <v>718</v>
      </c>
      <c r="I145" s="5" t="s">
        <v>109</v>
      </c>
      <c r="J145" s="5" t="s">
        <v>2485</v>
      </c>
      <c r="K145" s="179" t="s">
        <v>1001</v>
      </c>
      <c r="L145" s="179" t="s">
        <v>1001</v>
      </c>
    </row>
    <row r="146" spans="1:12">
      <c r="A146" s="41" t="str">
        <f t="shared" si="5"/>
        <v>産業（製造業）鉄鋼業製鉄業、製鋼・製鋼圧延業等※1その他の主要エネルギー消費設備電気使用設備</v>
      </c>
      <c r="B146" s="11">
        <f t="shared" si="4"/>
        <v>140</v>
      </c>
      <c r="C146" s="5" t="s">
        <v>755</v>
      </c>
      <c r="D146" s="5" t="s">
        <v>756</v>
      </c>
      <c r="E146" s="5" t="s">
        <v>788</v>
      </c>
      <c r="F146" s="5" t="s">
        <v>13</v>
      </c>
      <c r="G146" s="5" t="s">
        <v>14</v>
      </c>
      <c r="H146" s="5" t="s">
        <v>718</v>
      </c>
      <c r="I146" s="5" t="s">
        <v>116</v>
      </c>
      <c r="J146" s="5" t="s">
        <v>2486</v>
      </c>
      <c r="K146" s="179" t="s">
        <v>1001</v>
      </c>
      <c r="L146" s="179" t="s">
        <v>1001</v>
      </c>
    </row>
    <row r="147" spans="1:12">
      <c r="A147" s="41" t="str">
        <f t="shared" si="5"/>
        <v>産業（製造業）鉄鋼業製鉄業、製鋼・製鋼圧延業等※1その他の主要エネルギー消費設備その他</v>
      </c>
      <c r="B147" s="11">
        <f t="shared" si="4"/>
        <v>141</v>
      </c>
      <c r="C147" s="5" t="s">
        <v>755</v>
      </c>
      <c r="D147" s="5" t="s">
        <v>756</v>
      </c>
      <c r="E147" s="5" t="s">
        <v>788</v>
      </c>
      <c r="F147" s="5" t="s">
        <v>13</v>
      </c>
      <c r="G147" s="5" t="s">
        <v>14</v>
      </c>
      <c r="H147" s="5" t="s">
        <v>718</v>
      </c>
      <c r="I147" s="5" t="s">
        <v>106</v>
      </c>
      <c r="J147" s="5" t="s">
        <v>2487</v>
      </c>
      <c r="K147" s="179" t="s">
        <v>1001</v>
      </c>
      <c r="L147" s="179" t="s">
        <v>1001</v>
      </c>
    </row>
    <row r="148" spans="1:12">
      <c r="A148" s="41" t="str">
        <f t="shared" si="5"/>
        <v>産業（製造業）鉄鋼業銑鉄鋳物製造業、可鍛鋳鉄製造業溶解工程燃焼設備</v>
      </c>
      <c r="B148" s="11">
        <f t="shared" si="4"/>
        <v>142</v>
      </c>
      <c r="C148" s="46" t="s">
        <v>755</v>
      </c>
      <c r="D148" s="46" t="s">
        <v>756</v>
      </c>
      <c r="E148" s="46" t="s">
        <v>985</v>
      </c>
      <c r="F148" s="46" t="s">
        <v>13</v>
      </c>
      <c r="G148" s="46" t="s">
        <v>14</v>
      </c>
      <c r="H148" s="46" t="s">
        <v>762</v>
      </c>
      <c r="I148" s="46" t="s">
        <v>73</v>
      </c>
      <c r="J148" s="5" t="s">
        <v>845</v>
      </c>
      <c r="K148" s="33" t="s">
        <v>1001</v>
      </c>
      <c r="L148" s="33" t="s">
        <v>1001</v>
      </c>
    </row>
    <row r="149" spans="1:12">
      <c r="A149" s="41" t="str">
        <f t="shared" si="5"/>
        <v>産業（製造業）鉄鋼業銑鉄鋳物製造業、可鍛鋳鉄製造業溶解工程熱利用設備</v>
      </c>
      <c r="B149" s="11">
        <f t="shared" si="4"/>
        <v>143</v>
      </c>
      <c r="C149" s="5" t="s">
        <v>755</v>
      </c>
      <c r="D149" s="5" t="s">
        <v>756</v>
      </c>
      <c r="E149" s="5" t="s">
        <v>985</v>
      </c>
      <c r="F149" s="5" t="s">
        <v>13</v>
      </c>
      <c r="G149" s="5" t="s">
        <v>14</v>
      </c>
      <c r="H149" s="5" t="s">
        <v>762</v>
      </c>
      <c r="I149" s="5" t="s">
        <v>88</v>
      </c>
      <c r="J149" s="5" t="s">
        <v>2488</v>
      </c>
      <c r="K149" s="179" t="s">
        <v>1001</v>
      </c>
      <c r="L149" s="179" t="s">
        <v>1001</v>
      </c>
    </row>
    <row r="150" spans="1:12">
      <c r="A150" s="41" t="str">
        <f t="shared" si="5"/>
        <v>産業（製造業）鉄鋼業銑鉄鋳物製造業、可鍛鋳鉄製造業溶解工程熱利用設備</v>
      </c>
      <c r="B150" s="11">
        <f t="shared" si="4"/>
        <v>144</v>
      </c>
      <c r="C150" s="5" t="s">
        <v>755</v>
      </c>
      <c r="D150" s="5" t="s">
        <v>756</v>
      </c>
      <c r="E150" s="5" t="s">
        <v>985</v>
      </c>
      <c r="F150" s="5" t="s">
        <v>13</v>
      </c>
      <c r="G150" s="5" t="s">
        <v>14</v>
      </c>
      <c r="H150" s="5" t="s">
        <v>762</v>
      </c>
      <c r="I150" s="5" t="s">
        <v>88</v>
      </c>
      <c r="J150" s="5" t="s">
        <v>2489</v>
      </c>
      <c r="K150" s="179" t="s">
        <v>1001</v>
      </c>
      <c r="L150" s="179" t="s">
        <v>1001</v>
      </c>
    </row>
    <row r="151" spans="1:12">
      <c r="A151" s="41" t="str">
        <f t="shared" si="5"/>
        <v>産業（製造業）鉄鋼業銑鉄鋳物製造業、可鍛鋳鉄製造業溶解工程廃熱回収設備</v>
      </c>
      <c r="B151" s="11">
        <f t="shared" si="4"/>
        <v>145</v>
      </c>
      <c r="C151" s="46" t="s">
        <v>755</v>
      </c>
      <c r="D151" s="46" t="s">
        <v>756</v>
      </c>
      <c r="E151" s="46" t="s">
        <v>985</v>
      </c>
      <c r="F151" s="46" t="s">
        <v>13</v>
      </c>
      <c r="G151" s="46" t="s">
        <v>14</v>
      </c>
      <c r="H151" s="46" t="s">
        <v>762</v>
      </c>
      <c r="I151" s="46" t="s">
        <v>551</v>
      </c>
      <c r="J151" s="5" t="s">
        <v>819</v>
      </c>
      <c r="K151" s="33" t="s">
        <v>1001</v>
      </c>
      <c r="L151" s="33" t="s">
        <v>1001</v>
      </c>
    </row>
    <row r="152" spans="1:12">
      <c r="A152" s="41" t="str">
        <f t="shared" si="5"/>
        <v>産業（製造業）鉄鋼業銑鉄鋳物製造業、可鍛鋳鉄製造業溶解工程廃熱回収設備</v>
      </c>
      <c r="B152" s="11">
        <f t="shared" si="4"/>
        <v>146</v>
      </c>
      <c r="C152" s="46" t="s">
        <v>755</v>
      </c>
      <c r="D152" s="46" t="s">
        <v>756</v>
      </c>
      <c r="E152" s="46" t="s">
        <v>985</v>
      </c>
      <c r="F152" s="46" t="s">
        <v>13</v>
      </c>
      <c r="G152" s="46" t="s">
        <v>14</v>
      </c>
      <c r="H152" s="46" t="s">
        <v>762</v>
      </c>
      <c r="I152" s="46" t="s">
        <v>551</v>
      </c>
      <c r="J152" s="5" t="s">
        <v>846</v>
      </c>
      <c r="K152" s="33" t="s">
        <v>1001</v>
      </c>
      <c r="L152" s="33" t="s">
        <v>1001</v>
      </c>
    </row>
    <row r="153" spans="1:12">
      <c r="A153" s="41" t="str">
        <f t="shared" si="5"/>
        <v>産業（製造業）鉄鋼業銑鉄鋳物製造業、可鍛鋳鉄製造業溶解工程電気使用設備</v>
      </c>
      <c r="B153" s="11">
        <f t="shared" si="4"/>
        <v>147</v>
      </c>
      <c r="C153" s="5" t="s">
        <v>755</v>
      </c>
      <c r="D153" s="5" t="s">
        <v>756</v>
      </c>
      <c r="E153" s="5" t="s">
        <v>985</v>
      </c>
      <c r="F153" s="5" t="s">
        <v>13</v>
      </c>
      <c r="G153" s="5" t="s">
        <v>14</v>
      </c>
      <c r="H153" s="5" t="s">
        <v>762</v>
      </c>
      <c r="I153" s="5" t="s">
        <v>116</v>
      </c>
      <c r="J153" s="5" t="s">
        <v>2490</v>
      </c>
      <c r="K153" s="179" t="s">
        <v>1001</v>
      </c>
      <c r="L153" s="179" t="s">
        <v>1001</v>
      </c>
    </row>
    <row r="154" spans="1:12">
      <c r="A154" s="41" t="str">
        <f t="shared" si="5"/>
        <v>産業（製造業）鉄鋼業銑鉄鋳物製造業、可鍛鋳鉄製造業溶解工程その他</v>
      </c>
      <c r="B154" s="11">
        <f t="shared" si="4"/>
        <v>148</v>
      </c>
      <c r="C154" s="5" t="s">
        <v>755</v>
      </c>
      <c r="D154" s="5" t="s">
        <v>756</v>
      </c>
      <c r="E154" s="5" t="s">
        <v>985</v>
      </c>
      <c r="F154" s="5" t="s">
        <v>13</v>
      </c>
      <c r="G154" s="5" t="s">
        <v>14</v>
      </c>
      <c r="H154" s="5" t="s">
        <v>762</v>
      </c>
      <c r="I154" s="5" t="s">
        <v>106</v>
      </c>
      <c r="J154" s="5" t="s">
        <v>2491</v>
      </c>
      <c r="K154" s="179" t="s">
        <v>1001</v>
      </c>
      <c r="L154" s="179" t="s">
        <v>1001</v>
      </c>
    </row>
    <row r="155" spans="1:12">
      <c r="A155" s="41" t="str">
        <f t="shared" si="5"/>
        <v>産業（製造業）鉄鋼業銑鉄鋳物製造業、可鍛鋳鉄製造業溶解工程その他</v>
      </c>
      <c r="B155" s="11">
        <f t="shared" si="4"/>
        <v>149</v>
      </c>
      <c r="C155" s="5" t="s">
        <v>755</v>
      </c>
      <c r="D155" s="5" t="s">
        <v>756</v>
      </c>
      <c r="E155" s="5" t="s">
        <v>985</v>
      </c>
      <c r="F155" s="5" t="s">
        <v>13</v>
      </c>
      <c r="G155" s="5" t="s">
        <v>14</v>
      </c>
      <c r="H155" s="5" t="s">
        <v>762</v>
      </c>
      <c r="I155" s="5" t="s">
        <v>106</v>
      </c>
      <c r="J155" s="5" t="s">
        <v>2492</v>
      </c>
      <c r="K155" s="179" t="s">
        <v>1001</v>
      </c>
      <c r="L155" s="179" t="s">
        <v>1001</v>
      </c>
    </row>
    <row r="156" spans="1:12">
      <c r="A156" s="41" t="str">
        <f t="shared" si="5"/>
        <v>産業（製造業）鉄鋼業銑鉄鋳物製造業、可鍛鋳鉄製造業鋳造工程（造型、中子、注湯、調砂、型バラシ）電気使用設備</v>
      </c>
      <c r="B156" s="11">
        <f t="shared" si="4"/>
        <v>150</v>
      </c>
      <c r="C156" s="5" t="s">
        <v>755</v>
      </c>
      <c r="D156" s="5" t="s">
        <v>756</v>
      </c>
      <c r="E156" s="5" t="s">
        <v>985</v>
      </c>
      <c r="F156" s="5" t="s">
        <v>13</v>
      </c>
      <c r="G156" s="5" t="s">
        <v>14</v>
      </c>
      <c r="H156" s="5" t="s">
        <v>2493</v>
      </c>
      <c r="I156" s="5" t="s">
        <v>116</v>
      </c>
      <c r="J156" s="5" t="s">
        <v>2494</v>
      </c>
      <c r="K156" s="179" t="s">
        <v>1001</v>
      </c>
      <c r="L156" s="179" t="s">
        <v>1001</v>
      </c>
    </row>
    <row r="157" spans="1:12">
      <c r="A157" s="41" t="str">
        <f t="shared" si="5"/>
        <v>産業（製造業）鉄鋼業銑鉄鋳物製造業、可鍛鋳鉄製造業鋳造工程（造型、中子、注湯、調砂、型バラシ）その他</v>
      </c>
      <c r="B157" s="11">
        <f t="shared" si="4"/>
        <v>151</v>
      </c>
      <c r="C157" s="5" t="s">
        <v>755</v>
      </c>
      <c r="D157" s="5" t="s">
        <v>756</v>
      </c>
      <c r="E157" s="5" t="s">
        <v>985</v>
      </c>
      <c r="F157" s="5" t="s">
        <v>13</v>
      </c>
      <c r="G157" s="5" t="s">
        <v>14</v>
      </c>
      <c r="H157" s="5" t="s">
        <v>2493</v>
      </c>
      <c r="I157" s="5" t="s">
        <v>106</v>
      </c>
      <c r="J157" s="5" t="s">
        <v>2495</v>
      </c>
      <c r="K157" s="179" t="s">
        <v>1001</v>
      </c>
      <c r="L157" s="179" t="s">
        <v>1001</v>
      </c>
    </row>
    <row r="158" spans="1:12">
      <c r="A158" s="41" t="str">
        <f t="shared" si="5"/>
        <v>産業（製造業）鉄鋼業銑鉄鋳物製造業、可鍛鋳鉄製造業鋳造工程（造型、中子、注湯、調砂、型バラシ）その他</v>
      </c>
      <c r="B158" s="11">
        <f t="shared" si="4"/>
        <v>152</v>
      </c>
      <c r="C158" s="5" t="s">
        <v>755</v>
      </c>
      <c r="D158" s="5" t="s">
        <v>756</v>
      </c>
      <c r="E158" s="5" t="s">
        <v>985</v>
      </c>
      <c r="F158" s="5" t="s">
        <v>13</v>
      </c>
      <c r="G158" s="5" t="s">
        <v>14</v>
      </c>
      <c r="H158" s="5" t="s">
        <v>2493</v>
      </c>
      <c r="I158" s="5" t="s">
        <v>106</v>
      </c>
      <c r="J158" s="5" t="s">
        <v>2496</v>
      </c>
      <c r="K158" s="179" t="s">
        <v>1001</v>
      </c>
      <c r="L158" s="179" t="s">
        <v>1001</v>
      </c>
    </row>
    <row r="159" spans="1:12">
      <c r="A159" s="41" t="str">
        <f t="shared" si="5"/>
        <v>産業（製造業）鉄鋼業銑鉄鋳物製造業、可鍛鋳鉄製造業鋳造工程（造型、中子、注湯、調砂、型バラシ）その他</v>
      </c>
      <c r="B159" s="11">
        <f t="shared" si="4"/>
        <v>153</v>
      </c>
      <c r="C159" s="5" t="s">
        <v>755</v>
      </c>
      <c r="D159" s="5" t="s">
        <v>756</v>
      </c>
      <c r="E159" s="5" t="s">
        <v>985</v>
      </c>
      <c r="F159" s="5" t="s">
        <v>13</v>
      </c>
      <c r="G159" s="5" t="s">
        <v>14</v>
      </c>
      <c r="H159" s="5" t="s">
        <v>2493</v>
      </c>
      <c r="I159" s="5" t="s">
        <v>106</v>
      </c>
      <c r="J159" s="5" t="s">
        <v>2497</v>
      </c>
      <c r="K159" s="179" t="s">
        <v>1001</v>
      </c>
      <c r="L159" s="179" t="s">
        <v>1001</v>
      </c>
    </row>
    <row r="160" spans="1:12">
      <c r="A160" s="41" t="str">
        <f t="shared" si="5"/>
        <v>産業（製造業）鉄鋼業銑鉄鋳物製造業、可鍛鋳鉄製造業仕上工程（堰折、鋳仕上、検査、塗装）その他</v>
      </c>
      <c r="B160" s="11">
        <f t="shared" si="4"/>
        <v>154</v>
      </c>
      <c r="C160" s="5" t="s">
        <v>755</v>
      </c>
      <c r="D160" s="5" t="s">
        <v>756</v>
      </c>
      <c r="E160" s="5" t="s">
        <v>985</v>
      </c>
      <c r="F160" s="5" t="s">
        <v>13</v>
      </c>
      <c r="G160" s="5" t="s">
        <v>14</v>
      </c>
      <c r="H160" s="5" t="s">
        <v>2498</v>
      </c>
      <c r="I160" s="5" t="s">
        <v>106</v>
      </c>
      <c r="J160" s="5" t="s">
        <v>2431</v>
      </c>
      <c r="K160" s="179" t="s">
        <v>1001</v>
      </c>
      <c r="L160" s="179" t="s">
        <v>1001</v>
      </c>
    </row>
    <row r="161" spans="1:12">
      <c r="A161" s="41" t="str">
        <f t="shared" si="5"/>
        <v>産業（製造業）鉄鋼業銑鉄鋳物製造業、可鍛鋳鉄製造業その他の主要エネルギー消費設備その他</v>
      </c>
      <c r="B161" s="11">
        <f t="shared" si="4"/>
        <v>155</v>
      </c>
      <c r="C161" s="5" t="s">
        <v>755</v>
      </c>
      <c r="D161" s="5" t="s">
        <v>756</v>
      </c>
      <c r="E161" s="5" t="s">
        <v>985</v>
      </c>
      <c r="F161" s="5" t="s">
        <v>13</v>
      </c>
      <c r="G161" s="5" t="s">
        <v>14</v>
      </c>
      <c r="H161" s="5" t="s">
        <v>718</v>
      </c>
      <c r="I161" s="5" t="s">
        <v>106</v>
      </c>
      <c r="J161" s="5" t="s">
        <v>2499</v>
      </c>
      <c r="K161" s="179" t="s">
        <v>1001</v>
      </c>
      <c r="L161" s="179" t="s">
        <v>1001</v>
      </c>
    </row>
    <row r="162" spans="1:12">
      <c r="A162" s="41" t="str">
        <f t="shared" si="5"/>
        <v>産業（製造業）鉄鋼業鋳鋼製造業製鋼工程燃焼設備</v>
      </c>
      <c r="B162" s="11">
        <f t="shared" si="4"/>
        <v>156</v>
      </c>
      <c r="C162" s="46" t="s">
        <v>755</v>
      </c>
      <c r="D162" s="46" t="s">
        <v>756</v>
      </c>
      <c r="E162" s="46" t="s">
        <v>986</v>
      </c>
      <c r="F162" s="46" t="s">
        <v>13</v>
      </c>
      <c r="G162" s="46" t="s">
        <v>14</v>
      </c>
      <c r="H162" s="46" t="s">
        <v>758</v>
      </c>
      <c r="I162" s="46" t="s">
        <v>73</v>
      </c>
      <c r="J162" s="5" t="s">
        <v>2423</v>
      </c>
      <c r="K162" s="33" t="s">
        <v>1001</v>
      </c>
      <c r="L162" s="33" t="s">
        <v>1001</v>
      </c>
    </row>
    <row r="163" spans="1:12">
      <c r="A163" s="41" t="str">
        <f t="shared" si="5"/>
        <v>産業（製造業）鉄鋼業鋳鋼製造業製鋼工程熱利用設備</v>
      </c>
      <c r="B163" s="11">
        <f t="shared" si="4"/>
        <v>157</v>
      </c>
      <c r="C163" s="5" t="s">
        <v>755</v>
      </c>
      <c r="D163" s="5" t="s">
        <v>756</v>
      </c>
      <c r="E163" s="5" t="s">
        <v>986</v>
      </c>
      <c r="F163" s="5" t="s">
        <v>13</v>
      </c>
      <c r="G163" s="5" t="s">
        <v>14</v>
      </c>
      <c r="H163" s="5" t="s">
        <v>758</v>
      </c>
      <c r="I163" s="5" t="s">
        <v>88</v>
      </c>
      <c r="J163" s="5" t="s">
        <v>2500</v>
      </c>
      <c r="K163" s="179" t="s">
        <v>1001</v>
      </c>
      <c r="L163" s="179" t="s">
        <v>1001</v>
      </c>
    </row>
    <row r="164" spans="1:12">
      <c r="A164" s="41" t="str">
        <f t="shared" si="5"/>
        <v>産業（製造業）鉄鋼業鋳鋼製造業製鋼工程熱利用設備</v>
      </c>
      <c r="B164" s="11">
        <f t="shared" si="4"/>
        <v>158</v>
      </c>
      <c r="C164" s="46" t="s">
        <v>755</v>
      </c>
      <c r="D164" s="46" t="s">
        <v>756</v>
      </c>
      <c r="E164" s="46" t="s">
        <v>986</v>
      </c>
      <c r="F164" s="46" t="s">
        <v>13</v>
      </c>
      <c r="G164" s="46" t="s">
        <v>14</v>
      </c>
      <c r="H164" s="46" t="s">
        <v>758</v>
      </c>
      <c r="I164" s="46" t="s">
        <v>88</v>
      </c>
      <c r="J164" s="5" t="s">
        <v>874</v>
      </c>
      <c r="K164" s="33" t="s">
        <v>1001</v>
      </c>
      <c r="L164" s="33" t="s">
        <v>1001</v>
      </c>
    </row>
    <row r="165" spans="1:12">
      <c r="A165" s="41" t="str">
        <f t="shared" si="5"/>
        <v>産業（製造業）鉄鋼業鋳鋼製造業製鋼工程廃熱回収設備</v>
      </c>
      <c r="B165" s="11">
        <f t="shared" si="4"/>
        <v>159</v>
      </c>
      <c r="C165" s="5" t="s">
        <v>755</v>
      </c>
      <c r="D165" s="5" t="s">
        <v>756</v>
      </c>
      <c r="E165" s="5" t="s">
        <v>986</v>
      </c>
      <c r="F165" s="5" t="s">
        <v>13</v>
      </c>
      <c r="G165" s="5" t="s">
        <v>14</v>
      </c>
      <c r="H165" s="5" t="s">
        <v>758</v>
      </c>
      <c r="I165" s="5" t="s">
        <v>551</v>
      </c>
      <c r="J165" s="5" t="s">
        <v>2501</v>
      </c>
      <c r="K165" s="179" t="s">
        <v>1001</v>
      </c>
      <c r="L165" s="179" t="s">
        <v>1001</v>
      </c>
    </row>
    <row r="166" spans="1:12">
      <c r="A166" s="41" t="str">
        <f t="shared" si="5"/>
        <v>産業（製造業）鉄鋼業鋳鋼製造業製鋼工程電気使用設備</v>
      </c>
      <c r="B166" s="11">
        <f t="shared" si="4"/>
        <v>160</v>
      </c>
      <c r="C166" s="46" t="s">
        <v>755</v>
      </c>
      <c r="D166" s="46" t="s">
        <v>756</v>
      </c>
      <c r="E166" s="46" t="s">
        <v>986</v>
      </c>
      <c r="F166" s="46" t="s">
        <v>13</v>
      </c>
      <c r="G166" s="46" t="s">
        <v>14</v>
      </c>
      <c r="H166" s="46" t="s">
        <v>758</v>
      </c>
      <c r="I166" s="46" t="s">
        <v>116</v>
      </c>
      <c r="J166" s="5" t="s">
        <v>785</v>
      </c>
      <c r="K166" s="33" t="s">
        <v>1001</v>
      </c>
      <c r="L166" s="33" t="s">
        <v>1001</v>
      </c>
    </row>
    <row r="167" spans="1:12">
      <c r="A167" s="41" t="str">
        <f t="shared" si="5"/>
        <v>産業（製造業）鉄鋼業鋳鋼製造業製鋼工程その他</v>
      </c>
      <c r="B167" s="11">
        <f t="shared" si="4"/>
        <v>161</v>
      </c>
      <c r="C167" s="5" t="s">
        <v>755</v>
      </c>
      <c r="D167" s="5" t="s">
        <v>756</v>
      </c>
      <c r="E167" s="5" t="s">
        <v>986</v>
      </c>
      <c r="F167" s="5" t="s">
        <v>13</v>
      </c>
      <c r="G167" s="5" t="s">
        <v>14</v>
      </c>
      <c r="H167" s="5" t="s">
        <v>758</v>
      </c>
      <c r="I167" s="5" t="s">
        <v>106</v>
      </c>
      <c r="J167" s="5" t="s">
        <v>869</v>
      </c>
      <c r="K167" s="179" t="s">
        <v>1001</v>
      </c>
      <c r="L167" s="179" t="s">
        <v>1001</v>
      </c>
    </row>
    <row r="168" spans="1:12">
      <c r="A168" s="41" t="str">
        <f t="shared" si="5"/>
        <v>産業（製造業）鉄鋼業鋳鋼製造業製鋼工程その他</v>
      </c>
      <c r="B168" s="11">
        <f t="shared" si="4"/>
        <v>162</v>
      </c>
      <c r="C168" s="5" t="s">
        <v>755</v>
      </c>
      <c r="D168" s="5" t="s">
        <v>756</v>
      </c>
      <c r="E168" s="5" t="s">
        <v>986</v>
      </c>
      <c r="F168" s="5" t="s">
        <v>13</v>
      </c>
      <c r="G168" s="5" t="s">
        <v>14</v>
      </c>
      <c r="H168" s="5" t="s">
        <v>758</v>
      </c>
      <c r="I168" s="5" t="s">
        <v>106</v>
      </c>
      <c r="J168" s="5" t="s">
        <v>2452</v>
      </c>
      <c r="K168" s="179" t="s">
        <v>1001</v>
      </c>
      <c r="L168" s="179" t="s">
        <v>1001</v>
      </c>
    </row>
    <row r="169" spans="1:12">
      <c r="A169" s="41" t="str">
        <f t="shared" si="5"/>
        <v>産業（製造業）鉄鋼業鋳鋼製造業製鋼工程その他</v>
      </c>
      <c r="B169" s="11">
        <f t="shared" si="4"/>
        <v>163</v>
      </c>
      <c r="C169" s="5" t="s">
        <v>755</v>
      </c>
      <c r="D169" s="5" t="s">
        <v>756</v>
      </c>
      <c r="E169" s="5" t="s">
        <v>986</v>
      </c>
      <c r="F169" s="5" t="s">
        <v>13</v>
      </c>
      <c r="G169" s="5" t="s">
        <v>14</v>
      </c>
      <c r="H169" s="5" t="s">
        <v>758</v>
      </c>
      <c r="I169" s="5" t="s">
        <v>106</v>
      </c>
      <c r="J169" s="5" t="s">
        <v>2502</v>
      </c>
      <c r="K169" s="179" t="s">
        <v>1001</v>
      </c>
      <c r="L169" s="179" t="s">
        <v>1001</v>
      </c>
    </row>
    <row r="170" spans="1:12">
      <c r="A170" s="41" t="str">
        <f t="shared" si="5"/>
        <v>産業（製造業）鉄鋼業鋳鋼製造業鋳造工程（造型、中子、注湯、調砂、型バラシ）電気使用設備</v>
      </c>
      <c r="B170" s="11">
        <f t="shared" si="4"/>
        <v>164</v>
      </c>
      <c r="C170" s="5" t="s">
        <v>755</v>
      </c>
      <c r="D170" s="5" t="s">
        <v>756</v>
      </c>
      <c r="E170" s="5" t="s">
        <v>986</v>
      </c>
      <c r="F170" s="5" t="s">
        <v>13</v>
      </c>
      <c r="G170" s="5" t="s">
        <v>14</v>
      </c>
      <c r="H170" s="5" t="s">
        <v>2493</v>
      </c>
      <c r="I170" s="5" t="s">
        <v>116</v>
      </c>
      <c r="J170" s="5" t="s">
        <v>2503</v>
      </c>
      <c r="K170" s="179" t="s">
        <v>1001</v>
      </c>
      <c r="L170" s="179" t="s">
        <v>1001</v>
      </c>
    </row>
    <row r="171" spans="1:12">
      <c r="A171" s="41" t="str">
        <f t="shared" si="5"/>
        <v>産業（製造業）鉄鋼業鋳鋼製造業鋳造工程（造型、中子、注湯、調砂、型バラシ）電気使用設備</v>
      </c>
      <c r="B171" s="11">
        <f t="shared" si="4"/>
        <v>165</v>
      </c>
      <c r="C171" s="5" t="s">
        <v>755</v>
      </c>
      <c r="D171" s="5" t="s">
        <v>756</v>
      </c>
      <c r="E171" s="5" t="s">
        <v>986</v>
      </c>
      <c r="F171" s="5" t="s">
        <v>13</v>
      </c>
      <c r="G171" s="5" t="s">
        <v>14</v>
      </c>
      <c r="H171" s="5" t="s">
        <v>2493</v>
      </c>
      <c r="I171" s="5" t="s">
        <v>116</v>
      </c>
      <c r="J171" s="5" t="s">
        <v>2504</v>
      </c>
      <c r="K171" s="179" t="s">
        <v>1001</v>
      </c>
      <c r="L171" s="179" t="s">
        <v>1001</v>
      </c>
    </row>
    <row r="172" spans="1:12">
      <c r="A172" s="41" t="str">
        <f t="shared" si="5"/>
        <v>産業（製造業）鉄鋼業鋳鋼製造業鋳造工程（造型、中子、注湯、調砂、型バラシ）その他</v>
      </c>
      <c r="B172" s="11">
        <f t="shared" si="4"/>
        <v>166</v>
      </c>
      <c r="C172" s="5" t="s">
        <v>755</v>
      </c>
      <c r="D172" s="5" t="s">
        <v>756</v>
      </c>
      <c r="E172" s="5" t="s">
        <v>986</v>
      </c>
      <c r="F172" s="5" t="s">
        <v>13</v>
      </c>
      <c r="G172" s="5" t="s">
        <v>14</v>
      </c>
      <c r="H172" s="5" t="s">
        <v>2493</v>
      </c>
      <c r="I172" s="5" t="s">
        <v>106</v>
      </c>
      <c r="J172" s="5" t="s">
        <v>2505</v>
      </c>
      <c r="K172" s="179" t="s">
        <v>1001</v>
      </c>
      <c r="L172" s="179" t="s">
        <v>1001</v>
      </c>
    </row>
    <row r="173" spans="1:12">
      <c r="A173" s="41" t="str">
        <f t="shared" si="5"/>
        <v>産業（製造業）鉄鋼業鋳鋼製造業鋳造工程（造型、中子、注湯、調砂、型バラシ）その他</v>
      </c>
      <c r="B173" s="11">
        <f t="shared" si="4"/>
        <v>167</v>
      </c>
      <c r="C173" s="5" t="s">
        <v>755</v>
      </c>
      <c r="D173" s="5" t="s">
        <v>756</v>
      </c>
      <c r="E173" s="5" t="s">
        <v>986</v>
      </c>
      <c r="F173" s="5" t="s">
        <v>13</v>
      </c>
      <c r="G173" s="5" t="s">
        <v>14</v>
      </c>
      <c r="H173" s="5" t="s">
        <v>2493</v>
      </c>
      <c r="I173" s="5" t="s">
        <v>106</v>
      </c>
      <c r="J173" s="5" t="s">
        <v>2506</v>
      </c>
      <c r="K173" s="179" t="s">
        <v>1001</v>
      </c>
      <c r="L173" s="179" t="s">
        <v>1001</v>
      </c>
    </row>
    <row r="174" spans="1:12">
      <c r="A174" s="41" t="str">
        <f t="shared" si="5"/>
        <v>産業（製造業）鉄鋼業鋳鋼製造業鋳造工程（造型、中子、注湯、調砂、型バラシ）その他</v>
      </c>
      <c r="B174" s="11">
        <f t="shared" si="4"/>
        <v>168</v>
      </c>
      <c r="C174" s="5" t="s">
        <v>755</v>
      </c>
      <c r="D174" s="5" t="s">
        <v>756</v>
      </c>
      <c r="E174" s="5" t="s">
        <v>986</v>
      </c>
      <c r="F174" s="5" t="s">
        <v>13</v>
      </c>
      <c r="G174" s="5" t="s">
        <v>14</v>
      </c>
      <c r="H174" s="5" t="s">
        <v>2493</v>
      </c>
      <c r="I174" s="5" t="s">
        <v>106</v>
      </c>
      <c r="J174" s="5" t="s">
        <v>2507</v>
      </c>
      <c r="K174" s="179" t="s">
        <v>1001</v>
      </c>
      <c r="L174" s="179" t="s">
        <v>1001</v>
      </c>
    </row>
    <row r="175" spans="1:12">
      <c r="A175" s="41" t="str">
        <f t="shared" si="5"/>
        <v>産業（製造業）鉄鋼業鋳鋼製造業鋳仕上工程鋳仕上設備</v>
      </c>
      <c r="B175" s="11">
        <f t="shared" si="4"/>
        <v>169</v>
      </c>
      <c r="C175" s="5" t="s">
        <v>755</v>
      </c>
      <c r="D175" s="5" t="s">
        <v>756</v>
      </c>
      <c r="E175" s="5" t="s">
        <v>986</v>
      </c>
      <c r="F175" s="5" t="s">
        <v>13</v>
      </c>
      <c r="G175" s="5" t="s">
        <v>14</v>
      </c>
      <c r="H175" s="5" t="s">
        <v>2429</v>
      </c>
      <c r="I175" s="5" t="s">
        <v>2430</v>
      </c>
      <c r="J175" s="5" t="s">
        <v>2431</v>
      </c>
      <c r="K175" s="179" t="s">
        <v>1001</v>
      </c>
      <c r="L175" s="179" t="s">
        <v>1001</v>
      </c>
    </row>
    <row r="176" spans="1:12">
      <c r="A176" s="41" t="str">
        <f t="shared" si="5"/>
        <v>産業（製造業）鉄鋼業鋳鋼製造業機械加工工程機械加工設備</v>
      </c>
      <c r="B176" s="11">
        <f t="shared" si="4"/>
        <v>170</v>
      </c>
      <c r="C176" s="5" t="s">
        <v>755</v>
      </c>
      <c r="D176" s="5" t="s">
        <v>756</v>
      </c>
      <c r="E176" s="5" t="s">
        <v>986</v>
      </c>
      <c r="F176" s="5" t="s">
        <v>13</v>
      </c>
      <c r="G176" s="5" t="s">
        <v>14</v>
      </c>
      <c r="H176" s="5" t="s">
        <v>2433</v>
      </c>
      <c r="I176" s="5" t="s">
        <v>2434</v>
      </c>
      <c r="J176" s="5" t="s">
        <v>2508</v>
      </c>
      <c r="K176" s="179" t="s">
        <v>1001</v>
      </c>
      <c r="L176" s="179" t="s">
        <v>1001</v>
      </c>
    </row>
    <row r="177" spans="1:12">
      <c r="A177" s="41" t="str">
        <f t="shared" si="5"/>
        <v>産業（製造業）鉄鋼業鋳鋼製造業その他の主要エネルギー消費設備廃熱回収設備</v>
      </c>
      <c r="B177" s="11">
        <f t="shared" si="4"/>
        <v>171</v>
      </c>
      <c r="C177" s="5" t="s">
        <v>755</v>
      </c>
      <c r="D177" s="5" t="s">
        <v>756</v>
      </c>
      <c r="E177" s="5" t="s">
        <v>986</v>
      </c>
      <c r="F177" s="5" t="s">
        <v>13</v>
      </c>
      <c r="G177" s="5" t="s">
        <v>14</v>
      </c>
      <c r="H177" s="5" t="s">
        <v>718</v>
      </c>
      <c r="I177" s="5" t="s">
        <v>551</v>
      </c>
      <c r="J177" s="5" t="s">
        <v>2484</v>
      </c>
      <c r="K177" s="179" t="s">
        <v>1001</v>
      </c>
      <c r="L177" s="179" t="s">
        <v>1001</v>
      </c>
    </row>
    <row r="178" spans="1:12">
      <c r="A178" s="41" t="str">
        <f t="shared" si="5"/>
        <v>産業（製造業）鉄鋼業鍛工品製造業素材切断工程切断設備</v>
      </c>
      <c r="B178" s="11">
        <f t="shared" si="4"/>
        <v>172</v>
      </c>
      <c r="C178" s="5" t="s">
        <v>755</v>
      </c>
      <c r="D178" s="5" t="s">
        <v>756</v>
      </c>
      <c r="E178" s="5" t="s">
        <v>2509</v>
      </c>
      <c r="F178" s="5" t="s">
        <v>13</v>
      </c>
      <c r="G178" s="5" t="s">
        <v>14</v>
      </c>
      <c r="H178" s="5" t="s">
        <v>2435</v>
      </c>
      <c r="I178" s="5" t="s">
        <v>2436</v>
      </c>
      <c r="J178" s="5" t="s">
        <v>2510</v>
      </c>
      <c r="K178" s="179" t="s">
        <v>1001</v>
      </c>
      <c r="L178" s="179" t="s">
        <v>1001</v>
      </c>
    </row>
    <row r="179" spans="1:12">
      <c r="A179" s="41" t="str">
        <f t="shared" si="5"/>
        <v>産業（製造業）鉄鋼業鍛工品製造業素材切断工程切断設備</v>
      </c>
      <c r="B179" s="11">
        <f t="shared" si="4"/>
        <v>173</v>
      </c>
      <c r="C179" s="5" t="s">
        <v>755</v>
      </c>
      <c r="D179" s="5" t="s">
        <v>756</v>
      </c>
      <c r="E179" s="5" t="s">
        <v>2509</v>
      </c>
      <c r="F179" s="5" t="s">
        <v>13</v>
      </c>
      <c r="G179" s="5" t="s">
        <v>14</v>
      </c>
      <c r="H179" s="5" t="s">
        <v>2435</v>
      </c>
      <c r="I179" s="5" t="s">
        <v>2436</v>
      </c>
      <c r="J179" s="5" t="s">
        <v>2511</v>
      </c>
      <c r="K179" s="179" t="s">
        <v>1001</v>
      </c>
      <c r="L179" s="179" t="s">
        <v>1001</v>
      </c>
    </row>
    <row r="180" spans="1:12">
      <c r="A180" s="41" t="str">
        <f t="shared" si="5"/>
        <v>産業（製造業）鉄鋼業鍛工品製造業素材切断工程切断設備</v>
      </c>
      <c r="B180" s="11">
        <f t="shared" si="4"/>
        <v>174</v>
      </c>
      <c r="C180" s="5" t="s">
        <v>755</v>
      </c>
      <c r="D180" s="5" t="s">
        <v>756</v>
      </c>
      <c r="E180" s="5" t="s">
        <v>2509</v>
      </c>
      <c r="F180" s="5" t="s">
        <v>13</v>
      </c>
      <c r="G180" s="5" t="s">
        <v>14</v>
      </c>
      <c r="H180" s="5" t="s">
        <v>2435</v>
      </c>
      <c r="I180" s="5" t="s">
        <v>2436</v>
      </c>
      <c r="J180" s="5" t="s">
        <v>2512</v>
      </c>
      <c r="K180" s="179" t="s">
        <v>1001</v>
      </c>
      <c r="L180" s="179" t="s">
        <v>1001</v>
      </c>
    </row>
    <row r="181" spans="1:12">
      <c r="A181" s="41" t="str">
        <f t="shared" si="5"/>
        <v>産業（製造業）鉄鋼業鍛工品製造業素材切断工程切断設備</v>
      </c>
      <c r="B181" s="11">
        <f t="shared" si="4"/>
        <v>175</v>
      </c>
      <c r="C181" s="5" t="s">
        <v>755</v>
      </c>
      <c r="D181" s="5" t="s">
        <v>756</v>
      </c>
      <c r="E181" s="5" t="s">
        <v>2509</v>
      </c>
      <c r="F181" s="5" t="s">
        <v>13</v>
      </c>
      <c r="G181" s="5" t="s">
        <v>14</v>
      </c>
      <c r="H181" s="5" t="s">
        <v>2435</v>
      </c>
      <c r="I181" s="5" t="s">
        <v>2436</v>
      </c>
      <c r="J181" s="5" t="s">
        <v>2513</v>
      </c>
      <c r="K181" s="179" t="s">
        <v>1001</v>
      </c>
      <c r="L181" s="179" t="s">
        <v>1001</v>
      </c>
    </row>
    <row r="182" spans="1:12">
      <c r="A182" s="41" t="str">
        <f t="shared" si="5"/>
        <v>産業（製造業）鉄鋼業鍛工品製造業加熱工程加熱設備</v>
      </c>
      <c r="B182" s="11">
        <f t="shared" si="4"/>
        <v>176</v>
      </c>
      <c r="C182" s="5" t="s">
        <v>755</v>
      </c>
      <c r="D182" s="5" t="s">
        <v>756</v>
      </c>
      <c r="E182" s="5" t="s">
        <v>2509</v>
      </c>
      <c r="F182" s="5" t="s">
        <v>13</v>
      </c>
      <c r="G182" s="5" t="s">
        <v>14</v>
      </c>
      <c r="H182" s="5" t="s">
        <v>763</v>
      </c>
      <c r="I182" s="5" t="s">
        <v>2437</v>
      </c>
      <c r="J182" s="5" t="s">
        <v>2514</v>
      </c>
      <c r="K182" s="179" t="s">
        <v>1001</v>
      </c>
      <c r="L182" s="179" t="s">
        <v>1001</v>
      </c>
    </row>
    <row r="183" spans="1:12">
      <c r="A183" s="41" t="str">
        <f t="shared" si="5"/>
        <v>産業（製造業）鉄鋼業鍛工品製造業加熱工程加熱設備</v>
      </c>
      <c r="B183" s="11">
        <f t="shared" si="4"/>
        <v>177</v>
      </c>
      <c r="C183" s="5" t="s">
        <v>755</v>
      </c>
      <c r="D183" s="5" t="s">
        <v>756</v>
      </c>
      <c r="E183" s="5" t="s">
        <v>2509</v>
      </c>
      <c r="F183" s="5" t="s">
        <v>13</v>
      </c>
      <c r="G183" s="5" t="s">
        <v>14</v>
      </c>
      <c r="H183" s="5" t="s">
        <v>763</v>
      </c>
      <c r="I183" s="5" t="s">
        <v>2437</v>
      </c>
      <c r="J183" s="5" t="s">
        <v>2515</v>
      </c>
      <c r="K183" s="179" t="s">
        <v>1001</v>
      </c>
      <c r="L183" s="179" t="s">
        <v>1001</v>
      </c>
    </row>
    <row r="184" spans="1:12">
      <c r="A184" s="41" t="str">
        <f t="shared" si="5"/>
        <v>産業（製造業）鉄鋼業鍛工品製造業鍛造工程鍛造設備</v>
      </c>
      <c r="B184" s="11">
        <f t="shared" si="4"/>
        <v>178</v>
      </c>
      <c r="C184" s="5" t="s">
        <v>755</v>
      </c>
      <c r="D184" s="5" t="s">
        <v>756</v>
      </c>
      <c r="E184" s="5" t="s">
        <v>2509</v>
      </c>
      <c r="F184" s="5" t="s">
        <v>13</v>
      </c>
      <c r="G184" s="5" t="s">
        <v>14</v>
      </c>
      <c r="H184" s="5" t="s">
        <v>2438</v>
      </c>
      <c r="I184" s="5" t="s">
        <v>2439</v>
      </c>
      <c r="J184" s="5" t="s">
        <v>2516</v>
      </c>
      <c r="K184" s="179" t="s">
        <v>1001</v>
      </c>
      <c r="L184" s="179" t="s">
        <v>1001</v>
      </c>
    </row>
    <row r="185" spans="1:12">
      <c r="A185" s="41" t="str">
        <f t="shared" si="5"/>
        <v>産業（製造業）鉄鋼業鍛工品製造業鍛造工程鍛造設備</v>
      </c>
      <c r="B185" s="11">
        <f t="shared" si="4"/>
        <v>179</v>
      </c>
      <c r="C185" s="5" t="s">
        <v>755</v>
      </c>
      <c r="D185" s="5" t="s">
        <v>756</v>
      </c>
      <c r="E185" s="5" t="s">
        <v>2509</v>
      </c>
      <c r="F185" s="5" t="s">
        <v>13</v>
      </c>
      <c r="G185" s="5" t="s">
        <v>14</v>
      </c>
      <c r="H185" s="5" t="s">
        <v>2438</v>
      </c>
      <c r="I185" s="5" t="s">
        <v>2439</v>
      </c>
      <c r="J185" s="5" t="s">
        <v>2517</v>
      </c>
      <c r="K185" s="179" t="s">
        <v>1001</v>
      </c>
      <c r="L185" s="179" t="s">
        <v>1001</v>
      </c>
    </row>
    <row r="186" spans="1:12">
      <c r="A186" s="41" t="str">
        <f t="shared" si="5"/>
        <v>産業（製造業）鉄鋼業鍛工品製造業鍛造工程鍛造設備</v>
      </c>
      <c r="B186" s="11">
        <f t="shared" si="4"/>
        <v>180</v>
      </c>
      <c r="C186" s="5" t="s">
        <v>755</v>
      </c>
      <c r="D186" s="5" t="s">
        <v>756</v>
      </c>
      <c r="E186" s="5" t="s">
        <v>2509</v>
      </c>
      <c r="F186" s="5" t="s">
        <v>13</v>
      </c>
      <c r="G186" s="5" t="s">
        <v>14</v>
      </c>
      <c r="H186" s="5" t="s">
        <v>2438</v>
      </c>
      <c r="I186" s="5" t="s">
        <v>2439</v>
      </c>
      <c r="J186" s="5" t="s">
        <v>2518</v>
      </c>
      <c r="K186" s="179" t="s">
        <v>1001</v>
      </c>
      <c r="L186" s="179" t="s">
        <v>1001</v>
      </c>
    </row>
    <row r="187" spans="1:12">
      <c r="A187" s="41" t="str">
        <f t="shared" si="5"/>
        <v>産業（製造業）鉄鋼業鍛工品製造業鍛造工程鍛造設備</v>
      </c>
      <c r="B187" s="11">
        <f t="shared" si="4"/>
        <v>181</v>
      </c>
      <c r="C187" s="5" t="s">
        <v>755</v>
      </c>
      <c r="D187" s="5" t="s">
        <v>756</v>
      </c>
      <c r="E187" s="5" t="s">
        <v>2509</v>
      </c>
      <c r="F187" s="5" t="s">
        <v>13</v>
      </c>
      <c r="G187" s="5" t="s">
        <v>14</v>
      </c>
      <c r="H187" s="5" t="s">
        <v>2438</v>
      </c>
      <c r="I187" s="5" t="s">
        <v>2439</v>
      </c>
      <c r="J187" s="5" t="s">
        <v>2519</v>
      </c>
      <c r="K187" s="179" t="s">
        <v>1001</v>
      </c>
      <c r="L187" s="179" t="s">
        <v>1001</v>
      </c>
    </row>
    <row r="188" spans="1:12">
      <c r="A188" s="41" t="str">
        <f t="shared" si="5"/>
        <v>産業（製造業）鉄鋼業鍛工品製造業鍛造工程鍛造設備</v>
      </c>
      <c r="B188" s="11">
        <f t="shared" si="4"/>
        <v>182</v>
      </c>
      <c r="C188" s="5" t="s">
        <v>755</v>
      </c>
      <c r="D188" s="5" t="s">
        <v>756</v>
      </c>
      <c r="E188" s="5" t="s">
        <v>2509</v>
      </c>
      <c r="F188" s="5" t="s">
        <v>13</v>
      </c>
      <c r="G188" s="5" t="s">
        <v>14</v>
      </c>
      <c r="H188" s="5" t="s">
        <v>2438</v>
      </c>
      <c r="I188" s="5" t="s">
        <v>2439</v>
      </c>
      <c r="J188" s="5" t="s">
        <v>2520</v>
      </c>
      <c r="K188" s="179" t="s">
        <v>1001</v>
      </c>
      <c r="L188" s="179" t="s">
        <v>1001</v>
      </c>
    </row>
    <row r="189" spans="1:12">
      <c r="A189" s="41" t="str">
        <f t="shared" si="5"/>
        <v>産業（製造業）鉄鋼業鍛工品製造業鍛造工程鍛造設備</v>
      </c>
      <c r="B189" s="11">
        <f t="shared" si="4"/>
        <v>183</v>
      </c>
      <c r="C189" s="5" t="s">
        <v>755</v>
      </c>
      <c r="D189" s="5" t="s">
        <v>756</v>
      </c>
      <c r="E189" s="5" t="s">
        <v>2509</v>
      </c>
      <c r="F189" s="5" t="s">
        <v>13</v>
      </c>
      <c r="G189" s="5" t="s">
        <v>14</v>
      </c>
      <c r="H189" s="5" t="s">
        <v>2438</v>
      </c>
      <c r="I189" s="5" t="s">
        <v>2439</v>
      </c>
      <c r="J189" s="5" t="s">
        <v>2521</v>
      </c>
      <c r="K189" s="179" t="s">
        <v>1001</v>
      </c>
      <c r="L189" s="179" t="s">
        <v>1001</v>
      </c>
    </row>
    <row r="190" spans="1:12">
      <c r="A190" s="41" t="str">
        <f t="shared" si="5"/>
        <v>産業（製造業）鉄鋼業鍛工品製造業鍛造工程鍛造設備</v>
      </c>
      <c r="B190" s="11">
        <f t="shared" si="4"/>
        <v>184</v>
      </c>
      <c r="C190" s="5" t="s">
        <v>755</v>
      </c>
      <c r="D190" s="5" t="s">
        <v>756</v>
      </c>
      <c r="E190" s="5" t="s">
        <v>2509</v>
      </c>
      <c r="F190" s="5" t="s">
        <v>13</v>
      </c>
      <c r="G190" s="5" t="s">
        <v>14</v>
      </c>
      <c r="H190" s="5" t="s">
        <v>2438</v>
      </c>
      <c r="I190" s="5" t="s">
        <v>2439</v>
      </c>
      <c r="J190" s="5" t="s">
        <v>2522</v>
      </c>
      <c r="K190" s="179" t="s">
        <v>1001</v>
      </c>
      <c r="L190" s="179" t="s">
        <v>1001</v>
      </c>
    </row>
    <row r="191" spans="1:12">
      <c r="A191" s="41" t="str">
        <f t="shared" si="5"/>
        <v>産業（製造業）鉄鋼業鍛工品製造業鍛造工程鍛造設備</v>
      </c>
      <c r="B191" s="11">
        <f t="shared" si="4"/>
        <v>185</v>
      </c>
      <c r="C191" s="5" t="s">
        <v>755</v>
      </c>
      <c r="D191" s="5" t="s">
        <v>756</v>
      </c>
      <c r="E191" s="5" t="s">
        <v>2509</v>
      </c>
      <c r="F191" s="5" t="s">
        <v>13</v>
      </c>
      <c r="G191" s="5" t="s">
        <v>14</v>
      </c>
      <c r="H191" s="5" t="s">
        <v>2438</v>
      </c>
      <c r="I191" s="5" t="s">
        <v>2439</v>
      </c>
      <c r="J191" s="5" t="s">
        <v>2523</v>
      </c>
      <c r="K191" s="179" t="s">
        <v>1001</v>
      </c>
      <c r="L191" s="179" t="s">
        <v>1001</v>
      </c>
    </row>
    <row r="192" spans="1:12">
      <c r="A192" s="41" t="str">
        <f t="shared" si="5"/>
        <v>産業（製造業）鉄鋼業鍛工品製造業鍛造工程鍛造設備</v>
      </c>
      <c r="B192" s="11">
        <f t="shared" si="4"/>
        <v>186</v>
      </c>
      <c r="C192" s="5" t="s">
        <v>755</v>
      </c>
      <c r="D192" s="5" t="s">
        <v>756</v>
      </c>
      <c r="E192" s="5" t="s">
        <v>2509</v>
      </c>
      <c r="F192" s="5" t="s">
        <v>13</v>
      </c>
      <c r="G192" s="5" t="s">
        <v>14</v>
      </c>
      <c r="H192" s="5" t="s">
        <v>2438</v>
      </c>
      <c r="I192" s="5" t="s">
        <v>2439</v>
      </c>
      <c r="J192" s="5" t="s">
        <v>2524</v>
      </c>
      <c r="K192" s="179" t="s">
        <v>1001</v>
      </c>
      <c r="L192" s="179" t="s">
        <v>1001</v>
      </c>
    </row>
    <row r="193" spans="1:12">
      <c r="A193" s="41" t="str">
        <f t="shared" si="5"/>
        <v>産業（製造業）鉄鋼業鍛工品製造業熱処理工程熱処理設備</v>
      </c>
      <c r="B193" s="11">
        <f t="shared" si="4"/>
        <v>187</v>
      </c>
      <c r="C193" s="5" t="s">
        <v>755</v>
      </c>
      <c r="D193" s="5" t="s">
        <v>756</v>
      </c>
      <c r="E193" s="5" t="s">
        <v>2509</v>
      </c>
      <c r="F193" s="5" t="s">
        <v>13</v>
      </c>
      <c r="G193" s="5" t="s">
        <v>14</v>
      </c>
      <c r="H193" s="5" t="s">
        <v>2428</v>
      </c>
      <c r="I193" s="5" t="s">
        <v>2432</v>
      </c>
      <c r="J193" s="5" t="s">
        <v>2525</v>
      </c>
      <c r="K193" s="179" t="s">
        <v>1001</v>
      </c>
      <c r="L193" s="179" t="s">
        <v>1001</v>
      </c>
    </row>
    <row r="194" spans="1:12">
      <c r="A194" s="41" t="str">
        <f t="shared" si="5"/>
        <v>産業（製造業）鉄鋼業鍛工品製造業型成形・加工工程型彫設備、表面処理設備</v>
      </c>
      <c r="B194" s="11">
        <f t="shared" si="4"/>
        <v>188</v>
      </c>
      <c r="C194" s="5" t="s">
        <v>755</v>
      </c>
      <c r="D194" s="5" t="s">
        <v>756</v>
      </c>
      <c r="E194" s="5" t="s">
        <v>2509</v>
      </c>
      <c r="F194" s="5" t="s">
        <v>13</v>
      </c>
      <c r="G194" s="5" t="s">
        <v>14</v>
      </c>
      <c r="H194" s="5" t="s">
        <v>2440</v>
      </c>
      <c r="I194" s="5" t="s">
        <v>2526</v>
      </c>
      <c r="J194" s="5" t="s">
        <v>2527</v>
      </c>
      <c r="K194" s="179" t="s">
        <v>1001</v>
      </c>
      <c r="L194" s="179" t="s">
        <v>1001</v>
      </c>
    </row>
    <row r="195" spans="1:12">
      <c r="A195" s="41" t="str">
        <f t="shared" si="5"/>
        <v>産業（製造業）鉄鋼業鍛工品製造業型成形・加工工程型彫設備、表面処理設備</v>
      </c>
      <c r="B195" s="11">
        <f t="shared" si="4"/>
        <v>189</v>
      </c>
      <c r="C195" s="5" t="s">
        <v>755</v>
      </c>
      <c r="D195" s="5" t="s">
        <v>756</v>
      </c>
      <c r="E195" s="5" t="s">
        <v>2509</v>
      </c>
      <c r="F195" s="5" t="s">
        <v>13</v>
      </c>
      <c r="G195" s="5" t="s">
        <v>14</v>
      </c>
      <c r="H195" s="5" t="s">
        <v>2440</v>
      </c>
      <c r="I195" s="5" t="s">
        <v>2526</v>
      </c>
      <c r="J195" s="5" t="s">
        <v>2528</v>
      </c>
      <c r="K195" s="179" t="s">
        <v>1001</v>
      </c>
      <c r="L195" s="179" t="s">
        <v>1001</v>
      </c>
    </row>
    <row r="196" spans="1:12">
      <c r="A196" s="41" t="str">
        <f t="shared" si="5"/>
        <v>産業（製造業）鉄鋼業鍛工品製造業型成形・加工工程型彫設備、表面処理設備</v>
      </c>
      <c r="B196" s="11">
        <f t="shared" si="4"/>
        <v>190</v>
      </c>
      <c r="C196" s="5" t="s">
        <v>755</v>
      </c>
      <c r="D196" s="5" t="s">
        <v>756</v>
      </c>
      <c r="E196" s="5" t="s">
        <v>2509</v>
      </c>
      <c r="F196" s="5" t="s">
        <v>13</v>
      </c>
      <c r="G196" s="5" t="s">
        <v>14</v>
      </c>
      <c r="H196" s="5" t="s">
        <v>2440</v>
      </c>
      <c r="I196" s="5" t="s">
        <v>2526</v>
      </c>
      <c r="J196" s="5" t="s">
        <v>2529</v>
      </c>
      <c r="K196" s="179" t="s">
        <v>1001</v>
      </c>
      <c r="L196" s="179" t="s">
        <v>1001</v>
      </c>
    </row>
    <row r="197" spans="1:12">
      <c r="A197" s="41" t="str">
        <f t="shared" si="5"/>
        <v>産業（製造業）鉄鋼業鍛工品製造業型成形・加工工程型彫設備、表面処理設備</v>
      </c>
      <c r="B197" s="11">
        <f t="shared" ref="B197:B260" si="6">ROW(B197)-6</f>
        <v>191</v>
      </c>
      <c r="C197" s="5" t="s">
        <v>755</v>
      </c>
      <c r="D197" s="5" t="s">
        <v>756</v>
      </c>
      <c r="E197" s="5" t="s">
        <v>2509</v>
      </c>
      <c r="F197" s="5" t="s">
        <v>13</v>
      </c>
      <c r="G197" s="5" t="s">
        <v>14</v>
      </c>
      <c r="H197" s="5" t="s">
        <v>2440</v>
      </c>
      <c r="I197" s="5" t="s">
        <v>2526</v>
      </c>
      <c r="J197" s="5" t="s">
        <v>2530</v>
      </c>
      <c r="K197" s="179" t="s">
        <v>1001</v>
      </c>
      <c r="L197" s="179" t="s">
        <v>1001</v>
      </c>
    </row>
    <row r="198" spans="1:12">
      <c r="A198" s="41" t="str">
        <f t="shared" si="5"/>
        <v>産業（製造業）鉄鋼業鍛工品製造業仕上・検査工程仕上設備</v>
      </c>
      <c r="B198" s="11">
        <f t="shared" si="6"/>
        <v>192</v>
      </c>
      <c r="C198" s="5" t="s">
        <v>755</v>
      </c>
      <c r="D198" s="5" t="s">
        <v>756</v>
      </c>
      <c r="E198" s="5" t="s">
        <v>2509</v>
      </c>
      <c r="F198" s="5" t="s">
        <v>13</v>
      </c>
      <c r="G198" s="5" t="s">
        <v>14</v>
      </c>
      <c r="H198" s="5" t="s">
        <v>2441</v>
      </c>
      <c r="I198" s="5" t="s">
        <v>2442</v>
      </c>
      <c r="J198" s="5" t="s">
        <v>2431</v>
      </c>
      <c r="K198" s="179" t="s">
        <v>1001</v>
      </c>
      <c r="L198" s="179" t="s">
        <v>1001</v>
      </c>
    </row>
    <row r="199" spans="1:12">
      <c r="A199" s="41" t="str">
        <f t="shared" si="5"/>
        <v>産業（製造業）鉄鋼業鍛工品製造業その他の主要エネルギー消費設備廃熱回収設備</v>
      </c>
      <c r="B199" s="11">
        <f t="shared" si="6"/>
        <v>193</v>
      </c>
      <c r="C199" s="5" t="s">
        <v>755</v>
      </c>
      <c r="D199" s="5" t="s">
        <v>756</v>
      </c>
      <c r="E199" s="5" t="s">
        <v>2509</v>
      </c>
      <c r="F199" s="5" t="s">
        <v>13</v>
      </c>
      <c r="G199" s="5" t="s">
        <v>14</v>
      </c>
      <c r="H199" s="5" t="s">
        <v>718</v>
      </c>
      <c r="I199" s="5" t="s">
        <v>551</v>
      </c>
      <c r="J199" s="5" t="s">
        <v>2484</v>
      </c>
      <c r="K199" s="179" t="s">
        <v>1001</v>
      </c>
      <c r="L199" s="179" t="s">
        <v>1001</v>
      </c>
    </row>
    <row r="200" spans="1:12">
      <c r="A200" s="41" t="str">
        <f t="shared" ref="A200:A263" si="7">C200&amp;D200&amp;E200&amp;H200&amp;I200</f>
        <v>産業（製造業）鉄鋼業鍛鋼製造業製鋼工程燃焼設備</v>
      </c>
      <c r="B200" s="11">
        <f t="shared" si="6"/>
        <v>194</v>
      </c>
      <c r="C200" s="5" t="s">
        <v>755</v>
      </c>
      <c r="D200" s="5" t="s">
        <v>756</v>
      </c>
      <c r="E200" s="5" t="s">
        <v>987</v>
      </c>
      <c r="F200" s="5" t="s">
        <v>13</v>
      </c>
      <c r="G200" s="5" t="s">
        <v>14</v>
      </c>
      <c r="H200" s="5" t="s">
        <v>758</v>
      </c>
      <c r="I200" s="5" t="s">
        <v>73</v>
      </c>
      <c r="J200" s="5" t="s">
        <v>2423</v>
      </c>
      <c r="K200" s="179" t="s">
        <v>1001</v>
      </c>
      <c r="L200" s="179" t="s">
        <v>1001</v>
      </c>
    </row>
    <row r="201" spans="1:12">
      <c r="A201" s="41" t="str">
        <f t="shared" si="7"/>
        <v>産業（製造業）鉄鋼業鍛鋼製造業製鋼工程燃焼設備</v>
      </c>
      <c r="B201" s="11">
        <f t="shared" si="6"/>
        <v>195</v>
      </c>
      <c r="C201" s="5" t="s">
        <v>755</v>
      </c>
      <c r="D201" s="5" t="s">
        <v>756</v>
      </c>
      <c r="E201" s="5" t="s">
        <v>987</v>
      </c>
      <c r="F201" s="5" t="s">
        <v>13</v>
      </c>
      <c r="G201" s="5" t="s">
        <v>14</v>
      </c>
      <c r="H201" s="5" t="s">
        <v>758</v>
      </c>
      <c r="I201" s="5" t="s">
        <v>73</v>
      </c>
      <c r="J201" s="5" t="s">
        <v>2531</v>
      </c>
      <c r="K201" s="179" t="s">
        <v>1001</v>
      </c>
      <c r="L201" s="179" t="s">
        <v>1001</v>
      </c>
    </row>
    <row r="202" spans="1:12">
      <c r="A202" s="41" t="str">
        <f t="shared" si="7"/>
        <v>産業（製造業）鉄鋼業鍛鋼製造業製鋼工程熱利用設備</v>
      </c>
      <c r="B202" s="11">
        <f t="shared" si="6"/>
        <v>196</v>
      </c>
      <c r="C202" s="5" t="s">
        <v>755</v>
      </c>
      <c r="D202" s="5" t="s">
        <v>756</v>
      </c>
      <c r="E202" s="5" t="s">
        <v>987</v>
      </c>
      <c r="F202" s="5" t="s">
        <v>13</v>
      </c>
      <c r="G202" s="5" t="s">
        <v>14</v>
      </c>
      <c r="H202" s="5" t="s">
        <v>758</v>
      </c>
      <c r="I202" s="5" t="s">
        <v>88</v>
      </c>
      <c r="J202" s="5" t="s">
        <v>874</v>
      </c>
      <c r="K202" s="179" t="s">
        <v>1001</v>
      </c>
      <c r="L202" s="179" t="s">
        <v>1001</v>
      </c>
    </row>
    <row r="203" spans="1:12">
      <c r="A203" s="41" t="str">
        <f t="shared" si="7"/>
        <v>産業（製造業）鉄鋼業鍛鋼製造業製鋼工程熱利用設備</v>
      </c>
      <c r="B203" s="11">
        <f t="shared" si="6"/>
        <v>197</v>
      </c>
      <c r="C203" s="5" t="s">
        <v>755</v>
      </c>
      <c r="D203" s="5" t="s">
        <v>756</v>
      </c>
      <c r="E203" s="5" t="s">
        <v>987</v>
      </c>
      <c r="F203" s="5" t="s">
        <v>13</v>
      </c>
      <c r="G203" s="5" t="s">
        <v>14</v>
      </c>
      <c r="H203" s="5" t="s">
        <v>758</v>
      </c>
      <c r="I203" s="5" t="s">
        <v>88</v>
      </c>
      <c r="J203" s="5" t="s">
        <v>2532</v>
      </c>
      <c r="K203" s="179" t="s">
        <v>1001</v>
      </c>
      <c r="L203" s="179" t="s">
        <v>1001</v>
      </c>
    </row>
    <row r="204" spans="1:12">
      <c r="A204" s="41" t="str">
        <f t="shared" si="7"/>
        <v>産業（製造業）鉄鋼業鍛鋼製造業製鋼工程熱利用設備</v>
      </c>
      <c r="B204" s="11">
        <f t="shared" si="6"/>
        <v>198</v>
      </c>
      <c r="C204" s="5" t="s">
        <v>755</v>
      </c>
      <c r="D204" s="5" t="s">
        <v>756</v>
      </c>
      <c r="E204" s="5" t="s">
        <v>987</v>
      </c>
      <c r="F204" s="5" t="s">
        <v>13</v>
      </c>
      <c r="G204" s="5" t="s">
        <v>14</v>
      </c>
      <c r="H204" s="5" t="s">
        <v>758</v>
      </c>
      <c r="I204" s="5" t="s">
        <v>88</v>
      </c>
      <c r="J204" s="5" t="s">
        <v>2533</v>
      </c>
      <c r="K204" s="179" t="s">
        <v>1001</v>
      </c>
      <c r="L204" s="179" t="s">
        <v>1001</v>
      </c>
    </row>
    <row r="205" spans="1:12">
      <c r="A205" s="41" t="str">
        <f t="shared" si="7"/>
        <v>産業（製造業）鉄鋼業鍛鋼製造業製鋼工程廃熱回収設備</v>
      </c>
      <c r="B205" s="11">
        <f t="shared" si="6"/>
        <v>199</v>
      </c>
      <c r="C205" s="5" t="s">
        <v>755</v>
      </c>
      <c r="D205" s="5" t="s">
        <v>756</v>
      </c>
      <c r="E205" s="5" t="s">
        <v>987</v>
      </c>
      <c r="F205" s="5" t="s">
        <v>13</v>
      </c>
      <c r="G205" s="5" t="s">
        <v>14</v>
      </c>
      <c r="H205" s="5" t="s">
        <v>758</v>
      </c>
      <c r="I205" s="5" t="s">
        <v>551</v>
      </c>
      <c r="J205" s="5" t="s">
        <v>2501</v>
      </c>
      <c r="K205" s="179" t="s">
        <v>1001</v>
      </c>
      <c r="L205" s="179" t="s">
        <v>1001</v>
      </c>
    </row>
    <row r="206" spans="1:12">
      <c r="A206" s="41" t="str">
        <f t="shared" si="7"/>
        <v>産業（製造業）鉄鋼業鍛鋼製造業製鋼工程省エネルギー型製造プロセス</v>
      </c>
      <c r="B206" s="11">
        <f t="shared" si="6"/>
        <v>200</v>
      </c>
      <c r="C206" s="5" t="s">
        <v>755</v>
      </c>
      <c r="D206" s="5" t="s">
        <v>756</v>
      </c>
      <c r="E206" s="5" t="s">
        <v>987</v>
      </c>
      <c r="F206" s="5" t="s">
        <v>13</v>
      </c>
      <c r="G206" s="5" t="s">
        <v>14</v>
      </c>
      <c r="H206" s="5" t="s">
        <v>758</v>
      </c>
      <c r="I206" s="5" t="s">
        <v>982</v>
      </c>
      <c r="J206" s="5" t="s">
        <v>2534</v>
      </c>
      <c r="K206" s="179" t="s">
        <v>1001</v>
      </c>
      <c r="L206" s="179" t="s">
        <v>1001</v>
      </c>
    </row>
    <row r="207" spans="1:12">
      <c r="A207" s="41" t="str">
        <f t="shared" si="7"/>
        <v>産業（製造業）鉄鋼業鍛鋼製造業製鋼工程省エネルギー型製造プロセス</v>
      </c>
      <c r="B207" s="11">
        <f t="shared" si="6"/>
        <v>201</v>
      </c>
      <c r="C207" s="5" t="s">
        <v>755</v>
      </c>
      <c r="D207" s="5" t="s">
        <v>756</v>
      </c>
      <c r="E207" s="5" t="s">
        <v>987</v>
      </c>
      <c r="F207" s="5" t="s">
        <v>13</v>
      </c>
      <c r="G207" s="5" t="s">
        <v>14</v>
      </c>
      <c r="H207" s="5" t="s">
        <v>758</v>
      </c>
      <c r="I207" s="5" t="s">
        <v>982</v>
      </c>
      <c r="J207" s="5" t="s">
        <v>2535</v>
      </c>
      <c r="K207" s="179" t="s">
        <v>1001</v>
      </c>
      <c r="L207" s="179" t="s">
        <v>1001</v>
      </c>
    </row>
    <row r="208" spans="1:12">
      <c r="A208" s="41" t="str">
        <f t="shared" si="7"/>
        <v>産業（製造業）鉄鋼業鍛鋼製造業製鋼工程省エネルギー型製造プロセス</v>
      </c>
      <c r="B208" s="11">
        <f t="shared" si="6"/>
        <v>202</v>
      </c>
      <c r="C208" s="5" t="s">
        <v>755</v>
      </c>
      <c r="D208" s="5" t="s">
        <v>756</v>
      </c>
      <c r="E208" s="5" t="s">
        <v>987</v>
      </c>
      <c r="F208" s="5" t="s">
        <v>13</v>
      </c>
      <c r="G208" s="5" t="s">
        <v>14</v>
      </c>
      <c r="H208" s="5" t="s">
        <v>758</v>
      </c>
      <c r="I208" s="5" t="s">
        <v>982</v>
      </c>
      <c r="J208" s="5" t="s">
        <v>2536</v>
      </c>
      <c r="K208" s="179" t="s">
        <v>1001</v>
      </c>
      <c r="L208" s="179" t="s">
        <v>1001</v>
      </c>
    </row>
    <row r="209" spans="1:12">
      <c r="A209" s="41" t="str">
        <f t="shared" si="7"/>
        <v>産業（製造業）鉄鋼業鍛鋼製造業製鋼工程省エネルギー型製造プロセス</v>
      </c>
      <c r="B209" s="11">
        <f t="shared" si="6"/>
        <v>203</v>
      </c>
      <c r="C209" s="5" t="s">
        <v>755</v>
      </c>
      <c r="D209" s="5" t="s">
        <v>756</v>
      </c>
      <c r="E209" s="5" t="s">
        <v>987</v>
      </c>
      <c r="F209" s="5" t="s">
        <v>13</v>
      </c>
      <c r="G209" s="5" t="s">
        <v>14</v>
      </c>
      <c r="H209" s="5" t="s">
        <v>758</v>
      </c>
      <c r="I209" s="5" t="s">
        <v>982</v>
      </c>
      <c r="J209" s="5" t="s">
        <v>2537</v>
      </c>
      <c r="K209" s="179" t="s">
        <v>1001</v>
      </c>
      <c r="L209" s="179" t="s">
        <v>1001</v>
      </c>
    </row>
    <row r="210" spans="1:12">
      <c r="A210" s="41" t="str">
        <f t="shared" si="7"/>
        <v>産業（製造業）鉄鋼業鍛鋼製造業製鋼工程その他</v>
      </c>
      <c r="B210" s="11">
        <f t="shared" si="6"/>
        <v>204</v>
      </c>
      <c r="C210" s="5" t="s">
        <v>755</v>
      </c>
      <c r="D210" s="5" t="s">
        <v>756</v>
      </c>
      <c r="E210" s="5" t="s">
        <v>987</v>
      </c>
      <c r="F210" s="5" t="s">
        <v>13</v>
      </c>
      <c r="G210" s="5" t="s">
        <v>14</v>
      </c>
      <c r="H210" s="5" t="s">
        <v>758</v>
      </c>
      <c r="I210" s="5" t="s">
        <v>106</v>
      </c>
      <c r="J210" s="5" t="s">
        <v>869</v>
      </c>
      <c r="K210" s="179" t="s">
        <v>1001</v>
      </c>
      <c r="L210" s="179" t="s">
        <v>1001</v>
      </c>
    </row>
    <row r="211" spans="1:12">
      <c r="A211" s="41" t="str">
        <f t="shared" si="7"/>
        <v>産業（製造業）鉄鋼業鍛鋼製造業製鋼工程その他</v>
      </c>
      <c r="B211" s="11">
        <f t="shared" si="6"/>
        <v>205</v>
      </c>
      <c r="C211" s="5" t="s">
        <v>755</v>
      </c>
      <c r="D211" s="5" t="s">
        <v>756</v>
      </c>
      <c r="E211" s="5" t="s">
        <v>987</v>
      </c>
      <c r="F211" s="5" t="s">
        <v>13</v>
      </c>
      <c r="G211" s="5" t="s">
        <v>14</v>
      </c>
      <c r="H211" s="5" t="s">
        <v>758</v>
      </c>
      <c r="I211" s="5" t="s">
        <v>106</v>
      </c>
      <c r="J211" s="5" t="s">
        <v>2538</v>
      </c>
      <c r="K211" s="179" t="s">
        <v>1001</v>
      </c>
      <c r="L211" s="179" t="s">
        <v>1001</v>
      </c>
    </row>
    <row r="212" spans="1:12">
      <c r="A212" s="41" t="str">
        <f t="shared" si="7"/>
        <v>産業（製造業）鉄鋼業鍛鋼製造業製鋼工程その他</v>
      </c>
      <c r="B212" s="11">
        <f t="shared" si="6"/>
        <v>206</v>
      </c>
      <c r="C212" s="5" t="s">
        <v>755</v>
      </c>
      <c r="D212" s="5" t="s">
        <v>756</v>
      </c>
      <c r="E212" s="5" t="s">
        <v>987</v>
      </c>
      <c r="F212" s="5" t="s">
        <v>13</v>
      </c>
      <c r="G212" s="5" t="s">
        <v>14</v>
      </c>
      <c r="H212" s="5" t="s">
        <v>758</v>
      </c>
      <c r="I212" s="5" t="s">
        <v>106</v>
      </c>
      <c r="J212" s="5" t="s">
        <v>2452</v>
      </c>
      <c r="K212" s="179" t="s">
        <v>1001</v>
      </c>
      <c r="L212" s="179" t="s">
        <v>1001</v>
      </c>
    </row>
    <row r="213" spans="1:12">
      <c r="A213" s="41" t="str">
        <f t="shared" si="7"/>
        <v>産業（製造業）鉄鋼業鍛鋼製造業製鋼工程その他</v>
      </c>
      <c r="B213" s="11">
        <f t="shared" si="6"/>
        <v>207</v>
      </c>
      <c r="C213" s="5" t="s">
        <v>755</v>
      </c>
      <c r="D213" s="5" t="s">
        <v>756</v>
      </c>
      <c r="E213" s="5" t="s">
        <v>987</v>
      </c>
      <c r="F213" s="5" t="s">
        <v>13</v>
      </c>
      <c r="G213" s="5" t="s">
        <v>14</v>
      </c>
      <c r="H213" s="5" t="s">
        <v>758</v>
      </c>
      <c r="I213" s="5" t="s">
        <v>106</v>
      </c>
      <c r="J213" s="5" t="s">
        <v>2502</v>
      </c>
      <c r="K213" s="179" t="s">
        <v>1001</v>
      </c>
      <c r="L213" s="179" t="s">
        <v>1001</v>
      </c>
    </row>
    <row r="214" spans="1:12">
      <c r="A214" s="41" t="str">
        <f t="shared" si="7"/>
        <v>産業（製造業）鉄鋼業鍛鋼製造業製鋼工程その他</v>
      </c>
      <c r="B214" s="11">
        <f t="shared" si="6"/>
        <v>208</v>
      </c>
      <c r="C214" s="5" t="s">
        <v>755</v>
      </c>
      <c r="D214" s="5" t="s">
        <v>756</v>
      </c>
      <c r="E214" s="5" t="s">
        <v>987</v>
      </c>
      <c r="F214" s="5" t="s">
        <v>13</v>
      </c>
      <c r="G214" s="5" t="s">
        <v>14</v>
      </c>
      <c r="H214" s="5" t="s">
        <v>758</v>
      </c>
      <c r="I214" s="5" t="s">
        <v>106</v>
      </c>
      <c r="J214" s="5" t="s">
        <v>906</v>
      </c>
      <c r="K214" s="179" t="s">
        <v>1001</v>
      </c>
      <c r="L214" s="179" t="s">
        <v>1001</v>
      </c>
    </row>
    <row r="215" spans="1:12">
      <c r="A215" s="41" t="str">
        <f t="shared" si="7"/>
        <v>産業（製造業）鉄鋼業鍛鋼製造業造塊工程熱利用設備</v>
      </c>
      <c r="B215" s="11">
        <f t="shared" si="6"/>
        <v>209</v>
      </c>
      <c r="C215" s="5" t="s">
        <v>755</v>
      </c>
      <c r="D215" s="5" t="s">
        <v>756</v>
      </c>
      <c r="E215" s="5" t="s">
        <v>987</v>
      </c>
      <c r="F215" s="5" t="s">
        <v>13</v>
      </c>
      <c r="G215" s="5" t="s">
        <v>14</v>
      </c>
      <c r="H215" s="5" t="s">
        <v>2443</v>
      </c>
      <c r="I215" s="5" t="s">
        <v>88</v>
      </c>
      <c r="J215" s="5" t="s">
        <v>2539</v>
      </c>
      <c r="K215" s="179" t="s">
        <v>1001</v>
      </c>
      <c r="L215" s="179" t="s">
        <v>1001</v>
      </c>
    </row>
    <row r="216" spans="1:12">
      <c r="A216" s="41" t="str">
        <f t="shared" si="7"/>
        <v>産業（製造業）鉄鋼業鍛鋼製造業造塊工程熱利用設備</v>
      </c>
      <c r="B216" s="11">
        <f t="shared" si="6"/>
        <v>210</v>
      </c>
      <c r="C216" s="5" t="s">
        <v>755</v>
      </c>
      <c r="D216" s="5" t="s">
        <v>756</v>
      </c>
      <c r="E216" s="5" t="s">
        <v>987</v>
      </c>
      <c r="F216" s="5" t="s">
        <v>13</v>
      </c>
      <c r="G216" s="5" t="s">
        <v>14</v>
      </c>
      <c r="H216" s="5" t="s">
        <v>2443</v>
      </c>
      <c r="I216" s="5" t="s">
        <v>88</v>
      </c>
      <c r="J216" s="5" t="s">
        <v>2540</v>
      </c>
      <c r="K216" s="179" t="s">
        <v>1001</v>
      </c>
      <c r="L216" s="179" t="s">
        <v>1001</v>
      </c>
    </row>
    <row r="217" spans="1:12">
      <c r="A217" s="41" t="str">
        <f t="shared" si="7"/>
        <v>産業（製造業）鉄鋼業鍛鋼製造業加熱工程熱利用設備</v>
      </c>
      <c r="B217" s="11">
        <f t="shared" si="6"/>
        <v>211</v>
      </c>
      <c r="C217" s="5" t="s">
        <v>755</v>
      </c>
      <c r="D217" s="5" t="s">
        <v>756</v>
      </c>
      <c r="E217" s="5" t="s">
        <v>987</v>
      </c>
      <c r="F217" s="5" t="s">
        <v>13</v>
      </c>
      <c r="G217" s="5" t="s">
        <v>14</v>
      </c>
      <c r="H217" s="5" t="s">
        <v>763</v>
      </c>
      <c r="I217" s="5" t="s">
        <v>88</v>
      </c>
      <c r="J217" s="5" t="s">
        <v>2541</v>
      </c>
      <c r="K217" s="179" t="s">
        <v>1001</v>
      </c>
      <c r="L217" s="179" t="s">
        <v>1001</v>
      </c>
    </row>
    <row r="218" spans="1:12">
      <c r="A218" s="41" t="str">
        <f t="shared" si="7"/>
        <v>産業（製造業）鉄鋼業鍛鋼製造業加熱工程熱利用設備</v>
      </c>
      <c r="B218" s="11">
        <f t="shared" si="6"/>
        <v>212</v>
      </c>
      <c r="C218" s="5" t="s">
        <v>755</v>
      </c>
      <c r="D218" s="5" t="s">
        <v>756</v>
      </c>
      <c r="E218" s="5" t="s">
        <v>987</v>
      </c>
      <c r="F218" s="5" t="s">
        <v>13</v>
      </c>
      <c r="G218" s="5" t="s">
        <v>14</v>
      </c>
      <c r="H218" s="5" t="s">
        <v>763</v>
      </c>
      <c r="I218" s="5" t="s">
        <v>88</v>
      </c>
      <c r="J218" s="5" t="s">
        <v>2542</v>
      </c>
      <c r="K218" s="179" t="s">
        <v>1001</v>
      </c>
      <c r="L218" s="179" t="s">
        <v>1001</v>
      </c>
    </row>
    <row r="219" spans="1:12">
      <c r="A219" s="41" t="str">
        <f t="shared" si="7"/>
        <v>産業（製造業）鉄鋼業鍛鋼製造業加熱工程熱利用設備</v>
      </c>
      <c r="B219" s="11">
        <f t="shared" si="6"/>
        <v>213</v>
      </c>
      <c r="C219" s="5" t="s">
        <v>755</v>
      </c>
      <c r="D219" s="5" t="s">
        <v>756</v>
      </c>
      <c r="E219" s="5" t="s">
        <v>987</v>
      </c>
      <c r="F219" s="5" t="s">
        <v>13</v>
      </c>
      <c r="G219" s="5" t="s">
        <v>14</v>
      </c>
      <c r="H219" s="5" t="s">
        <v>763</v>
      </c>
      <c r="I219" s="5" t="s">
        <v>88</v>
      </c>
      <c r="J219" s="5" t="s">
        <v>2543</v>
      </c>
      <c r="K219" s="179" t="s">
        <v>1001</v>
      </c>
      <c r="L219" s="179" t="s">
        <v>1001</v>
      </c>
    </row>
    <row r="220" spans="1:12">
      <c r="A220" s="41" t="str">
        <f t="shared" si="7"/>
        <v>産業（製造業）鉄鋼業鍛鋼製造業加熱工程熱利用設備</v>
      </c>
      <c r="B220" s="11">
        <f t="shared" si="6"/>
        <v>214</v>
      </c>
      <c r="C220" s="46" t="s">
        <v>755</v>
      </c>
      <c r="D220" s="46" t="s">
        <v>756</v>
      </c>
      <c r="E220" s="46" t="s">
        <v>987</v>
      </c>
      <c r="F220" s="46" t="s">
        <v>13</v>
      </c>
      <c r="G220" s="46" t="s">
        <v>14</v>
      </c>
      <c r="H220" s="46" t="s">
        <v>763</v>
      </c>
      <c r="I220" s="46" t="s">
        <v>88</v>
      </c>
      <c r="J220" s="5" t="s">
        <v>901</v>
      </c>
      <c r="K220" s="33" t="s">
        <v>1001</v>
      </c>
      <c r="L220" s="33" t="s">
        <v>1001</v>
      </c>
    </row>
    <row r="221" spans="1:12">
      <c r="A221" s="41" t="str">
        <f t="shared" si="7"/>
        <v>産業（製造業）鉄鋼業鍛鋼製造業加熱工程熱利用設備</v>
      </c>
      <c r="B221" s="11">
        <f t="shared" si="6"/>
        <v>215</v>
      </c>
      <c r="C221" s="46" t="s">
        <v>755</v>
      </c>
      <c r="D221" s="46" t="s">
        <v>756</v>
      </c>
      <c r="E221" s="46" t="s">
        <v>987</v>
      </c>
      <c r="F221" s="46" t="s">
        <v>13</v>
      </c>
      <c r="G221" s="46" t="s">
        <v>14</v>
      </c>
      <c r="H221" s="46" t="s">
        <v>763</v>
      </c>
      <c r="I221" s="46" t="s">
        <v>88</v>
      </c>
      <c r="J221" s="5" t="s">
        <v>923</v>
      </c>
      <c r="K221" s="33" t="s">
        <v>1001</v>
      </c>
      <c r="L221" s="33" t="s">
        <v>1001</v>
      </c>
    </row>
    <row r="222" spans="1:12">
      <c r="A222" s="41" t="str">
        <f t="shared" si="7"/>
        <v>産業（製造業）鉄鋼業鍛鋼製造業加熱工程省エネルギー型製造プロセス</v>
      </c>
      <c r="B222" s="11">
        <f t="shared" si="6"/>
        <v>216</v>
      </c>
      <c r="C222" s="5" t="s">
        <v>755</v>
      </c>
      <c r="D222" s="5" t="s">
        <v>756</v>
      </c>
      <c r="E222" s="5" t="s">
        <v>987</v>
      </c>
      <c r="F222" s="5" t="s">
        <v>13</v>
      </c>
      <c r="G222" s="5" t="s">
        <v>14</v>
      </c>
      <c r="H222" s="5" t="s">
        <v>763</v>
      </c>
      <c r="I222" s="5" t="s">
        <v>982</v>
      </c>
      <c r="J222" s="5" t="s">
        <v>2444</v>
      </c>
      <c r="K222" s="179" t="s">
        <v>1001</v>
      </c>
      <c r="L222" s="179" t="s">
        <v>1001</v>
      </c>
    </row>
    <row r="223" spans="1:12">
      <c r="A223" s="41" t="str">
        <f t="shared" si="7"/>
        <v>産業（製造業）鉄鋼業鍛鋼製造業加熱工程その他</v>
      </c>
      <c r="B223" s="11">
        <f t="shared" si="6"/>
        <v>217</v>
      </c>
      <c r="C223" s="5" t="s">
        <v>755</v>
      </c>
      <c r="D223" s="5" t="s">
        <v>756</v>
      </c>
      <c r="E223" s="5" t="s">
        <v>987</v>
      </c>
      <c r="F223" s="5" t="s">
        <v>13</v>
      </c>
      <c r="G223" s="5" t="s">
        <v>14</v>
      </c>
      <c r="H223" s="5" t="s">
        <v>763</v>
      </c>
      <c r="I223" s="5" t="s">
        <v>106</v>
      </c>
      <c r="J223" s="5" t="s">
        <v>2445</v>
      </c>
      <c r="K223" s="179" t="s">
        <v>1001</v>
      </c>
      <c r="L223" s="179" t="s">
        <v>1001</v>
      </c>
    </row>
    <row r="224" spans="1:12">
      <c r="A224" s="41" t="str">
        <f t="shared" si="7"/>
        <v>産業（製造業）鉄鋼業鍛鋼製造業熱処理工程燃焼設備</v>
      </c>
      <c r="B224" s="11">
        <f t="shared" si="6"/>
        <v>218</v>
      </c>
      <c r="C224" s="5" t="s">
        <v>755</v>
      </c>
      <c r="D224" s="5" t="s">
        <v>756</v>
      </c>
      <c r="E224" s="5" t="s">
        <v>987</v>
      </c>
      <c r="F224" s="5" t="s">
        <v>13</v>
      </c>
      <c r="G224" s="5" t="s">
        <v>14</v>
      </c>
      <c r="H224" s="5" t="s">
        <v>2428</v>
      </c>
      <c r="I224" s="5" t="s">
        <v>73</v>
      </c>
      <c r="J224" s="5" t="s">
        <v>2544</v>
      </c>
      <c r="K224" s="179" t="s">
        <v>1001</v>
      </c>
      <c r="L224" s="179" t="s">
        <v>1001</v>
      </c>
    </row>
    <row r="225" spans="1:12">
      <c r="A225" s="41" t="str">
        <f t="shared" si="7"/>
        <v>産業（製造業）鉄鋼業鍛鋼製造業熱処理工程燃焼設備</v>
      </c>
      <c r="B225" s="11">
        <f t="shared" si="6"/>
        <v>219</v>
      </c>
      <c r="C225" s="5" t="s">
        <v>755</v>
      </c>
      <c r="D225" s="5" t="s">
        <v>756</v>
      </c>
      <c r="E225" s="5" t="s">
        <v>987</v>
      </c>
      <c r="F225" s="5" t="s">
        <v>13</v>
      </c>
      <c r="G225" s="5" t="s">
        <v>14</v>
      </c>
      <c r="H225" s="5" t="s">
        <v>2428</v>
      </c>
      <c r="I225" s="5" t="s">
        <v>73</v>
      </c>
      <c r="J225" s="5" t="s">
        <v>2545</v>
      </c>
      <c r="K225" s="179" t="s">
        <v>1001</v>
      </c>
      <c r="L225" s="179" t="s">
        <v>1001</v>
      </c>
    </row>
    <row r="226" spans="1:12">
      <c r="A226" s="41" t="str">
        <f t="shared" si="7"/>
        <v>産業（製造業）鉄鋼業鍛鋼製造業機械加工工程機械加工設備</v>
      </c>
      <c r="B226" s="11">
        <f t="shared" si="6"/>
        <v>220</v>
      </c>
      <c r="C226" s="5" t="s">
        <v>755</v>
      </c>
      <c r="D226" s="5" t="s">
        <v>756</v>
      </c>
      <c r="E226" s="5" t="s">
        <v>987</v>
      </c>
      <c r="F226" s="5" t="s">
        <v>13</v>
      </c>
      <c r="G226" s="5" t="s">
        <v>14</v>
      </c>
      <c r="H226" s="5" t="s">
        <v>2433</v>
      </c>
      <c r="I226" s="5" t="s">
        <v>2434</v>
      </c>
      <c r="J226" s="5" t="s">
        <v>2546</v>
      </c>
      <c r="K226" s="179" t="s">
        <v>1001</v>
      </c>
      <c r="L226" s="179" t="s">
        <v>1001</v>
      </c>
    </row>
    <row r="227" spans="1:12">
      <c r="A227" s="41" t="str">
        <f t="shared" si="7"/>
        <v>産業（製造業）鉄鋼業鍛鋼製造業その他の主要エネルギー消費設備廃熱回収設備</v>
      </c>
      <c r="B227" s="11">
        <f t="shared" si="6"/>
        <v>221</v>
      </c>
      <c r="C227" s="5" t="s">
        <v>755</v>
      </c>
      <c r="D227" s="5" t="s">
        <v>756</v>
      </c>
      <c r="E227" s="5" t="s">
        <v>987</v>
      </c>
      <c r="F227" s="5" t="s">
        <v>13</v>
      </c>
      <c r="G227" s="5" t="s">
        <v>14</v>
      </c>
      <c r="H227" s="5" t="s">
        <v>718</v>
      </c>
      <c r="I227" s="5" t="s">
        <v>551</v>
      </c>
      <c r="J227" s="5" t="s">
        <v>2484</v>
      </c>
      <c r="K227" s="179" t="s">
        <v>1001</v>
      </c>
      <c r="L227" s="179" t="s">
        <v>1001</v>
      </c>
    </row>
    <row r="228" spans="1:12">
      <c r="A228" s="41" t="str">
        <f t="shared" si="7"/>
        <v>産業（製造業）パルプ製造業及び紙製造業パルプ化工程（クラフトパルプ（ＫＰ））熱利用設備</v>
      </c>
      <c r="B228" s="11">
        <f t="shared" si="6"/>
        <v>222</v>
      </c>
      <c r="C228" s="47" t="s">
        <v>755</v>
      </c>
      <c r="D228" s="350" t="s">
        <v>764</v>
      </c>
      <c r="E228" s="350"/>
      <c r="F228" s="142" t="s">
        <v>13</v>
      </c>
      <c r="G228" s="142" t="s">
        <v>14</v>
      </c>
      <c r="H228" s="47" t="s">
        <v>961</v>
      </c>
      <c r="I228" s="47" t="s">
        <v>715</v>
      </c>
      <c r="J228" s="52" t="s">
        <v>820</v>
      </c>
      <c r="K228" s="33" t="s">
        <v>1001</v>
      </c>
      <c r="L228" s="33" t="s">
        <v>1001</v>
      </c>
    </row>
    <row r="229" spans="1:12">
      <c r="A229" s="41" t="str">
        <f t="shared" si="7"/>
        <v>産業（製造業）パルプ製造業及び紙製造業パルプ化工程（クラフトパルプ（ＫＰ））熱利用設備</v>
      </c>
      <c r="B229" s="11">
        <f t="shared" si="6"/>
        <v>223</v>
      </c>
      <c r="C229" s="47" t="s">
        <v>755</v>
      </c>
      <c r="D229" s="350" t="s">
        <v>764</v>
      </c>
      <c r="E229" s="350"/>
      <c r="F229" s="142" t="s">
        <v>13</v>
      </c>
      <c r="G229" s="142" t="s">
        <v>14</v>
      </c>
      <c r="H229" s="47" t="s">
        <v>961</v>
      </c>
      <c r="I229" s="47" t="s">
        <v>715</v>
      </c>
      <c r="J229" s="52" t="s">
        <v>847</v>
      </c>
      <c r="K229" s="33" t="s">
        <v>1001</v>
      </c>
      <c r="L229" s="33" t="s">
        <v>1001</v>
      </c>
    </row>
    <row r="230" spans="1:12">
      <c r="A230" s="41" t="str">
        <f t="shared" si="7"/>
        <v>産業（製造業）パルプ製造業及び紙製造業パルプ化工程（クラフトパルプ（ＫＰ））熱利用設備</v>
      </c>
      <c r="B230" s="11">
        <f t="shared" si="6"/>
        <v>224</v>
      </c>
      <c r="C230" s="47" t="s">
        <v>755</v>
      </c>
      <c r="D230" s="350" t="s">
        <v>764</v>
      </c>
      <c r="E230" s="350"/>
      <c r="F230" s="142" t="s">
        <v>13</v>
      </c>
      <c r="G230" s="142" t="s">
        <v>14</v>
      </c>
      <c r="H230" s="47" t="s">
        <v>961</v>
      </c>
      <c r="I230" s="47" t="s">
        <v>715</v>
      </c>
      <c r="J230" s="52" t="s">
        <v>875</v>
      </c>
      <c r="K230" s="33" t="s">
        <v>1001</v>
      </c>
      <c r="L230" s="33" t="s">
        <v>1001</v>
      </c>
    </row>
    <row r="231" spans="1:12">
      <c r="A231" s="41" t="str">
        <f t="shared" si="7"/>
        <v>産業（製造業）パルプ製造業及び紙製造業パルプ化工程（クラフトパルプ（ＫＰ））熱利用設備</v>
      </c>
      <c r="B231" s="11">
        <f t="shared" si="6"/>
        <v>225</v>
      </c>
      <c r="C231" s="47" t="s">
        <v>755</v>
      </c>
      <c r="D231" s="350" t="s">
        <v>764</v>
      </c>
      <c r="E231" s="350"/>
      <c r="F231" s="142" t="s">
        <v>13</v>
      </c>
      <c r="G231" s="142" t="s">
        <v>14</v>
      </c>
      <c r="H231" s="47" t="s">
        <v>961</v>
      </c>
      <c r="I231" s="47" t="s">
        <v>715</v>
      </c>
      <c r="J231" s="52" t="s">
        <v>890</v>
      </c>
      <c r="K231" s="33" t="s">
        <v>1001</v>
      </c>
      <c r="L231" s="33" t="s">
        <v>1001</v>
      </c>
    </row>
    <row r="232" spans="1:12">
      <c r="A232" s="41" t="str">
        <f t="shared" si="7"/>
        <v>産業（製造業）パルプ製造業及び紙製造業パルプ化工程（クラフトパルプ（ＫＰ））電気利用設備</v>
      </c>
      <c r="B232" s="11">
        <f t="shared" si="6"/>
        <v>226</v>
      </c>
      <c r="C232" s="47" t="s">
        <v>755</v>
      </c>
      <c r="D232" s="350" t="s">
        <v>764</v>
      </c>
      <c r="E232" s="350"/>
      <c r="F232" s="142" t="s">
        <v>13</v>
      </c>
      <c r="G232" s="142" t="s">
        <v>14</v>
      </c>
      <c r="H232" s="47" t="s">
        <v>961</v>
      </c>
      <c r="I232" s="47" t="s">
        <v>766</v>
      </c>
      <c r="J232" s="52" t="s">
        <v>821</v>
      </c>
      <c r="K232" s="33" t="s">
        <v>1001</v>
      </c>
      <c r="L232" s="33" t="s">
        <v>1001</v>
      </c>
    </row>
    <row r="233" spans="1:12">
      <c r="A233" s="41" t="str">
        <f t="shared" si="7"/>
        <v>産業（製造業）パルプ製造業及び紙製造業パルプ化工程（クラフトパルプ（ＫＰ））電気利用設備</v>
      </c>
      <c r="B233" s="11">
        <f t="shared" si="6"/>
        <v>227</v>
      </c>
      <c r="C233" s="47" t="s">
        <v>755</v>
      </c>
      <c r="D233" s="350" t="s">
        <v>764</v>
      </c>
      <c r="E233" s="350"/>
      <c r="F233" s="142" t="s">
        <v>13</v>
      </c>
      <c r="G233" s="142" t="s">
        <v>14</v>
      </c>
      <c r="H233" s="47" t="s">
        <v>961</v>
      </c>
      <c r="I233" s="47" t="s">
        <v>766</v>
      </c>
      <c r="J233" s="52" t="s">
        <v>848</v>
      </c>
      <c r="K233" s="33" t="s">
        <v>1001</v>
      </c>
      <c r="L233" s="33" t="s">
        <v>1001</v>
      </c>
    </row>
    <row r="234" spans="1:12">
      <c r="A234" s="41" t="str">
        <f t="shared" si="7"/>
        <v>産業（製造業）パルプ製造業及び紙製造業パルプ化工程（クラフトパルプ（ＫＰ））電気利用設備</v>
      </c>
      <c r="B234" s="11">
        <f t="shared" si="6"/>
        <v>228</v>
      </c>
      <c r="C234" s="47" t="s">
        <v>755</v>
      </c>
      <c r="D234" s="350" t="s">
        <v>764</v>
      </c>
      <c r="E234" s="350"/>
      <c r="F234" s="142" t="s">
        <v>13</v>
      </c>
      <c r="G234" s="142" t="s">
        <v>14</v>
      </c>
      <c r="H234" s="47" t="s">
        <v>961</v>
      </c>
      <c r="I234" s="47" t="s">
        <v>766</v>
      </c>
      <c r="J234" s="52" t="s">
        <v>876</v>
      </c>
      <c r="K234" s="33" t="s">
        <v>1001</v>
      </c>
      <c r="L234" s="33" t="s">
        <v>1001</v>
      </c>
    </row>
    <row r="235" spans="1:12">
      <c r="A235" s="41" t="str">
        <f t="shared" si="7"/>
        <v>産業（製造業）パルプ製造業及び紙製造業パルプ化工程（クラフトパルプ（ＫＰ））電気利用設備</v>
      </c>
      <c r="B235" s="11">
        <f t="shared" si="6"/>
        <v>229</v>
      </c>
      <c r="C235" s="47" t="s">
        <v>755</v>
      </c>
      <c r="D235" s="350" t="s">
        <v>764</v>
      </c>
      <c r="E235" s="350"/>
      <c r="F235" s="142" t="s">
        <v>13</v>
      </c>
      <c r="G235" s="142" t="s">
        <v>14</v>
      </c>
      <c r="H235" s="47" t="s">
        <v>961</v>
      </c>
      <c r="I235" s="47" t="s">
        <v>766</v>
      </c>
      <c r="J235" s="52" t="s">
        <v>891</v>
      </c>
      <c r="K235" s="33" t="s">
        <v>1001</v>
      </c>
      <c r="L235" s="33" t="s">
        <v>1001</v>
      </c>
    </row>
    <row r="236" spans="1:12">
      <c r="A236" s="41" t="str">
        <f t="shared" si="7"/>
        <v>産業（製造業）パルプ製造業及び紙製造業パルプ化工程（クラフトパルプ（ＫＰ））電気利用設備</v>
      </c>
      <c r="B236" s="11">
        <f t="shared" si="6"/>
        <v>230</v>
      </c>
      <c r="C236" s="47" t="s">
        <v>755</v>
      </c>
      <c r="D236" s="350" t="s">
        <v>764</v>
      </c>
      <c r="E236" s="350"/>
      <c r="F236" s="142" t="s">
        <v>13</v>
      </c>
      <c r="G236" s="142" t="s">
        <v>14</v>
      </c>
      <c r="H236" s="47" t="s">
        <v>961</v>
      </c>
      <c r="I236" s="47" t="s">
        <v>766</v>
      </c>
      <c r="J236" s="52" t="s">
        <v>822</v>
      </c>
      <c r="K236" s="33" t="s">
        <v>1001</v>
      </c>
      <c r="L236" s="33" t="s">
        <v>1001</v>
      </c>
    </row>
    <row r="237" spans="1:12">
      <c r="A237" s="41" t="str">
        <f t="shared" si="7"/>
        <v>産業（製造業）パルプ製造業及び紙製造業パルプ化工程（クラフトパルプ（ＫＰ））電気利用設備</v>
      </c>
      <c r="B237" s="11">
        <f t="shared" si="6"/>
        <v>231</v>
      </c>
      <c r="C237" s="47" t="s">
        <v>755</v>
      </c>
      <c r="D237" s="350" t="s">
        <v>764</v>
      </c>
      <c r="E237" s="350"/>
      <c r="F237" s="142" t="s">
        <v>13</v>
      </c>
      <c r="G237" s="142" t="s">
        <v>14</v>
      </c>
      <c r="H237" s="47" t="s">
        <v>961</v>
      </c>
      <c r="I237" s="47" t="s">
        <v>766</v>
      </c>
      <c r="J237" s="52" t="s">
        <v>908</v>
      </c>
      <c r="K237" s="33" t="s">
        <v>1001</v>
      </c>
      <c r="L237" s="33" t="s">
        <v>1001</v>
      </c>
    </row>
    <row r="238" spans="1:12">
      <c r="A238" s="41" t="str">
        <f t="shared" si="7"/>
        <v>産業（製造業）パルプ製造業及び紙製造業パルプ化工程（クラフトパルプ（ＫＰ））省エネルギー型製造プロセス</v>
      </c>
      <c r="B238" s="11">
        <f t="shared" si="6"/>
        <v>232</v>
      </c>
      <c r="C238" s="47" t="s">
        <v>755</v>
      </c>
      <c r="D238" s="350" t="s">
        <v>764</v>
      </c>
      <c r="E238" s="350"/>
      <c r="F238" s="142" t="s">
        <v>13</v>
      </c>
      <c r="G238" s="142" t="s">
        <v>14</v>
      </c>
      <c r="H238" s="47" t="s">
        <v>961</v>
      </c>
      <c r="I238" s="142" t="s">
        <v>757</v>
      </c>
      <c r="J238" s="52" t="s">
        <v>767</v>
      </c>
      <c r="K238" s="33" t="s">
        <v>1001</v>
      </c>
      <c r="L238" s="33" t="s">
        <v>1001</v>
      </c>
    </row>
    <row r="239" spans="1:12">
      <c r="A239" s="41" t="str">
        <f t="shared" si="7"/>
        <v>産業（製造業）パルプ製造業及び紙製造業パルプ化工程（機械パルプ）熱利用設備</v>
      </c>
      <c r="B239" s="11">
        <f t="shared" si="6"/>
        <v>233</v>
      </c>
      <c r="C239" s="47" t="s">
        <v>755</v>
      </c>
      <c r="D239" s="350" t="s">
        <v>764</v>
      </c>
      <c r="E239" s="350"/>
      <c r="F239" s="142" t="s">
        <v>13</v>
      </c>
      <c r="G239" s="142" t="s">
        <v>14</v>
      </c>
      <c r="H239" s="47" t="s">
        <v>963</v>
      </c>
      <c r="I239" s="142" t="s">
        <v>715</v>
      </c>
      <c r="J239" s="47" t="s">
        <v>768</v>
      </c>
      <c r="K239" s="33" t="s">
        <v>1001</v>
      </c>
      <c r="L239" s="33" t="s">
        <v>1001</v>
      </c>
    </row>
    <row r="240" spans="1:12">
      <c r="A240" s="41" t="str">
        <f t="shared" si="7"/>
        <v>産業（製造業）パルプ製造業及び紙製造業パルプ化工程（機械パルプ）廃熱回収設備</v>
      </c>
      <c r="B240" s="11">
        <f t="shared" si="6"/>
        <v>234</v>
      </c>
      <c r="C240" s="47" t="s">
        <v>755</v>
      </c>
      <c r="D240" s="350" t="s">
        <v>764</v>
      </c>
      <c r="E240" s="350"/>
      <c r="F240" s="142" t="s">
        <v>13</v>
      </c>
      <c r="G240" s="142" t="s">
        <v>14</v>
      </c>
      <c r="H240" s="47" t="s">
        <v>963</v>
      </c>
      <c r="I240" s="142" t="s">
        <v>765</v>
      </c>
      <c r="J240" s="52" t="s">
        <v>769</v>
      </c>
      <c r="K240" s="33" t="s">
        <v>1001</v>
      </c>
      <c r="L240" s="33" t="s">
        <v>1001</v>
      </c>
    </row>
    <row r="241" spans="1:12">
      <c r="A241" s="41" t="str">
        <f t="shared" si="7"/>
        <v>産業（製造業）パルプ製造業及び紙製造業パルプ化工程（機械パルプ）電気使用設備</v>
      </c>
      <c r="B241" s="11">
        <f t="shared" si="6"/>
        <v>235</v>
      </c>
      <c r="C241" s="47" t="s">
        <v>755</v>
      </c>
      <c r="D241" s="350" t="s">
        <v>764</v>
      </c>
      <c r="E241" s="350"/>
      <c r="F241" s="142" t="s">
        <v>13</v>
      </c>
      <c r="G241" s="142" t="s">
        <v>14</v>
      </c>
      <c r="H241" s="47" t="s">
        <v>963</v>
      </c>
      <c r="I241" s="47" t="s">
        <v>717</v>
      </c>
      <c r="J241" s="52" t="s">
        <v>822</v>
      </c>
      <c r="K241" s="33" t="s">
        <v>1001</v>
      </c>
      <c r="L241" s="33" t="s">
        <v>1001</v>
      </c>
    </row>
    <row r="242" spans="1:12">
      <c r="A242" s="41" t="str">
        <f t="shared" si="7"/>
        <v>産業（製造業）パルプ製造業及び紙製造業パルプ化工程（機械パルプ）電気使用設備</v>
      </c>
      <c r="B242" s="11">
        <f t="shared" si="6"/>
        <v>236</v>
      </c>
      <c r="C242" s="47" t="s">
        <v>755</v>
      </c>
      <c r="D242" s="350" t="s">
        <v>764</v>
      </c>
      <c r="E242" s="350"/>
      <c r="F242" s="142" t="s">
        <v>13</v>
      </c>
      <c r="G242" s="142" t="s">
        <v>14</v>
      </c>
      <c r="H242" s="47" t="s">
        <v>963</v>
      </c>
      <c r="I242" s="47" t="s">
        <v>717</v>
      </c>
      <c r="J242" s="52" t="s">
        <v>2696</v>
      </c>
      <c r="K242" s="33" t="s">
        <v>1001</v>
      </c>
      <c r="L242" s="33" t="s">
        <v>1001</v>
      </c>
    </row>
    <row r="243" spans="1:12">
      <c r="A243" s="41" t="str">
        <f t="shared" si="7"/>
        <v>産業（製造業）パルプ製造業及び紙製造業パルプ化工程（機械パルプ）電気使用設備</v>
      </c>
      <c r="B243" s="11">
        <f t="shared" si="6"/>
        <v>237</v>
      </c>
      <c r="C243" s="47" t="s">
        <v>755</v>
      </c>
      <c r="D243" s="350" t="s">
        <v>764</v>
      </c>
      <c r="E243" s="350"/>
      <c r="F243" s="142" t="s">
        <v>13</v>
      </c>
      <c r="G243" s="142" t="s">
        <v>14</v>
      </c>
      <c r="H243" s="47" t="s">
        <v>963</v>
      </c>
      <c r="I243" s="47" t="s">
        <v>717</v>
      </c>
      <c r="J243" s="52" t="s">
        <v>877</v>
      </c>
      <c r="K243" s="33" t="s">
        <v>1001</v>
      </c>
      <c r="L243" s="33" t="s">
        <v>1001</v>
      </c>
    </row>
    <row r="244" spans="1:12">
      <c r="A244" s="41" t="str">
        <f t="shared" si="7"/>
        <v>産業（製造業）パルプ製造業及び紙製造業パルプ化工程（古紙パルプ）電気使用設備</v>
      </c>
      <c r="B244" s="11">
        <f t="shared" si="6"/>
        <v>238</v>
      </c>
      <c r="C244" s="47" t="s">
        <v>755</v>
      </c>
      <c r="D244" s="350" t="s">
        <v>764</v>
      </c>
      <c r="E244" s="350"/>
      <c r="F244" s="142" t="s">
        <v>13</v>
      </c>
      <c r="G244" s="142" t="s">
        <v>14</v>
      </c>
      <c r="H244" s="47" t="s">
        <v>965</v>
      </c>
      <c r="I244" s="47" t="s">
        <v>717</v>
      </c>
      <c r="J244" s="52" t="s">
        <v>823</v>
      </c>
      <c r="K244" s="33" t="s">
        <v>1001</v>
      </c>
      <c r="L244" s="33" t="s">
        <v>1001</v>
      </c>
    </row>
    <row r="245" spans="1:12">
      <c r="A245" s="41" t="str">
        <f t="shared" si="7"/>
        <v>産業（製造業）パルプ製造業及び紙製造業パルプ化工程（古紙パルプ）電気使用設備</v>
      </c>
      <c r="B245" s="11">
        <f t="shared" si="6"/>
        <v>239</v>
      </c>
      <c r="C245" s="47" t="s">
        <v>755</v>
      </c>
      <c r="D245" s="350" t="s">
        <v>764</v>
      </c>
      <c r="E245" s="350"/>
      <c r="F245" s="142" t="s">
        <v>13</v>
      </c>
      <c r="G245" s="142" t="s">
        <v>14</v>
      </c>
      <c r="H245" s="47" t="s">
        <v>965</v>
      </c>
      <c r="I245" s="47" t="s">
        <v>717</v>
      </c>
      <c r="J245" s="52" t="s">
        <v>850</v>
      </c>
      <c r="K245" s="33" t="s">
        <v>1001</v>
      </c>
      <c r="L245" s="33" t="s">
        <v>1001</v>
      </c>
    </row>
    <row r="246" spans="1:12">
      <c r="A246" s="41" t="str">
        <f t="shared" si="7"/>
        <v>産業（製造業）パルプ製造業及び紙製造業パルプ化工程（古紙パルプ）電気使用設備</v>
      </c>
      <c r="B246" s="11">
        <f t="shared" si="6"/>
        <v>240</v>
      </c>
      <c r="C246" s="47" t="s">
        <v>755</v>
      </c>
      <c r="D246" s="350" t="s">
        <v>764</v>
      </c>
      <c r="E246" s="350"/>
      <c r="F246" s="142" t="s">
        <v>13</v>
      </c>
      <c r="G246" s="142" t="s">
        <v>14</v>
      </c>
      <c r="H246" s="47" t="s">
        <v>965</v>
      </c>
      <c r="I246" s="47" t="s">
        <v>717</v>
      </c>
      <c r="J246" s="52" t="s">
        <v>878</v>
      </c>
      <c r="K246" s="33" t="s">
        <v>1001</v>
      </c>
      <c r="L246" s="33" t="s">
        <v>1001</v>
      </c>
    </row>
    <row r="247" spans="1:12">
      <c r="A247" s="41" t="str">
        <f t="shared" si="7"/>
        <v>産業（製造業）パルプ製造業及び紙製造業パルプ化工程（古紙パルプ）電気使用設備</v>
      </c>
      <c r="B247" s="11">
        <f t="shared" si="6"/>
        <v>241</v>
      </c>
      <c r="C247" s="47" t="s">
        <v>755</v>
      </c>
      <c r="D247" s="350" t="s">
        <v>764</v>
      </c>
      <c r="E247" s="350"/>
      <c r="F247" s="142" t="s">
        <v>13</v>
      </c>
      <c r="G247" s="142" t="s">
        <v>14</v>
      </c>
      <c r="H247" s="47" t="s">
        <v>965</v>
      </c>
      <c r="I247" s="47" t="s">
        <v>717</v>
      </c>
      <c r="J247" s="52" t="s">
        <v>892</v>
      </c>
      <c r="K247" s="33" t="s">
        <v>1001</v>
      </c>
      <c r="L247" s="33" t="s">
        <v>1001</v>
      </c>
    </row>
    <row r="248" spans="1:12">
      <c r="A248" s="41" t="str">
        <f t="shared" si="7"/>
        <v>産業（製造業）パルプ製造業及び紙製造業パルプ化工程（古紙パルプ）電気使用設備</v>
      </c>
      <c r="B248" s="11">
        <f t="shared" si="6"/>
        <v>242</v>
      </c>
      <c r="C248" s="47" t="s">
        <v>755</v>
      </c>
      <c r="D248" s="350" t="s">
        <v>764</v>
      </c>
      <c r="E248" s="350"/>
      <c r="F248" s="142" t="s">
        <v>13</v>
      </c>
      <c r="G248" s="142" t="s">
        <v>14</v>
      </c>
      <c r="H248" s="47" t="s">
        <v>965</v>
      </c>
      <c r="I248" s="47" t="s">
        <v>717</v>
      </c>
      <c r="J248" s="52" t="s">
        <v>2697</v>
      </c>
      <c r="K248" s="33" t="s">
        <v>1001</v>
      </c>
      <c r="L248" s="33" t="s">
        <v>1001</v>
      </c>
    </row>
    <row r="249" spans="1:12">
      <c r="A249" s="41" t="str">
        <f t="shared" si="7"/>
        <v>産業（製造業）パルプ製造業及び紙製造業パルプ化工程（古紙パルプ）電気使用設備</v>
      </c>
      <c r="B249" s="11">
        <f t="shared" si="6"/>
        <v>243</v>
      </c>
      <c r="C249" s="47" t="s">
        <v>755</v>
      </c>
      <c r="D249" s="350" t="s">
        <v>764</v>
      </c>
      <c r="E249" s="350"/>
      <c r="F249" s="142" t="s">
        <v>13</v>
      </c>
      <c r="G249" s="142" t="s">
        <v>14</v>
      </c>
      <c r="H249" s="47" t="s">
        <v>965</v>
      </c>
      <c r="I249" s="47" t="s">
        <v>717</v>
      </c>
      <c r="J249" s="52" t="s">
        <v>822</v>
      </c>
      <c r="K249" s="33" t="s">
        <v>1001</v>
      </c>
      <c r="L249" s="33" t="s">
        <v>1001</v>
      </c>
    </row>
    <row r="250" spans="1:12">
      <c r="A250" s="41" t="str">
        <f t="shared" si="7"/>
        <v>産業（製造業）パルプ製造業及び紙製造業パルプ化工程（古紙パルプ）電気使用設備</v>
      </c>
      <c r="B250" s="11">
        <f t="shared" si="6"/>
        <v>244</v>
      </c>
      <c r="C250" s="47" t="s">
        <v>755</v>
      </c>
      <c r="D250" s="350" t="s">
        <v>764</v>
      </c>
      <c r="E250" s="350"/>
      <c r="F250" s="142" t="s">
        <v>13</v>
      </c>
      <c r="G250" s="142" t="s">
        <v>14</v>
      </c>
      <c r="H250" s="47" t="s">
        <v>965</v>
      </c>
      <c r="I250" s="47" t="s">
        <v>717</v>
      </c>
      <c r="J250" s="52" t="s">
        <v>916</v>
      </c>
      <c r="K250" s="33" t="s">
        <v>1001</v>
      </c>
      <c r="L250" s="33" t="s">
        <v>1001</v>
      </c>
    </row>
    <row r="251" spans="1:12">
      <c r="A251" s="41" t="str">
        <f t="shared" si="7"/>
        <v>産業（製造業）パルプ製造業及び紙製造業抄紙工程熱利用設備</v>
      </c>
      <c r="B251" s="11">
        <f t="shared" si="6"/>
        <v>245</v>
      </c>
      <c r="C251" s="47" t="s">
        <v>755</v>
      </c>
      <c r="D251" s="350" t="s">
        <v>764</v>
      </c>
      <c r="E251" s="350"/>
      <c r="F251" s="142" t="s">
        <v>13</v>
      </c>
      <c r="G251" s="142" t="s">
        <v>14</v>
      </c>
      <c r="H251" s="47" t="s">
        <v>967</v>
      </c>
      <c r="I251" s="47" t="s">
        <v>715</v>
      </c>
      <c r="J251" s="52" t="s">
        <v>2963</v>
      </c>
      <c r="K251" s="33" t="s">
        <v>1001</v>
      </c>
      <c r="L251" s="33" t="s">
        <v>1001</v>
      </c>
    </row>
    <row r="252" spans="1:12">
      <c r="A252" s="41" t="str">
        <f t="shared" si="7"/>
        <v>産業（製造業）パルプ製造業及び紙製造業抄紙工程熱利用設備</v>
      </c>
      <c r="B252" s="11">
        <f t="shared" si="6"/>
        <v>246</v>
      </c>
      <c r="C252" s="47" t="s">
        <v>755</v>
      </c>
      <c r="D252" s="350" t="s">
        <v>764</v>
      </c>
      <c r="E252" s="350"/>
      <c r="F252" s="142" t="s">
        <v>13</v>
      </c>
      <c r="G252" s="142" t="s">
        <v>14</v>
      </c>
      <c r="H252" s="47" t="s">
        <v>967</v>
      </c>
      <c r="I252" s="47" t="s">
        <v>715</v>
      </c>
      <c r="J252" s="52" t="s">
        <v>851</v>
      </c>
      <c r="K252" s="33" t="s">
        <v>1001</v>
      </c>
      <c r="L252" s="33" t="s">
        <v>1001</v>
      </c>
    </row>
    <row r="253" spans="1:12">
      <c r="A253" s="41" t="str">
        <f t="shared" si="7"/>
        <v>産業（製造業）パルプ製造業及び紙製造業抄紙工程熱利用設備</v>
      </c>
      <c r="B253" s="11">
        <f t="shared" si="6"/>
        <v>247</v>
      </c>
      <c r="C253" s="47" t="s">
        <v>755</v>
      </c>
      <c r="D253" s="350" t="s">
        <v>764</v>
      </c>
      <c r="E253" s="350"/>
      <c r="F253" s="142" t="s">
        <v>13</v>
      </c>
      <c r="G253" s="142" t="s">
        <v>14</v>
      </c>
      <c r="H253" s="47" t="s">
        <v>967</v>
      </c>
      <c r="I253" s="47" t="s">
        <v>715</v>
      </c>
      <c r="J253" s="52" t="s">
        <v>879</v>
      </c>
      <c r="K253" s="33" t="s">
        <v>1001</v>
      </c>
      <c r="L253" s="33" t="s">
        <v>1001</v>
      </c>
    </row>
    <row r="254" spans="1:12">
      <c r="A254" s="41" t="str">
        <f t="shared" si="7"/>
        <v>産業（製造業）パルプ製造業及び紙製造業抄紙工程熱利用設備</v>
      </c>
      <c r="B254" s="11">
        <f t="shared" si="6"/>
        <v>248</v>
      </c>
      <c r="C254" s="47" t="s">
        <v>755</v>
      </c>
      <c r="D254" s="350" t="s">
        <v>764</v>
      </c>
      <c r="E254" s="350"/>
      <c r="F254" s="142" t="s">
        <v>13</v>
      </c>
      <c r="G254" s="142" t="s">
        <v>14</v>
      </c>
      <c r="H254" s="47" t="s">
        <v>967</v>
      </c>
      <c r="I254" s="47" t="s">
        <v>715</v>
      </c>
      <c r="J254" s="52" t="s">
        <v>893</v>
      </c>
      <c r="K254" s="33" t="s">
        <v>1001</v>
      </c>
      <c r="L254" s="33" t="s">
        <v>1001</v>
      </c>
    </row>
    <row r="255" spans="1:12">
      <c r="A255" s="41" t="str">
        <f t="shared" si="7"/>
        <v>産業（製造業）パルプ製造業及び紙製造業抄紙工程熱利用設備</v>
      </c>
      <c r="B255" s="11">
        <f t="shared" si="6"/>
        <v>249</v>
      </c>
      <c r="C255" s="47" t="s">
        <v>755</v>
      </c>
      <c r="D255" s="350" t="s">
        <v>764</v>
      </c>
      <c r="E255" s="350"/>
      <c r="F255" s="142" t="s">
        <v>13</v>
      </c>
      <c r="G255" s="142" t="s">
        <v>14</v>
      </c>
      <c r="H255" s="47" t="s">
        <v>967</v>
      </c>
      <c r="I255" s="47" t="s">
        <v>715</v>
      </c>
      <c r="J255" s="52" t="s">
        <v>902</v>
      </c>
      <c r="K255" s="33" t="s">
        <v>1001</v>
      </c>
      <c r="L255" s="33" t="s">
        <v>1001</v>
      </c>
    </row>
    <row r="256" spans="1:12">
      <c r="A256" s="41" t="str">
        <f t="shared" si="7"/>
        <v>産業（製造業）パルプ製造業及び紙製造業抄紙工程熱利用設備</v>
      </c>
      <c r="B256" s="11">
        <f t="shared" si="6"/>
        <v>250</v>
      </c>
      <c r="C256" s="47" t="s">
        <v>755</v>
      </c>
      <c r="D256" s="350" t="s">
        <v>764</v>
      </c>
      <c r="E256" s="350"/>
      <c r="F256" s="142" t="s">
        <v>13</v>
      </c>
      <c r="G256" s="142" t="s">
        <v>14</v>
      </c>
      <c r="H256" s="47" t="s">
        <v>967</v>
      </c>
      <c r="I256" s="47" t="s">
        <v>715</v>
      </c>
      <c r="J256" s="52" t="s">
        <v>909</v>
      </c>
      <c r="K256" s="33" t="s">
        <v>1001</v>
      </c>
      <c r="L256" s="33" t="s">
        <v>1001</v>
      </c>
    </row>
    <row r="257" spans="1:12">
      <c r="A257" s="41" t="str">
        <f t="shared" si="7"/>
        <v>産業（製造業）パルプ製造業及び紙製造業抄紙工程熱利用設備</v>
      </c>
      <c r="B257" s="11">
        <f t="shared" si="6"/>
        <v>251</v>
      </c>
      <c r="C257" s="47" t="s">
        <v>755</v>
      </c>
      <c r="D257" s="350" t="s">
        <v>764</v>
      </c>
      <c r="E257" s="350"/>
      <c r="F257" s="142" t="s">
        <v>13</v>
      </c>
      <c r="G257" s="142" t="s">
        <v>14</v>
      </c>
      <c r="H257" s="47" t="s">
        <v>967</v>
      </c>
      <c r="I257" s="47" t="s">
        <v>715</v>
      </c>
      <c r="J257" s="52" t="s">
        <v>917</v>
      </c>
      <c r="K257" s="33" t="s">
        <v>1001</v>
      </c>
      <c r="L257" s="33" t="s">
        <v>1001</v>
      </c>
    </row>
    <row r="258" spans="1:12">
      <c r="A258" s="41" t="str">
        <f t="shared" si="7"/>
        <v>産業（製造業）パルプ製造業及び紙製造業抄紙工程熱利用設備</v>
      </c>
      <c r="B258" s="11">
        <f t="shared" si="6"/>
        <v>252</v>
      </c>
      <c r="C258" s="47" t="s">
        <v>755</v>
      </c>
      <c r="D258" s="350" t="s">
        <v>764</v>
      </c>
      <c r="E258" s="350"/>
      <c r="F258" s="142" t="s">
        <v>13</v>
      </c>
      <c r="G258" s="142" t="s">
        <v>14</v>
      </c>
      <c r="H258" s="47" t="s">
        <v>967</v>
      </c>
      <c r="I258" s="47" t="s">
        <v>715</v>
      </c>
      <c r="J258" s="52" t="s">
        <v>924</v>
      </c>
      <c r="K258" s="33" t="s">
        <v>1001</v>
      </c>
      <c r="L258" s="33" t="s">
        <v>1001</v>
      </c>
    </row>
    <row r="259" spans="1:12">
      <c r="A259" s="41" t="str">
        <f t="shared" si="7"/>
        <v>産業（製造業）パルプ製造業及び紙製造業抄紙工程熱利用設備</v>
      </c>
      <c r="B259" s="11">
        <f t="shared" si="6"/>
        <v>253</v>
      </c>
      <c r="C259" s="47" t="s">
        <v>755</v>
      </c>
      <c r="D259" s="350" t="s">
        <v>764</v>
      </c>
      <c r="E259" s="350"/>
      <c r="F259" s="142" t="s">
        <v>13</v>
      </c>
      <c r="G259" s="142" t="s">
        <v>14</v>
      </c>
      <c r="H259" s="47" t="s">
        <v>967</v>
      </c>
      <c r="I259" s="47" t="s">
        <v>715</v>
      </c>
      <c r="J259" s="52" t="s">
        <v>928</v>
      </c>
      <c r="K259" s="33" t="s">
        <v>1001</v>
      </c>
      <c r="L259" s="33" t="s">
        <v>1001</v>
      </c>
    </row>
    <row r="260" spans="1:12">
      <c r="A260" s="41" t="str">
        <f t="shared" si="7"/>
        <v>産業（製造業）パルプ製造業及び紙製造業抄紙工程熱利用設備</v>
      </c>
      <c r="B260" s="11">
        <f t="shared" si="6"/>
        <v>254</v>
      </c>
      <c r="C260" s="47" t="s">
        <v>755</v>
      </c>
      <c r="D260" s="350" t="s">
        <v>764</v>
      </c>
      <c r="E260" s="350"/>
      <c r="F260" s="142" t="s">
        <v>13</v>
      </c>
      <c r="G260" s="142" t="s">
        <v>14</v>
      </c>
      <c r="H260" s="47" t="s">
        <v>967</v>
      </c>
      <c r="I260" s="47" t="s">
        <v>715</v>
      </c>
      <c r="J260" s="52" t="s">
        <v>932</v>
      </c>
      <c r="K260" s="33" t="s">
        <v>1001</v>
      </c>
      <c r="L260" s="33" t="s">
        <v>1001</v>
      </c>
    </row>
    <row r="261" spans="1:12">
      <c r="A261" s="41" t="str">
        <f t="shared" si="7"/>
        <v>産業（製造業）パルプ製造業及び紙製造業抄紙工程熱利用設備</v>
      </c>
      <c r="B261" s="11">
        <f t="shared" ref="B261:B319" si="8">ROW(B261)-6</f>
        <v>255</v>
      </c>
      <c r="C261" s="47" t="s">
        <v>755</v>
      </c>
      <c r="D261" s="350" t="s">
        <v>764</v>
      </c>
      <c r="E261" s="350"/>
      <c r="F261" s="142" t="s">
        <v>13</v>
      </c>
      <c r="G261" s="142" t="s">
        <v>14</v>
      </c>
      <c r="H261" s="47" t="s">
        <v>967</v>
      </c>
      <c r="I261" s="47" t="s">
        <v>715</v>
      </c>
      <c r="J261" s="52" t="s">
        <v>937</v>
      </c>
      <c r="K261" s="33" t="s">
        <v>1001</v>
      </c>
      <c r="L261" s="33" t="s">
        <v>1001</v>
      </c>
    </row>
    <row r="262" spans="1:12">
      <c r="A262" s="41" t="str">
        <f t="shared" si="7"/>
        <v>産業（製造業）パルプ製造業及び紙製造業抄紙工程廃熱回収設備</v>
      </c>
      <c r="B262" s="11">
        <f t="shared" si="8"/>
        <v>256</v>
      </c>
      <c r="C262" s="47" t="s">
        <v>755</v>
      </c>
      <c r="D262" s="350" t="s">
        <v>764</v>
      </c>
      <c r="E262" s="350"/>
      <c r="F262" s="142" t="s">
        <v>13</v>
      </c>
      <c r="G262" s="142" t="s">
        <v>14</v>
      </c>
      <c r="H262" s="47" t="s">
        <v>967</v>
      </c>
      <c r="I262" s="47" t="s">
        <v>765</v>
      </c>
      <c r="J262" s="52" t="s">
        <v>824</v>
      </c>
      <c r="K262" s="33" t="s">
        <v>1001</v>
      </c>
      <c r="L262" s="33" t="s">
        <v>1001</v>
      </c>
    </row>
    <row r="263" spans="1:12">
      <c r="A263" s="41" t="str">
        <f t="shared" si="7"/>
        <v>産業（製造業）パルプ製造業及び紙製造業抄紙工程電気使用設備</v>
      </c>
      <c r="B263" s="11">
        <f t="shared" si="8"/>
        <v>257</v>
      </c>
      <c r="C263" s="47" t="s">
        <v>755</v>
      </c>
      <c r="D263" s="350" t="s">
        <v>764</v>
      </c>
      <c r="E263" s="350"/>
      <c r="F263" s="142" t="s">
        <v>13</v>
      </c>
      <c r="G263" s="142" t="s">
        <v>14</v>
      </c>
      <c r="H263" s="47" t="s">
        <v>967</v>
      </c>
      <c r="I263" s="47" t="s">
        <v>717</v>
      </c>
      <c r="J263" s="52" t="s">
        <v>825</v>
      </c>
      <c r="K263" s="33" t="s">
        <v>1001</v>
      </c>
      <c r="L263" s="33" t="s">
        <v>1001</v>
      </c>
    </row>
    <row r="264" spans="1:12">
      <c r="A264" s="41" t="str">
        <f t="shared" ref="A264:A302" si="9">C264&amp;D264&amp;E264&amp;H264&amp;I264</f>
        <v>産業（製造業）パルプ製造業及び紙製造業抄紙工程電気使用設備</v>
      </c>
      <c r="B264" s="11">
        <f t="shared" si="8"/>
        <v>258</v>
      </c>
      <c r="C264" s="47" t="s">
        <v>755</v>
      </c>
      <c r="D264" s="350" t="s">
        <v>764</v>
      </c>
      <c r="E264" s="350"/>
      <c r="F264" s="142" t="s">
        <v>13</v>
      </c>
      <c r="G264" s="142" t="s">
        <v>14</v>
      </c>
      <c r="H264" s="47" t="s">
        <v>967</v>
      </c>
      <c r="I264" s="47" t="s">
        <v>717</v>
      </c>
      <c r="J264" s="52" t="s">
        <v>852</v>
      </c>
      <c r="K264" s="33" t="s">
        <v>1001</v>
      </c>
      <c r="L264" s="33" t="s">
        <v>1001</v>
      </c>
    </row>
    <row r="265" spans="1:12">
      <c r="A265" s="41" t="str">
        <f t="shared" si="9"/>
        <v>産業（製造業）パルプ製造業及び紙製造業抄紙工程電気使用設備</v>
      </c>
      <c r="B265" s="11">
        <f t="shared" si="8"/>
        <v>259</v>
      </c>
      <c r="C265" s="47" t="s">
        <v>755</v>
      </c>
      <c r="D265" s="350" t="s">
        <v>764</v>
      </c>
      <c r="E265" s="350"/>
      <c r="F265" s="142" t="s">
        <v>13</v>
      </c>
      <c r="G265" s="142" t="s">
        <v>14</v>
      </c>
      <c r="H265" s="47" t="s">
        <v>967</v>
      </c>
      <c r="I265" s="47" t="s">
        <v>717</v>
      </c>
      <c r="J265" s="52" t="s">
        <v>880</v>
      </c>
      <c r="K265" s="33" t="s">
        <v>1001</v>
      </c>
      <c r="L265" s="33" t="s">
        <v>1001</v>
      </c>
    </row>
    <row r="266" spans="1:12">
      <c r="A266" s="41" t="str">
        <f t="shared" si="9"/>
        <v>産業（製造業）パルプ製造業及び紙製造業抄紙工程電気使用設備</v>
      </c>
      <c r="B266" s="11">
        <f t="shared" si="8"/>
        <v>260</v>
      </c>
      <c r="C266" s="47" t="s">
        <v>755</v>
      </c>
      <c r="D266" s="350" t="s">
        <v>764</v>
      </c>
      <c r="E266" s="350"/>
      <c r="F266" s="142" t="s">
        <v>13</v>
      </c>
      <c r="G266" s="142" t="s">
        <v>14</v>
      </c>
      <c r="H266" s="47" t="s">
        <v>967</v>
      </c>
      <c r="I266" s="47" t="s">
        <v>717</v>
      </c>
      <c r="J266" s="52" t="s">
        <v>849</v>
      </c>
      <c r="K266" s="33" t="s">
        <v>1001</v>
      </c>
      <c r="L266" s="33" t="s">
        <v>1001</v>
      </c>
    </row>
    <row r="267" spans="1:12">
      <c r="A267" s="41" t="str">
        <f t="shared" si="9"/>
        <v>産業（製造業）パルプ製造業及び紙製造業抄紙工程電気使用設備</v>
      </c>
      <c r="B267" s="11">
        <f t="shared" si="8"/>
        <v>261</v>
      </c>
      <c r="C267" s="47" t="s">
        <v>755</v>
      </c>
      <c r="D267" s="350" t="s">
        <v>764</v>
      </c>
      <c r="E267" s="350"/>
      <c r="F267" s="142" t="s">
        <v>13</v>
      </c>
      <c r="G267" s="142" t="s">
        <v>14</v>
      </c>
      <c r="H267" s="47" t="s">
        <v>967</v>
      </c>
      <c r="I267" s="47" t="s">
        <v>717</v>
      </c>
      <c r="J267" s="52" t="s">
        <v>877</v>
      </c>
      <c r="K267" s="33" t="s">
        <v>1001</v>
      </c>
      <c r="L267" s="33" t="s">
        <v>1001</v>
      </c>
    </row>
    <row r="268" spans="1:12">
      <c r="A268" s="41" t="str">
        <f t="shared" si="9"/>
        <v>産業（製造業）パルプ製造業及び紙製造業抄紙工程電気使用設備</v>
      </c>
      <c r="B268" s="11">
        <f t="shared" si="8"/>
        <v>262</v>
      </c>
      <c r="C268" s="47" t="s">
        <v>755</v>
      </c>
      <c r="D268" s="350" t="s">
        <v>764</v>
      </c>
      <c r="E268" s="350"/>
      <c r="F268" s="142" t="s">
        <v>13</v>
      </c>
      <c r="G268" s="142" t="s">
        <v>14</v>
      </c>
      <c r="H268" s="47" t="s">
        <v>967</v>
      </c>
      <c r="I268" s="47" t="s">
        <v>717</v>
      </c>
      <c r="J268" s="52" t="s">
        <v>822</v>
      </c>
      <c r="K268" s="33" t="s">
        <v>1001</v>
      </c>
      <c r="L268" s="33" t="s">
        <v>1001</v>
      </c>
    </row>
    <row r="269" spans="1:12">
      <c r="A269" s="41" t="str">
        <f t="shared" si="9"/>
        <v>産業（製造業）パルプ製造業及び紙製造業抄紙工程電気使用設備</v>
      </c>
      <c r="B269" s="11">
        <f t="shared" si="8"/>
        <v>263</v>
      </c>
      <c r="C269" s="47" t="s">
        <v>755</v>
      </c>
      <c r="D269" s="350" t="s">
        <v>764</v>
      </c>
      <c r="E269" s="350"/>
      <c r="F269" s="142" t="s">
        <v>13</v>
      </c>
      <c r="G269" s="142" t="s">
        <v>14</v>
      </c>
      <c r="H269" s="47" t="s">
        <v>967</v>
      </c>
      <c r="I269" s="47" t="s">
        <v>717</v>
      </c>
      <c r="J269" s="52" t="s">
        <v>918</v>
      </c>
      <c r="K269" s="33" t="s">
        <v>1001</v>
      </c>
      <c r="L269" s="33" t="s">
        <v>1001</v>
      </c>
    </row>
    <row r="270" spans="1:12">
      <c r="A270" s="41" t="str">
        <f t="shared" si="9"/>
        <v>産業（製造業）パルプ製造業及び紙製造業抄紙工程電気使用設備</v>
      </c>
      <c r="B270" s="11">
        <f t="shared" si="8"/>
        <v>264</v>
      </c>
      <c r="C270" s="47" t="s">
        <v>755</v>
      </c>
      <c r="D270" s="350" t="s">
        <v>764</v>
      </c>
      <c r="E270" s="350"/>
      <c r="F270" s="142" t="s">
        <v>13</v>
      </c>
      <c r="G270" s="142" t="s">
        <v>14</v>
      </c>
      <c r="H270" s="47" t="s">
        <v>967</v>
      </c>
      <c r="I270" s="47" t="s">
        <v>717</v>
      </c>
      <c r="J270" s="52" t="s">
        <v>925</v>
      </c>
      <c r="K270" s="33" t="s">
        <v>1001</v>
      </c>
      <c r="L270" s="33" t="s">
        <v>1001</v>
      </c>
    </row>
    <row r="271" spans="1:12">
      <c r="A271" s="41" t="str">
        <f t="shared" si="9"/>
        <v>産業（製造業）パルプ製造業及び紙製造業抄紙工程省エネルギー型製造プロセス</v>
      </c>
      <c r="B271" s="11">
        <f t="shared" si="8"/>
        <v>265</v>
      </c>
      <c r="C271" s="47" t="s">
        <v>755</v>
      </c>
      <c r="D271" s="350" t="s">
        <v>764</v>
      </c>
      <c r="E271" s="350"/>
      <c r="F271" s="142" t="s">
        <v>13</v>
      </c>
      <c r="G271" s="142" t="s">
        <v>14</v>
      </c>
      <c r="H271" s="47" t="s">
        <v>967</v>
      </c>
      <c r="I271" s="47" t="s">
        <v>757</v>
      </c>
      <c r="J271" s="52" t="s">
        <v>826</v>
      </c>
      <c r="K271" s="33" t="s">
        <v>1001</v>
      </c>
      <c r="L271" s="33" t="s">
        <v>1001</v>
      </c>
    </row>
    <row r="272" spans="1:12">
      <c r="A272" s="41" t="str">
        <f t="shared" si="9"/>
        <v>産業（製造業）パルプ製造業及び紙製造業抄紙工程省エネルギー型製造プロセス</v>
      </c>
      <c r="B272" s="11">
        <f t="shared" si="8"/>
        <v>266</v>
      </c>
      <c r="C272" s="47" t="s">
        <v>755</v>
      </c>
      <c r="D272" s="350" t="s">
        <v>764</v>
      </c>
      <c r="E272" s="350"/>
      <c r="F272" s="142" t="s">
        <v>13</v>
      </c>
      <c r="G272" s="142" t="s">
        <v>14</v>
      </c>
      <c r="H272" s="47" t="s">
        <v>967</v>
      </c>
      <c r="I272" s="47" t="s">
        <v>757</v>
      </c>
      <c r="J272" s="52" t="s">
        <v>853</v>
      </c>
      <c r="K272" s="33" t="s">
        <v>1001</v>
      </c>
      <c r="L272" s="33" t="s">
        <v>1001</v>
      </c>
    </row>
    <row r="273" spans="1:12">
      <c r="A273" s="41" t="str">
        <f t="shared" si="9"/>
        <v>産業（製造業）パルプ製造業及び紙製造業動力工程（重油、石炭、都市ガス、固形燃料等）燃焼設備</v>
      </c>
      <c r="B273" s="11">
        <f t="shared" si="8"/>
        <v>267</v>
      </c>
      <c r="C273" s="47" t="s">
        <v>755</v>
      </c>
      <c r="D273" s="350" t="s">
        <v>764</v>
      </c>
      <c r="E273" s="350"/>
      <c r="F273" s="142" t="s">
        <v>13</v>
      </c>
      <c r="G273" s="142" t="s">
        <v>14</v>
      </c>
      <c r="H273" s="47" t="s">
        <v>969</v>
      </c>
      <c r="I273" s="47" t="s">
        <v>770</v>
      </c>
      <c r="J273" s="52" t="s">
        <v>894</v>
      </c>
      <c r="K273" s="33" t="s">
        <v>1001</v>
      </c>
      <c r="L273" s="33" t="s">
        <v>1001</v>
      </c>
    </row>
    <row r="274" spans="1:12">
      <c r="A274" s="41" t="str">
        <f t="shared" si="9"/>
        <v>産業（製造業）パルプ製造業及び紙製造業動力工程（重油、石炭、都市ガス、固形燃料等）熱利用設備</v>
      </c>
      <c r="B274" s="11">
        <f t="shared" si="8"/>
        <v>268</v>
      </c>
      <c r="C274" s="47" t="s">
        <v>755</v>
      </c>
      <c r="D274" s="350" t="s">
        <v>764</v>
      </c>
      <c r="E274" s="350"/>
      <c r="F274" s="142" t="s">
        <v>13</v>
      </c>
      <c r="G274" s="142" t="s">
        <v>14</v>
      </c>
      <c r="H274" s="47" t="s">
        <v>969</v>
      </c>
      <c r="I274" s="47" t="s">
        <v>715</v>
      </c>
      <c r="J274" s="52" t="s">
        <v>827</v>
      </c>
      <c r="K274" s="33" t="s">
        <v>1001</v>
      </c>
      <c r="L274" s="33" t="s">
        <v>1001</v>
      </c>
    </row>
    <row r="275" spans="1:12">
      <c r="A275" s="41" t="str">
        <f t="shared" si="9"/>
        <v>産業（製造業）パルプ製造業及び紙製造業動力工程（回収黒液）燃焼設備</v>
      </c>
      <c r="B275" s="11">
        <f t="shared" si="8"/>
        <v>269</v>
      </c>
      <c r="C275" s="47" t="s">
        <v>755</v>
      </c>
      <c r="D275" s="350" t="s">
        <v>764</v>
      </c>
      <c r="E275" s="350"/>
      <c r="F275" s="142" t="s">
        <v>13</v>
      </c>
      <c r="G275" s="142" t="s">
        <v>14</v>
      </c>
      <c r="H275" s="47" t="s">
        <v>971</v>
      </c>
      <c r="I275" s="47" t="s">
        <v>770</v>
      </c>
      <c r="J275" s="52" t="s">
        <v>881</v>
      </c>
      <c r="K275" s="33" t="s">
        <v>1001</v>
      </c>
      <c r="L275" s="33" t="s">
        <v>1001</v>
      </c>
    </row>
    <row r="276" spans="1:12">
      <c r="A276" s="41" t="str">
        <f t="shared" si="9"/>
        <v>産業（製造業）パルプ製造業及び紙製造業動力工程（回収黒液）熱利用設備</v>
      </c>
      <c r="B276" s="11">
        <f t="shared" si="8"/>
        <v>270</v>
      </c>
      <c r="C276" s="47" t="s">
        <v>755</v>
      </c>
      <c r="D276" s="350" t="s">
        <v>764</v>
      </c>
      <c r="E276" s="350"/>
      <c r="F276" s="142" t="s">
        <v>13</v>
      </c>
      <c r="G276" s="142" t="s">
        <v>14</v>
      </c>
      <c r="H276" s="47" t="s">
        <v>971</v>
      </c>
      <c r="I276" s="47" t="s">
        <v>715</v>
      </c>
      <c r="J276" s="52" t="s">
        <v>828</v>
      </c>
      <c r="K276" s="33" t="s">
        <v>1001</v>
      </c>
      <c r="L276" s="33" t="s">
        <v>1001</v>
      </c>
    </row>
    <row r="277" spans="1:12">
      <c r="A277" s="41" t="str">
        <f t="shared" si="9"/>
        <v>産業（製造業）パルプ製造業及び紙製造業動力工程（回収黒液）熱利用設備</v>
      </c>
      <c r="B277" s="11">
        <f t="shared" si="8"/>
        <v>271</v>
      </c>
      <c r="C277" s="47" t="s">
        <v>755</v>
      </c>
      <c r="D277" s="350" t="s">
        <v>764</v>
      </c>
      <c r="E277" s="350"/>
      <c r="F277" s="142" t="s">
        <v>13</v>
      </c>
      <c r="G277" s="142" t="s">
        <v>14</v>
      </c>
      <c r="H277" s="47" t="s">
        <v>971</v>
      </c>
      <c r="I277" s="47" t="s">
        <v>715</v>
      </c>
      <c r="J277" s="52" t="s">
        <v>854</v>
      </c>
      <c r="K277" s="33" t="s">
        <v>1001</v>
      </c>
      <c r="L277" s="33" t="s">
        <v>1001</v>
      </c>
    </row>
    <row r="278" spans="1:12">
      <c r="A278" s="41" t="str">
        <f t="shared" si="9"/>
        <v>産業（製造業）パルプ製造業及び紙製造業動力工程（回収黒液）熱利用設備</v>
      </c>
      <c r="B278" s="11">
        <f t="shared" si="8"/>
        <v>272</v>
      </c>
      <c r="C278" s="47" t="s">
        <v>755</v>
      </c>
      <c r="D278" s="350" t="s">
        <v>764</v>
      </c>
      <c r="E278" s="350"/>
      <c r="F278" s="142" t="s">
        <v>13</v>
      </c>
      <c r="G278" s="142" t="s">
        <v>14</v>
      </c>
      <c r="H278" s="47" t="s">
        <v>971</v>
      </c>
      <c r="I278" s="47" t="s">
        <v>715</v>
      </c>
      <c r="J278" s="52" t="s">
        <v>882</v>
      </c>
      <c r="K278" s="33" t="s">
        <v>1001</v>
      </c>
      <c r="L278" s="33" t="s">
        <v>1001</v>
      </c>
    </row>
    <row r="279" spans="1:12">
      <c r="A279" s="41" t="str">
        <f t="shared" si="9"/>
        <v>産業（製造業）パルプ製造業及び紙製造業動力工程（回収黒液）熱利用設備</v>
      </c>
      <c r="B279" s="11">
        <f t="shared" si="8"/>
        <v>273</v>
      </c>
      <c r="C279" s="47" t="s">
        <v>755</v>
      </c>
      <c r="D279" s="350" t="s">
        <v>764</v>
      </c>
      <c r="E279" s="350"/>
      <c r="F279" s="142" t="s">
        <v>13</v>
      </c>
      <c r="G279" s="142" t="s">
        <v>14</v>
      </c>
      <c r="H279" s="47" t="s">
        <v>971</v>
      </c>
      <c r="I279" s="47" t="s">
        <v>715</v>
      </c>
      <c r="J279" s="52" t="s">
        <v>910</v>
      </c>
      <c r="K279" s="33" t="s">
        <v>1001</v>
      </c>
      <c r="L279" s="33" t="s">
        <v>1001</v>
      </c>
    </row>
    <row r="280" spans="1:12">
      <c r="A280" s="41" t="str">
        <f t="shared" si="9"/>
        <v>産業（製造業）パルプ製造業及び紙製造業動力工程（回収黒液）廃熱回収設備</v>
      </c>
      <c r="B280" s="11">
        <f t="shared" si="8"/>
        <v>274</v>
      </c>
      <c r="C280" s="47" t="s">
        <v>755</v>
      </c>
      <c r="D280" s="350" t="s">
        <v>764</v>
      </c>
      <c r="E280" s="350"/>
      <c r="F280" s="142" t="s">
        <v>13</v>
      </c>
      <c r="G280" s="142" t="s">
        <v>14</v>
      </c>
      <c r="H280" s="47" t="s">
        <v>971</v>
      </c>
      <c r="I280" s="47" t="s">
        <v>765</v>
      </c>
      <c r="J280" s="52" t="s">
        <v>828</v>
      </c>
      <c r="K280" s="33" t="s">
        <v>1001</v>
      </c>
      <c r="L280" s="33" t="s">
        <v>1001</v>
      </c>
    </row>
    <row r="281" spans="1:12">
      <c r="A281" s="41" t="str">
        <f t="shared" si="9"/>
        <v>産業（製造業）パルプ製造業及び紙製造業動力工程（回収黒液）廃熱回収設備</v>
      </c>
      <c r="B281" s="11">
        <f t="shared" si="8"/>
        <v>275</v>
      </c>
      <c r="C281" s="47" t="s">
        <v>755</v>
      </c>
      <c r="D281" s="350" t="s">
        <v>764</v>
      </c>
      <c r="E281" s="350"/>
      <c r="F281" s="142" t="s">
        <v>13</v>
      </c>
      <c r="G281" s="142" t="s">
        <v>14</v>
      </c>
      <c r="H281" s="47" t="s">
        <v>971</v>
      </c>
      <c r="I281" s="47" t="s">
        <v>765</v>
      </c>
      <c r="J281" s="52" t="s">
        <v>854</v>
      </c>
      <c r="K281" s="33" t="s">
        <v>1001</v>
      </c>
      <c r="L281" s="33" t="s">
        <v>1001</v>
      </c>
    </row>
    <row r="282" spans="1:12">
      <c r="A282" s="41" t="str">
        <f t="shared" si="9"/>
        <v>産業（製造業）パルプ製造業及び紙製造業動力工程（回収黒液）廃熱回収設備</v>
      </c>
      <c r="B282" s="11">
        <f t="shared" si="8"/>
        <v>276</v>
      </c>
      <c r="C282" s="47" t="s">
        <v>755</v>
      </c>
      <c r="D282" s="350" t="s">
        <v>764</v>
      </c>
      <c r="E282" s="350"/>
      <c r="F282" s="142" t="s">
        <v>13</v>
      </c>
      <c r="G282" s="142" t="s">
        <v>14</v>
      </c>
      <c r="H282" s="47" t="s">
        <v>971</v>
      </c>
      <c r="I282" s="47" t="s">
        <v>765</v>
      </c>
      <c r="J282" s="52" t="s">
        <v>882</v>
      </c>
      <c r="K282" s="33" t="s">
        <v>1001</v>
      </c>
      <c r="L282" s="33" t="s">
        <v>1001</v>
      </c>
    </row>
    <row r="283" spans="1:12">
      <c r="A283" s="41" t="str">
        <f t="shared" si="9"/>
        <v>産業（製造業）パルプ製造業及び紙製造業動力工程（回収黒液）廃熱回収設備</v>
      </c>
      <c r="B283" s="11">
        <f t="shared" si="8"/>
        <v>277</v>
      </c>
      <c r="C283" s="47" t="s">
        <v>755</v>
      </c>
      <c r="D283" s="350" t="s">
        <v>764</v>
      </c>
      <c r="E283" s="350"/>
      <c r="F283" s="142" t="s">
        <v>13</v>
      </c>
      <c r="G283" s="142" t="s">
        <v>14</v>
      </c>
      <c r="H283" s="47" t="s">
        <v>971</v>
      </c>
      <c r="I283" s="47" t="s">
        <v>765</v>
      </c>
      <c r="J283" s="52" t="s">
        <v>910</v>
      </c>
      <c r="K283" s="33" t="s">
        <v>1001</v>
      </c>
      <c r="L283" s="33" t="s">
        <v>1001</v>
      </c>
    </row>
    <row r="284" spans="1:12">
      <c r="A284" s="41" t="str">
        <f t="shared" si="9"/>
        <v>産業（製造業）パルプ製造業及び紙製造業動力工程（回収黒液）コージェネレーション設備</v>
      </c>
      <c r="B284" s="11">
        <f t="shared" si="8"/>
        <v>278</v>
      </c>
      <c r="C284" s="47" t="s">
        <v>755</v>
      </c>
      <c r="D284" s="350" t="s">
        <v>764</v>
      </c>
      <c r="E284" s="350"/>
      <c r="F284" s="142" t="s">
        <v>13</v>
      </c>
      <c r="G284" s="142" t="s">
        <v>14</v>
      </c>
      <c r="H284" s="47" t="s">
        <v>971</v>
      </c>
      <c r="I284" s="47" t="s">
        <v>761</v>
      </c>
      <c r="J284" s="52" t="s">
        <v>829</v>
      </c>
      <c r="K284" s="33" t="s">
        <v>1001</v>
      </c>
      <c r="L284" s="33" t="s">
        <v>1001</v>
      </c>
    </row>
    <row r="285" spans="1:12">
      <c r="A285" s="41" t="str">
        <f t="shared" si="9"/>
        <v>産業（製造業）パルプ製造業及び紙製造業共通工程※2その他</v>
      </c>
      <c r="B285" s="11">
        <f t="shared" si="8"/>
        <v>279</v>
      </c>
      <c r="C285" s="47" t="s">
        <v>755</v>
      </c>
      <c r="D285" s="350" t="s">
        <v>764</v>
      </c>
      <c r="E285" s="350"/>
      <c r="F285" s="142" t="s">
        <v>13</v>
      </c>
      <c r="G285" s="142" t="s">
        <v>14</v>
      </c>
      <c r="H285" s="47" t="s">
        <v>798</v>
      </c>
      <c r="I285" s="47" t="s">
        <v>103</v>
      </c>
      <c r="J285" s="52" t="s">
        <v>855</v>
      </c>
      <c r="K285" s="33" t="s">
        <v>1001</v>
      </c>
      <c r="L285" s="33" t="s">
        <v>1001</v>
      </c>
    </row>
    <row r="286" spans="1:12">
      <c r="A286" s="41" t="str">
        <f t="shared" si="9"/>
        <v>産業（製造業）パルプ製造業及び紙製造業その他の主要エネルギー消費設備電気使用設備</v>
      </c>
      <c r="B286" s="11">
        <f t="shared" si="8"/>
        <v>280</v>
      </c>
      <c r="C286" s="47" t="s">
        <v>755</v>
      </c>
      <c r="D286" s="350" t="s">
        <v>764</v>
      </c>
      <c r="E286" s="350"/>
      <c r="F286" s="142" t="s">
        <v>13</v>
      </c>
      <c r="G286" s="142" t="s">
        <v>14</v>
      </c>
      <c r="H286" s="47" t="s">
        <v>760</v>
      </c>
      <c r="I286" s="47" t="s">
        <v>717</v>
      </c>
      <c r="J286" s="52" t="s">
        <v>830</v>
      </c>
      <c r="K286" s="33" t="s">
        <v>1001</v>
      </c>
      <c r="L286" s="33" t="s">
        <v>1001</v>
      </c>
    </row>
    <row r="287" spans="1:12">
      <c r="A287" s="41" t="str">
        <f t="shared" si="9"/>
        <v>産業（製造業）パルプ製造業及び紙製造業その他の主要エネルギー消費設備電気使用設備</v>
      </c>
      <c r="B287" s="11">
        <f t="shared" si="8"/>
        <v>281</v>
      </c>
      <c r="C287" s="47" t="s">
        <v>755</v>
      </c>
      <c r="D287" s="350" t="s">
        <v>764</v>
      </c>
      <c r="E287" s="350"/>
      <c r="F287" s="142" t="s">
        <v>13</v>
      </c>
      <c r="G287" s="142" t="s">
        <v>14</v>
      </c>
      <c r="H287" s="47" t="s">
        <v>760</v>
      </c>
      <c r="I287" s="47" t="s">
        <v>717</v>
      </c>
      <c r="J287" s="52" t="s">
        <v>856</v>
      </c>
      <c r="K287" s="33" t="s">
        <v>1001</v>
      </c>
      <c r="L287" s="33" t="s">
        <v>1001</v>
      </c>
    </row>
    <row r="288" spans="1:12">
      <c r="A288" s="41" t="str">
        <f t="shared" si="9"/>
        <v>産業（製造業）パルプ製造業及び紙製造業その他の主要エネルギー消費設備電気使用設備</v>
      </c>
      <c r="B288" s="11">
        <f t="shared" si="8"/>
        <v>282</v>
      </c>
      <c r="C288" s="47" t="s">
        <v>755</v>
      </c>
      <c r="D288" s="350" t="s">
        <v>764</v>
      </c>
      <c r="E288" s="350"/>
      <c r="F288" s="142" t="s">
        <v>13</v>
      </c>
      <c r="G288" s="142" t="s">
        <v>14</v>
      </c>
      <c r="H288" s="47" t="s">
        <v>760</v>
      </c>
      <c r="I288" s="47" t="s">
        <v>717</v>
      </c>
      <c r="J288" s="52" t="s">
        <v>883</v>
      </c>
      <c r="K288" s="33" t="s">
        <v>1001</v>
      </c>
      <c r="L288" s="33" t="s">
        <v>1001</v>
      </c>
    </row>
    <row r="289" spans="1:12">
      <c r="A289" s="41" t="str">
        <f t="shared" si="9"/>
        <v>産業（製造業）パルプ製造業及び紙製造業その他の主要エネルギー消費設備電気使用設備</v>
      </c>
      <c r="B289" s="11">
        <f t="shared" si="8"/>
        <v>283</v>
      </c>
      <c r="C289" s="47" t="s">
        <v>755</v>
      </c>
      <c r="D289" s="350" t="s">
        <v>764</v>
      </c>
      <c r="E289" s="350"/>
      <c r="F289" s="142" t="s">
        <v>13</v>
      </c>
      <c r="G289" s="142" t="s">
        <v>14</v>
      </c>
      <c r="H289" s="47" t="s">
        <v>760</v>
      </c>
      <c r="I289" s="47" t="s">
        <v>717</v>
      </c>
      <c r="J289" s="52" t="s">
        <v>895</v>
      </c>
      <c r="K289" s="33" t="s">
        <v>1001</v>
      </c>
      <c r="L289" s="33" t="s">
        <v>1001</v>
      </c>
    </row>
    <row r="290" spans="1:12">
      <c r="A290" s="41" t="str">
        <f t="shared" si="9"/>
        <v>産業（製造業）石油化学系基礎製品製造業（ナフサ分解プラント）ナフサ分解工程燃焼設備</v>
      </c>
      <c r="B290" s="11">
        <f t="shared" si="8"/>
        <v>284</v>
      </c>
      <c r="C290" s="47" t="s">
        <v>755</v>
      </c>
      <c r="D290" s="47" t="s">
        <v>771</v>
      </c>
      <c r="E290" s="51" t="s">
        <v>772</v>
      </c>
      <c r="F290" s="142" t="s">
        <v>13</v>
      </c>
      <c r="G290" s="142" t="s">
        <v>14</v>
      </c>
      <c r="H290" s="47" t="s">
        <v>802</v>
      </c>
      <c r="I290" s="47" t="s">
        <v>770</v>
      </c>
      <c r="J290" s="52" t="s">
        <v>903</v>
      </c>
      <c r="K290" s="33" t="s">
        <v>1001</v>
      </c>
      <c r="L290" s="33" t="s">
        <v>1001</v>
      </c>
    </row>
    <row r="291" spans="1:12">
      <c r="A291" s="41" t="str">
        <f t="shared" si="9"/>
        <v>産業（製造業）石油化学系基礎製品製造業（ナフサ分解プラント）ナフサ分解工程燃焼設備</v>
      </c>
      <c r="B291" s="11">
        <f t="shared" si="8"/>
        <v>285</v>
      </c>
      <c r="C291" s="47" t="s">
        <v>755</v>
      </c>
      <c r="D291" s="47" t="s">
        <v>771</v>
      </c>
      <c r="E291" s="51" t="s">
        <v>772</v>
      </c>
      <c r="F291" s="142" t="s">
        <v>13</v>
      </c>
      <c r="G291" s="142" t="s">
        <v>14</v>
      </c>
      <c r="H291" s="47" t="s">
        <v>802</v>
      </c>
      <c r="I291" s="47" t="s">
        <v>770</v>
      </c>
      <c r="J291" s="52" t="s">
        <v>941</v>
      </c>
      <c r="K291" s="33" t="s">
        <v>1001</v>
      </c>
      <c r="L291" s="33" t="s">
        <v>1001</v>
      </c>
    </row>
    <row r="292" spans="1:12">
      <c r="A292" s="41" t="str">
        <f t="shared" si="9"/>
        <v>産業（製造業）石油化学系基礎製品製造業（ナフサ分解プラント）ナフサ分解工程燃焼設備</v>
      </c>
      <c r="B292" s="11">
        <f t="shared" si="8"/>
        <v>286</v>
      </c>
      <c r="C292" s="47" t="s">
        <v>755</v>
      </c>
      <c r="D292" s="47" t="s">
        <v>771</v>
      </c>
      <c r="E292" s="51" t="s">
        <v>772</v>
      </c>
      <c r="F292" s="142" t="s">
        <v>13</v>
      </c>
      <c r="G292" s="142" t="s">
        <v>14</v>
      </c>
      <c r="H292" s="47" t="s">
        <v>802</v>
      </c>
      <c r="I292" s="47" t="s">
        <v>770</v>
      </c>
      <c r="J292" s="52" t="s">
        <v>919</v>
      </c>
      <c r="K292" s="33" t="s">
        <v>1001</v>
      </c>
      <c r="L292" s="33" t="s">
        <v>1001</v>
      </c>
    </row>
    <row r="293" spans="1:12">
      <c r="A293" s="41" t="str">
        <f t="shared" si="9"/>
        <v>産業（製造業）石油化学系基礎製品製造業（ナフサ分解プラント）高温分離工程熱利用設備</v>
      </c>
      <c r="B293" s="11">
        <f t="shared" si="8"/>
        <v>287</v>
      </c>
      <c r="C293" s="47" t="s">
        <v>755</v>
      </c>
      <c r="D293" s="47" t="s">
        <v>771</v>
      </c>
      <c r="E293" s="51" t="s">
        <v>772</v>
      </c>
      <c r="F293" s="142" t="s">
        <v>13</v>
      </c>
      <c r="G293" s="142" t="s">
        <v>14</v>
      </c>
      <c r="H293" s="47" t="s">
        <v>804</v>
      </c>
      <c r="I293" s="47" t="s">
        <v>715</v>
      </c>
      <c r="J293" s="52" t="s">
        <v>831</v>
      </c>
      <c r="K293" s="33" t="s">
        <v>1001</v>
      </c>
      <c r="L293" s="33" t="s">
        <v>1001</v>
      </c>
    </row>
    <row r="294" spans="1:12">
      <c r="A294" s="41" t="str">
        <f t="shared" si="9"/>
        <v>産業（製造業）石油化学系基礎製品製造業（ナフサ分解プラント）高温分離工程熱利用設備</v>
      </c>
      <c r="B294" s="11">
        <f t="shared" si="8"/>
        <v>288</v>
      </c>
      <c r="C294" s="47" t="s">
        <v>755</v>
      </c>
      <c r="D294" s="47" t="s">
        <v>771</v>
      </c>
      <c r="E294" s="51" t="s">
        <v>772</v>
      </c>
      <c r="F294" s="142" t="s">
        <v>13</v>
      </c>
      <c r="G294" s="142" t="s">
        <v>14</v>
      </c>
      <c r="H294" s="47" t="s">
        <v>804</v>
      </c>
      <c r="I294" s="47" t="s">
        <v>715</v>
      </c>
      <c r="J294" s="52" t="s">
        <v>857</v>
      </c>
      <c r="K294" s="33" t="s">
        <v>1001</v>
      </c>
      <c r="L294" s="33" t="s">
        <v>1001</v>
      </c>
    </row>
    <row r="295" spans="1:12">
      <c r="A295" s="41" t="str">
        <f t="shared" si="9"/>
        <v>産業（製造業）石油化学系基礎製品製造業（ナフサ分解プラント）高温分離工程熱利用設備</v>
      </c>
      <c r="B295" s="11">
        <f t="shared" si="8"/>
        <v>289</v>
      </c>
      <c r="C295" s="47" t="s">
        <v>755</v>
      </c>
      <c r="D295" s="47" t="s">
        <v>771</v>
      </c>
      <c r="E295" s="51" t="s">
        <v>772</v>
      </c>
      <c r="F295" s="142" t="s">
        <v>13</v>
      </c>
      <c r="G295" s="142" t="s">
        <v>14</v>
      </c>
      <c r="H295" s="47" t="s">
        <v>804</v>
      </c>
      <c r="I295" s="47" t="s">
        <v>715</v>
      </c>
      <c r="J295" s="52" t="s">
        <v>884</v>
      </c>
      <c r="K295" s="33" t="s">
        <v>1001</v>
      </c>
      <c r="L295" s="33" t="s">
        <v>1001</v>
      </c>
    </row>
    <row r="296" spans="1:12">
      <c r="A296" s="41" t="str">
        <f t="shared" si="9"/>
        <v>産業（製造業）石油化学系基礎製品製造業（ナフサ分解プラント）高温分離工程熱利用設備</v>
      </c>
      <c r="B296" s="11">
        <f t="shared" si="8"/>
        <v>290</v>
      </c>
      <c r="C296" s="47" t="s">
        <v>755</v>
      </c>
      <c r="D296" s="47" t="s">
        <v>771</v>
      </c>
      <c r="E296" s="51" t="s">
        <v>772</v>
      </c>
      <c r="F296" s="142" t="s">
        <v>13</v>
      </c>
      <c r="G296" s="142" t="s">
        <v>14</v>
      </c>
      <c r="H296" s="47" t="s">
        <v>804</v>
      </c>
      <c r="I296" s="47" t="s">
        <v>715</v>
      </c>
      <c r="J296" s="158" t="s">
        <v>942</v>
      </c>
      <c r="K296" s="33" t="s">
        <v>1001</v>
      </c>
      <c r="L296" s="33" t="s">
        <v>1001</v>
      </c>
    </row>
    <row r="297" spans="1:12">
      <c r="A297" s="41" t="str">
        <f t="shared" si="9"/>
        <v>産業（製造業）石油化学系基礎製品製造業（ナフサ分解プラント）高温分離工程廃熱回収設備</v>
      </c>
      <c r="B297" s="11">
        <f t="shared" si="8"/>
        <v>291</v>
      </c>
      <c r="C297" s="47" t="s">
        <v>755</v>
      </c>
      <c r="D297" s="47" t="s">
        <v>771</v>
      </c>
      <c r="E297" s="51" t="s">
        <v>772</v>
      </c>
      <c r="F297" s="142" t="s">
        <v>13</v>
      </c>
      <c r="G297" s="142" t="s">
        <v>14</v>
      </c>
      <c r="H297" s="47" t="s">
        <v>804</v>
      </c>
      <c r="I297" s="47" t="s">
        <v>765</v>
      </c>
      <c r="J297" s="52" t="s">
        <v>832</v>
      </c>
      <c r="K297" s="33" t="s">
        <v>1001</v>
      </c>
      <c r="L297" s="33" t="s">
        <v>1001</v>
      </c>
    </row>
    <row r="298" spans="1:12">
      <c r="A298" s="41" t="str">
        <f t="shared" si="9"/>
        <v>産業（製造業）石油化学系基礎製品製造業（ナフサ分解プラント）低温分離工程熱利用設備</v>
      </c>
      <c r="B298" s="11">
        <f t="shared" si="8"/>
        <v>292</v>
      </c>
      <c r="C298" s="47" t="s">
        <v>755</v>
      </c>
      <c r="D298" s="47" t="s">
        <v>771</v>
      </c>
      <c r="E298" s="51" t="s">
        <v>772</v>
      </c>
      <c r="F298" s="142" t="s">
        <v>13</v>
      </c>
      <c r="G298" s="142" t="s">
        <v>14</v>
      </c>
      <c r="H298" s="47" t="s">
        <v>806</v>
      </c>
      <c r="I298" s="47" t="s">
        <v>715</v>
      </c>
      <c r="J298" s="158" t="s">
        <v>945</v>
      </c>
      <c r="K298" s="33" t="s">
        <v>1001</v>
      </c>
      <c r="L298" s="33" t="s">
        <v>1001</v>
      </c>
    </row>
    <row r="299" spans="1:12">
      <c r="A299" s="41" t="str">
        <f t="shared" si="9"/>
        <v>産業（製造業）石油化学系基礎製品製造業（ナフサ分解プラント）低温分離工程熱利用設備</v>
      </c>
      <c r="B299" s="11">
        <f t="shared" si="8"/>
        <v>293</v>
      </c>
      <c r="C299" s="47" t="s">
        <v>755</v>
      </c>
      <c r="D299" s="47" t="s">
        <v>771</v>
      </c>
      <c r="E299" s="51" t="s">
        <v>772</v>
      </c>
      <c r="F299" s="142" t="s">
        <v>13</v>
      </c>
      <c r="G299" s="142" t="s">
        <v>14</v>
      </c>
      <c r="H299" s="47" t="s">
        <v>806</v>
      </c>
      <c r="I299" s="47" t="s">
        <v>715</v>
      </c>
      <c r="J299" s="52" t="s">
        <v>858</v>
      </c>
      <c r="K299" s="33" t="s">
        <v>1001</v>
      </c>
      <c r="L299" s="33" t="s">
        <v>1001</v>
      </c>
    </row>
    <row r="300" spans="1:12">
      <c r="A300" s="41" t="str">
        <f t="shared" si="9"/>
        <v>産業（製造業）石油化学系基礎製品製造業（ナフサ分解プラント）低温分離工程熱利用設備</v>
      </c>
      <c r="B300" s="11">
        <f t="shared" si="8"/>
        <v>294</v>
      </c>
      <c r="C300" s="47" t="s">
        <v>755</v>
      </c>
      <c r="D300" s="47" t="s">
        <v>771</v>
      </c>
      <c r="E300" s="51" t="s">
        <v>772</v>
      </c>
      <c r="F300" s="142" t="s">
        <v>13</v>
      </c>
      <c r="G300" s="142" t="s">
        <v>14</v>
      </c>
      <c r="H300" s="47" t="s">
        <v>806</v>
      </c>
      <c r="I300" s="47" t="s">
        <v>715</v>
      </c>
      <c r="J300" s="52" t="s">
        <v>859</v>
      </c>
      <c r="K300" s="33" t="s">
        <v>1001</v>
      </c>
      <c r="L300" s="33" t="s">
        <v>1001</v>
      </c>
    </row>
    <row r="301" spans="1:12">
      <c r="A301" s="41" t="str">
        <f t="shared" si="9"/>
        <v>産業（製造業）石油化学系基礎製品製造業（ナフサ分解プラント）低温分離工程熱利用設備</v>
      </c>
      <c r="B301" s="11">
        <f t="shared" si="8"/>
        <v>295</v>
      </c>
      <c r="C301" s="47" t="s">
        <v>755</v>
      </c>
      <c r="D301" s="47" t="s">
        <v>771</v>
      </c>
      <c r="E301" s="51" t="s">
        <v>772</v>
      </c>
      <c r="F301" s="142" t="s">
        <v>13</v>
      </c>
      <c r="G301" s="142" t="s">
        <v>14</v>
      </c>
      <c r="H301" s="47" t="s">
        <v>806</v>
      </c>
      <c r="I301" s="47" t="s">
        <v>715</v>
      </c>
      <c r="J301" s="158" t="s">
        <v>943</v>
      </c>
      <c r="K301" s="33" t="s">
        <v>1001</v>
      </c>
      <c r="L301" s="33" t="s">
        <v>1001</v>
      </c>
    </row>
    <row r="302" spans="1:12">
      <c r="A302" s="41" t="str">
        <f t="shared" si="9"/>
        <v>産業（製造業）石油化学系基礎製品製造業（その他のプラント）分離操作工程熱利用設備</v>
      </c>
      <c r="B302" s="11">
        <f t="shared" si="8"/>
        <v>296</v>
      </c>
      <c r="C302" s="47" t="s">
        <v>755</v>
      </c>
      <c r="D302" s="47" t="s">
        <v>771</v>
      </c>
      <c r="E302" s="51" t="s">
        <v>773</v>
      </c>
      <c r="F302" s="142" t="s">
        <v>13</v>
      </c>
      <c r="G302" s="142" t="s">
        <v>14</v>
      </c>
      <c r="H302" s="47" t="s">
        <v>808</v>
      </c>
      <c r="I302" s="47" t="s">
        <v>715</v>
      </c>
      <c r="J302" s="158" t="s">
        <v>944</v>
      </c>
      <c r="K302" s="33" t="s">
        <v>1001</v>
      </c>
      <c r="L302" s="33" t="s">
        <v>1001</v>
      </c>
    </row>
    <row r="303" spans="1:12">
      <c r="A303" s="41"/>
      <c r="B303" s="11">
        <f>ROW(B303)-6</f>
        <v>297</v>
      </c>
      <c r="C303" s="47" t="s">
        <v>755</v>
      </c>
      <c r="D303" s="47" t="s">
        <v>771</v>
      </c>
      <c r="E303" s="51" t="s">
        <v>773</v>
      </c>
      <c r="F303" s="214" t="s">
        <v>13</v>
      </c>
      <c r="G303" s="214" t="s">
        <v>14</v>
      </c>
      <c r="H303" s="47" t="s">
        <v>808</v>
      </c>
      <c r="I303" s="47" t="s">
        <v>715</v>
      </c>
      <c r="J303" s="215" t="s">
        <v>2683</v>
      </c>
      <c r="K303" s="179" t="s">
        <v>1001</v>
      </c>
      <c r="L303" s="179" t="s">
        <v>1001</v>
      </c>
    </row>
    <row r="304" spans="1:12">
      <c r="A304" s="41"/>
      <c r="B304" s="11">
        <f>ROW(B304)-6</f>
        <v>298</v>
      </c>
      <c r="C304" s="47" t="s">
        <v>755</v>
      </c>
      <c r="D304" s="47" t="s">
        <v>771</v>
      </c>
      <c r="E304" s="51" t="s">
        <v>773</v>
      </c>
      <c r="F304" s="214" t="s">
        <v>13</v>
      </c>
      <c r="G304" s="214" t="s">
        <v>14</v>
      </c>
      <c r="H304" s="47" t="s">
        <v>808</v>
      </c>
      <c r="I304" s="47" t="s">
        <v>715</v>
      </c>
      <c r="J304" s="215" t="s">
        <v>2685</v>
      </c>
      <c r="K304" s="179" t="s">
        <v>1001</v>
      </c>
      <c r="L304" s="179" t="s">
        <v>1001</v>
      </c>
    </row>
    <row r="305" spans="1:12">
      <c r="A305" s="41" t="str">
        <f t="shared" ref="A305:A319" si="10">C305&amp;D305&amp;E305&amp;H305&amp;I305</f>
        <v>産業（製造業）石油化学系基礎製品製造業（その他のプラント）分離操作工程熱利用設備</v>
      </c>
      <c r="B305" s="11">
        <f t="shared" si="8"/>
        <v>299</v>
      </c>
      <c r="C305" s="47" t="s">
        <v>755</v>
      </c>
      <c r="D305" s="47" t="s">
        <v>771</v>
      </c>
      <c r="E305" s="51" t="s">
        <v>773</v>
      </c>
      <c r="F305" s="142" t="s">
        <v>13</v>
      </c>
      <c r="G305" s="142" t="s">
        <v>14</v>
      </c>
      <c r="H305" s="47" t="s">
        <v>808</v>
      </c>
      <c r="I305" s="47" t="s">
        <v>715</v>
      </c>
      <c r="J305" s="158" t="s">
        <v>946</v>
      </c>
      <c r="K305" s="33" t="s">
        <v>1001</v>
      </c>
      <c r="L305" s="33" t="s">
        <v>1001</v>
      </c>
    </row>
    <row r="306" spans="1:12">
      <c r="A306" s="41"/>
      <c r="B306" s="11">
        <f>ROW(B306)-6</f>
        <v>300</v>
      </c>
      <c r="C306" s="47" t="s">
        <v>755</v>
      </c>
      <c r="D306" s="47" t="s">
        <v>771</v>
      </c>
      <c r="E306" s="51" t="s">
        <v>773</v>
      </c>
      <c r="F306" s="214" t="s">
        <v>13</v>
      </c>
      <c r="G306" s="214" t="s">
        <v>14</v>
      </c>
      <c r="H306" s="47" t="s">
        <v>808</v>
      </c>
      <c r="I306" s="47" t="s">
        <v>103</v>
      </c>
      <c r="J306" s="215" t="s">
        <v>2686</v>
      </c>
      <c r="K306" s="179" t="s">
        <v>1001</v>
      </c>
      <c r="L306" s="179" t="s">
        <v>1001</v>
      </c>
    </row>
    <row r="307" spans="1:12">
      <c r="A307" s="41"/>
      <c r="B307" s="11">
        <f>ROW(B307)-6</f>
        <v>301</v>
      </c>
      <c r="C307" s="47" t="s">
        <v>755</v>
      </c>
      <c r="D307" s="47" t="s">
        <v>771</v>
      </c>
      <c r="E307" s="51" t="s">
        <v>773</v>
      </c>
      <c r="F307" s="214" t="s">
        <v>13</v>
      </c>
      <c r="G307" s="214" t="s">
        <v>14</v>
      </c>
      <c r="H307" s="47" t="s">
        <v>760</v>
      </c>
      <c r="I307" s="47" t="s">
        <v>715</v>
      </c>
      <c r="J307" s="215" t="s">
        <v>2684</v>
      </c>
      <c r="K307" s="179" t="s">
        <v>1001</v>
      </c>
      <c r="L307" s="179" t="s">
        <v>1001</v>
      </c>
    </row>
    <row r="308" spans="1:12">
      <c r="A308" s="41" t="str">
        <f t="shared" si="10"/>
        <v>産業（製造業）セメント製造業原料粉砕工程原料粉砕設備</v>
      </c>
      <c r="B308" s="11">
        <f t="shared" si="8"/>
        <v>302</v>
      </c>
      <c r="C308" s="47" t="s">
        <v>755</v>
      </c>
      <c r="D308" s="350" t="s">
        <v>774</v>
      </c>
      <c r="E308" s="350"/>
      <c r="F308" s="142" t="s">
        <v>13</v>
      </c>
      <c r="G308" s="142" t="s">
        <v>14</v>
      </c>
      <c r="H308" s="142" t="s">
        <v>775</v>
      </c>
      <c r="I308" s="142" t="s">
        <v>776</v>
      </c>
      <c r="J308" s="52" t="s">
        <v>833</v>
      </c>
      <c r="K308" s="33" t="s">
        <v>1001</v>
      </c>
      <c r="L308" s="33" t="s">
        <v>1001</v>
      </c>
    </row>
    <row r="309" spans="1:12">
      <c r="A309" s="41" t="str">
        <f t="shared" si="10"/>
        <v>産業（製造業）セメント製造業原料粉砕工程原料粉砕設備</v>
      </c>
      <c r="B309" s="11">
        <f t="shared" si="8"/>
        <v>303</v>
      </c>
      <c r="C309" s="47" t="s">
        <v>755</v>
      </c>
      <c r="D309" s="350" t="s">
        <v>774</v>
      </c>
      <c r="E309" s="350"/>
      <c r="F309" s="142" t="s">
        <v>13</v>
      </c>
      <c r="G309" s="142" t="s">
        <v>14</v>
      </c>
      <c r="H309" s="142" t="s">
        <v>775</v>
      </c>
      <c r="I309" s="142" t="s">
        <v>776</v>
      </c>
      <c r="J309" s="52" t="s">
        <v>860</v>
      </c>
      <c r="K309" s="33" t="s">
        <v>1001</v>
      </c>
      <c r="L309" s="33" t="s">
        <v>1001</v>
      </c>
    </row>
    <row r="310" spans="1:12">
      <c r="A310" s="41" t="str">
        <f t="shared" si="10"/>
        <v>産業（製造業）セメント製造業焼成工程石炭粉砕設備</v>
      </c>
      <c r="B310" s="11">
        <f t="shared" si="8"/>
        <v>304</v>
      </c>
      <c r="C310" s="47" t="s">
        <v>755</v>
      </c>
      <c r="D310" s="350" t="s">
        <v>774</v>
      </c>
      <c r="E310" s="350"/>
      <c r="F310" s="142" t="s">
        <v>13</v>
      </c>
      <c r="G310" s="142" t="s">
        <v>14</v>
      </c>
      <c r="H310" s="142" t="s">
        <v>777</v>
      </c>
      <c r="I310" s="142" t="s">
        <v>778</v>
      </c>
      <c r="J310" s="52" t="s">
        <v>833</v>
      </c>
      <c r="K310" s="33" t="s">
        <v>1001</v>
      </c>
      <c r="L310" s="33" t="s">
        <v>1001</v>
      </c>
    </row>
    <row r="311" spans="1:12">
      <c r="A311" s="41" t="str">
        <f t="shared" si="10"/>
        <v>産業（製造業）セメント製造業焼成工程石炭粉砕設備</v>
      </c>
      <c r="B311" s="11">
        <f t="shared" si="8"/>
        <v>305</v>
      </c>
      <c r="C311" s="47" t="s">
        <v>755</v>
      </c>
      <c r="D311" s="350" t="s">
        <v>774</v>
      </c>
      <c r="E311" s="350"/>
      <c r="F311" s="142" t="s">
        <v>13</v>
      </c>
      <c r="G311" s="142" t="s">
        <v>14</v>
      </c>
      <c r="H311" s="142" t="s">
        <v>777</v>
      </c>
      <c r="I311" s="142" t="s">
        <v>778</v>
      </c>
      <c r="J311" s="52" t="s">
        <v>860</v>
      </c>
      <c r="K311" s="33" t="s">
        <v>1001</v>
      </c>
      <c r="L311" s="33" t="s">
        <v>1001</v>
      </c>
    </row>
    <row r="312" spans="1:12">
      <c r="A312" s="41" t="str">
        <f t="shared" si="10"/>
        <v>産業（製造業）セメント製造業焼成工程排熱回収設備</v>
      </c>
      <c r="B312" s="11">
        <f t="shared" si="8"/>
        <v>306</v>
      </c>
      <c r="C312" s="47" t="s">
        <v>755</v>
      </c>
      <c r="D312" s="350" t="s">
        <v>774</v>
      </c>
      <c r="E312" s="350"/>
      <c r="F312" s="142" t="s">
        <v>13</v>
      </c>
      <c r="G312" s="142" t="s">
        <v>14</v>
      </c>
      <c r="H312" s="142" t="s">
        <v>777</v>
      </c>
      <c r="I312" s="142" t="s">
        <v>779</v>
      </c>
      <c r="J312" s="52" t="s">
        <v>2698</v>
      </c>
      <c r="K312" s="33" t="s">
        <v>1001</v>
      </c>
      <c r="L312" s="33" t="s">
        <v>1001</v>
      </c>
    </row>
    <row r="313" spans="1:12">
      <c r="A313" s="41" t="str">
        <f t="shared" si="10"/>
        <v>産業（製造業）セメント製造業焼成工程排熱回収設備</v>
      </c>
      <c r="B313" s="11">
        <f t="shared" si="8"/>
        <v>307</v>
      </c>
      <c r="C313" s="47" t="s">
        <v>755</v>
      </c>
      <c r="D313" s="350" t="s">
        <v>774</v>
      </c>
      <c r="E313" s="350"/>
      <c r="F313" s="142" t="s">
        <v>13</v>
      </c>
      <c r="G313" s="142" t="s">
        <v>14</v>
      </c>
      <c r="H313" s="142" t="s">
        <v>777</v>
      </c>
      <c r="I313" s="142" t="s">
        <v>779</v>
      </c>
      <c r="J313" s="52" t="s">
        <v>885</v>
      </c>
      <c r="K313" s="33" t="s">
        <v>1001</v>
      </c>
      <c r="L313" s="33" t="s">
        <v>1001</v>
      </c>
    </row>
    <row r="314" spans="1:12">
      <c r="A314" s="41" t="str">
        <f t="shared" si="10"/>
        <v>産業（製造業）セメント製造業焼成工程廃棄物燃料利用設備</v>
      </c>
      <c r="B314" s="11">
        <f t="shared" si="8"/>
        <v>308</v>
      </c>
      <c r="C314" s="47" t="s">
        <v>755</v>
      </c>
      <c r="D314" s="350" t="s">
        <v>774</v>
      </c>
      <c r="E314" s="350"/>
      <c r="F314" s="142" t="s">
        <v>13</v>
      </c>
      <c r="G314" s="142" t="s">
        <v>14</v>
      </c>
      <c r="H314" s="142" t="s">
        <v>777</v>
      </c>
      <c r="I314" s="142" t="s">
        <v>780</v>
      </c>
      <c r="J314" s="52" t="s">
        <v>939</v>
      </c>
      <c r="K314" s="33" t="s">
        <v>1001</v>
      </c>
      <c r="L314" s="33" t="s">
        <v>1001</v>
      </c>
    </row>
    <row r="315" spans="1:12">
      <c r="A315" s="41" t="str">
        <f t="shared" si="10"/>
        <v>産業（製造業）セメント製造業焼成工程廃棄物燃料利用設備</v>
      </c>
      <c r="B315" s="11">
        <f t="shared" si="8"/>
        <v>309</v>
      </c>
      <c r="C315" s="47" t="s">
        <v>755</v>
      </c>
      <c r="D315" s="350" t="s">
        <v>774</v>
      </c>
      <c r="E315" s="350"/>
      <c r="F315" s="142" t="s">
        <v>13</v>
      </c>
      <c r="G315" s="142" t="s">
        <v>14</v>
      </c>
      <c r="H315" s="142" t="s">
        <v>777</v>
      </c>
      <c r="I315" s="142" t="s">
        <v>780</v>
      </c>
      <c r="J315" s="52" t="s">
        <v>940</v>
      </c>
      <c r="K315" s="33" t="s">
        <v>1001</v>
      </c>
      <c r="L315" s="33" t="s">
        <v>1001</v>
      </c>
    </row>
    <row r="316" spans="1:12">
      <c r="A316" s="41" t="str">
        <f t="shared" si="10"/>
        <v>産業（製造業）セメント製造業仕上げ工程クリンカー粉砕設備</v>
      </c>
      <c r="B316" s="11">
        <f t="shared" si="8"/>
        <v>310</v>
      </c>
      <c r="C316" s="47" t="s">
        <v>755</v>
      </c>
      <c r="D316" s="350" t="s">
        <v>774</v>
      </c>
      <c r="E316" s="350"/>
      <c r="F316" s="142" t="s">
        <v>13</v>
      </c>
      <c r="G316" s="142" t="s">
        <v>14</v>
      </c>
      <c r="H316" s="142" t="s">
        <v>781</v>
      </c>
      <c r="I316" s="142" t="s">
        <v>782</v>
      </c>
      <c r="J316" s="52" t="s">
        <v>834</v>
      </c>
      <c r="K316" s="33" t="s">
        <v>1001</v>
      </c>
      <c r="L316" s="33" t="s">
        <v>1001</v>
      </c>
    </row>
    <row r="317" spans="1:12">
      <c r="A317" s="41" t="str">
        <f t="shared" si="10"/>
        <v>産業（製造業）セメント製造業仕上げ工程クリンカー粉砕設備</v>
      </c>
      <c r="B317" s="11">
        <f t="shared" si="8"/>
        <v>311</v>
      </c>
      <c r="C317" s="47" t="s">
        <v>755</v>
      </c>
      <c r="D317" s="350" t="s">
        <v>774</v>
      </c>
      <c r="E317" s="350"/>
      <c r="F317" s="142" t="s">
        <v>13</v>
      </c>
      <c r="G317" s="142" t="s">
        <v>14</v>
      </c>
      <c r="H317" s="142" t="s">
        <v>781</v>
      </c>
      <c r="I317" s="142" t="s">
        <v>782</v>
      </c>
      <c r="J317" s="52" t="s">
        <v>860</v>
      </c>
      <c r="K317" s="33" t="s">
        <v>1001</v>
      </c>
      <c r="L317" s="33" t="s">
        <v>1001</v>
      </c>
    </row>
    <row r="318" spans="1:12">
      <c r="A318" s="41" t="str">
        <f t="shared" si="10"/>
        <v>産業（製造業）セメント製造業仕上げ工程スラグ粉砕設備</v>
      </c>
      <c r="B318" s="11">
        <f t="shared" si="8"/>
        <v>312</v>
      </c>
      <c r="C318" s="47" t="s">
        <v>755</v>
      </c>
      <c r="D318" s="350" t="s">
        <v>774</v>
      </c>
      <c r="E318" s="350"/>
      <c r="F318" s="142" t="s">
        <v>13</v>
      </c>
      <c r="G318" s="142" t="s">
        <v>14</v>
      </c>
      <c r="H318" s="142" t="s">
        <v>781</v>
      </c>
      <c r="I318" s="142" t="s">
        <v>783</v>
      </c>
      <c r="J318" s="52" t="s">
        <v>833</v>
      </c>
      <c r="K318" s="33" t="s">
        <v>1001</v>
      </c>
      <c r="L318" s="33" t="s">
        <v>1001</v>
      </c>
    </row>
    <row r="319" spans="1:12">
      <c r="A319" s="41" t="str">
        <f t="shared" si="10"/>
        <v>産業（製造業）セメント製造業仕上げ工程スラグ粉砕設備</v>
      </c>
      <c r="B319" s="11">
        <f t="shared" si="8"/>
        <v>313</v>
      </c>
      <c r="C319" s="47" t="s">
        <v>755</v>
      </c>
      <c r="D319" s="350" t="s">
        <v>774</v>
      </c>
      <c r="E319" s="350"/>
      <c r="F319" s="142" t="s">
        <v>13</v>
      </c>
      <c r="G319" s="142" t="s">
        <v>14</v>
      </c>
      <c r="H319" s="142" t="s">
        <v>781</v>
      </c>
      <c r="I319" s="142" t="s">
        <v>783</v>
      </c>
      <c r="J319" s="52" t="s">
        <v>860</v>
      </c>
      <c r="K319" s="33" t="s">
        <v>1001</v>
      </c>
      <c r="L319" s="33" t="s">
        <v>1001</v>
      </c>
    </row>
    <row r="320" spans="1:12">
      <c r="B320" s="37" t="s">
        <v>787</v>
      </c>
      <c r="C320" s="133" t="s">
        <v>786</v>
      </c>
      <c r="J320" s="16"/>
    </row>
    <row r="321" spans="2:10">
      <c r="B321" s="37" t="s">
        <v>800</v>
      </c>
      <c r="C321" s="37" t="s">
        <v>799</v>
      </c>
      <c r="J321" s="16"/>
    </row>
    <row r="322" spans="2:10"/>
  </sheetData>
  <sheetProtection password="A6EF" sheet="1" objects="1" scenarios="1"/>
  <mergeCells count="93">
    <mergeCell ref="B5:B6"/>
    <mergeCell ref="C5:C6"/>
    <mergeCell ref="D5:E6"/>
    <mergeCell ref="F5:G5"/>
    <mergeCell ref="H5:H6"/>
    <mergeCell ref="L5:L6"/>
    <mergeCell ref="J5:J6"/>
    <mergeCell ref="I5:I6"/>
    <mergeCell ref="D228:E228"/>
    <mergeCell ref="D229:E229"/>
    <mergeCell ref="D38:E38"/>
    <mergeCell ref="D29:E29"/>
    <mergeCell ref="D15:E15"/>
    <mergeCell ref="D16:E16"/>
    <mergeCell ref="K5:K6"/>
    <mergeCell ref="D230:E230"/>
    <mergeCell ref="D17:E17"/>
    <mergeCell ref="D18:E18"/>
    <mergeCell ref="D14:E14"/>
    <mergeCell ref="D11:E11"/>
    <mergeCell ref="D12:E12"/>
    <mergeCell ref="D13:E13"/>
    <mergeCell ref="D231:E231"/>
    <mergeCell ref="D232:E232"/>
    <mergeCell ref="D233:E233"/>
    <mergeCell ref="D234:E234"/>
    <mergeCell ref="D235:E235"/>
    <mergeCell ref="D236:E236"/>
    <mergeCell ref="D237:E237"/>
    <mergeCell ref="D238:E238"/>
    <mergeCell ref="D239:E239"/>
    <mergeCell ref="D240:E240"/>
    <mergeCell ref="D241:E241"/>
    <mergeCell ref="D242:E242"/>
    <mergeCell ref="D243:E243"/>
    <mergeCell ref="D244:E244"/>
    <mergeCell ref="D245:E245"/>
    <mergeCell ref="D246:E246"/>
    <mergeCell ref="D247:E247"/>
    <mergeCell ref="D248:E248"/>
    <mergeCell ref="D249:E249"/>
    <mergeCell ref="D250:E250"/>
    <mergeCell ref="D251:E251"/>
    <mergeCell ref="D252:E252"/>
    <mergeCell ref="D253:E253"/>
    <mergeCell ref="D254:E254"/>
    <mergeCell ref="D255:E255"/>
    <mergeCell ref="D256:E256"/>
    <mergeCell ref="D257:E257"/>
    <mergeCell ref="D258:E258"/>
    <mergeCell ref="D259:E259"/>
    <mergeCell ref="D260:E260"/>
    <mergeCell ref="D261:E261"/>
    <mergeCell ref="D262:E262"/>
    <mergeCell ref="D263:E263"/>
    <mergeCell ref="D264:E264"/>
    <mergeCell ref="D265:E265"/>
    <mergeCell ref="D266:E266"/>
    <mergeCell ref="D267:E267"/>
    <mergeCell ref="D268:E268"/>
    <mergeCell ref="D269:E269"/>
    <mergeCell ref="D270:E270"/>
    <mergeCell ref="D271:E271"/>
    <mergeCell ref="D272:E272"/>
    <mergeCell ref="D273:E273"/>
    <mergeCell ref="D274:E274"/>
    <mergeCell ref="D275:E275"/>
    <mergeCell ref="D276:E276"/>
    <mergeCell ref="D277:E277"/>
    <mergeCell ref="D278:E278"/>
    <mergeCell ref="D279:E279"/>
    <mergeCell ref="D280:E280"/>
    <mergeCell ref="D281:E281"/>
    <mergeCell ref="D282:E282"/>
    <mergeCell ref="D283:E283"/>
    <mergeCell ref="D284:E284"/>
    <mergeCell ref="D285:E285"/>
    <mergeCell ref="D286:E286"/>
    <mergeCell ref="D287:E287"/>
    <mergeCell ref="D310:E310"/>
    <mergeCell ref="D311:E311"/>
    <mergeCell ref="D312:E312"/>
    <mergeCell ref="D313:E313"/>
    <mergeCell ref="D288:E288"/>
    <mergeCell ref="D289:E289"/>
    <mergeCell ref="D308:E308"/>
    <mergeCell ref="D309:E309"/>
    <mergeCell ref="D319:E319"/>
    <mergeCell ref="D314:E314"/>
    <mergeCell ref="D315:E315"/>
    <mergeCell ref="D316:E316"/>
    <mergeCell ref="D317:E317"/>
    <mergeCell ref="D318:E318"/>
  </mergeCells>
  <phoneticPr fontId="5"/>
  <pageMargins left="0.70866141732283472" right="0.70866141732283472" top="0.74803149606299213" bottom="0.74803149606299213" header="0.31496062992125984" footer="0.31496062992125984"/>
  <pageSetup paperSize="8" scale="4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7"/>
  <sheetViews>
    <sheetView showGridLines="0" zoomScale="70" zoomScaleNormal="70" workbookViewId="0"/>
  </sheetViews>
  <sheetFormatPr defaultColWidth="0" defaultRowHeight="14.4" zeroHeight="1"/>
  <cols>
    <col min="1" max="1" width="8.7265625" style="40" customWidth="1"/>
    <col min="2" max="2" width="7" style="37" customWidth="1"/>
    <col min="3" max="3" width="14.26953125" style="37" customWidth="1"/>
    <col min="4" max="4" width="13.36328125" style="37" customWidth="1"/>
    <col min="5" max="5" width="16" style="37" bestFit="1" customWidth="1"/>
    <col min="6" max="6" width="31.453125" style="37" bestFit="1" customWidth="1"/>
    <col min="7" max="7" width="30.08984375" style="37" customWidth="1"/>
    <col min="8" max="8" width="19.453125" style="37" bestFit="1" customWidth="1"/>
    <col min="9" max="9" width="121.26953125" style="55" bestFit="1" customWidth="1"/>
    <col min="10" max="10" width="9.26953125" style="55" bestFit="1" customWidth="1"/>
    <col min="11" max="11" width="9.453125" style="55" bestFit="1" customWidth="1"/>
    <col min="12" max="12" width="8.7265625" customWidth="1"/>
    <col min="13" max="16384" width="8.7265625" hidden="1"/>
  </cols>
  <sheetData>
    <row r="1" spans="1:11" ht="22.8">
      <c r="B1" s="34">
        <v>1.2</v>
      </c>
      <c r="C1" s="36" t="s">
        <v>691</v>
      </c>
      <c r="D1"/>
      <c r="E1"/>
      <c r="F1"/>
      <c r="G1"/>
      <c r="H1"/>
    </row>
    <row r="2" spans="1:11" ht="22.8">
      <c r="B2" s="35" t="s">
        <v>697</v>
      </c>
      <c r="C2" s="36" t="s">
        <v>688</v>
      </c>
      <c r="D2"/>
      <c r="E2"/>
      <c r="F2"/>
      <c r="G2"/>
      <c r="H2"/>
    </row>
    <row r="3" spans="1:11" ht="22.8">
      <c r="B3" s="35" t="s">
        <v>699</v>
      </c>
      <c r="C3" s="36" t="s">
        <v>2399</v>
      </c>
      <c r="D3"/>
      <c r="E3"/>
      <c r="F3"/>
      <c r="G3"/>
      <c r="H3"/>
    </row>
    <row r="4" spans="1:11"/>
    <row r="5" spans="1:11">
      <c r="B5" s="359" t="s">
        <v>1931</v>
      </c>
      <c r="C5" s="360" t="s">
        <v>2831</v>
      </c>
      <c r="D5" s="347" t="s">
        <v>2</v>
      </c>
      <c r="E5" s="347"/>
      <c r="F5" s="359" t="s">
        <v>712</v>
      </c>
      <c r="G5" s="359" t="s">
        <v>4</v>
      </c>
      <c r="H5" s="359"/>
      <c r="I5" s="351" t="s">
        <v>6</v>
      </c>
      <c r="J5" s="347" t="s">
        <v>708</v>
      </c>
      <c r="K5" s="347" t="s">
        <v>709</v>
      </c>
    </row>
    <row r="6" spans="1:11">
      <c r="B6" s="359"/>
      <c r="C6" s="360"/>
      <c r="D6" s="92" t="s">
        <v>8</v>
      </c>
      <c r="E6" s="92" t="s">
        <v>9</v>
      </c>
      <c r="F6" s="359"/>
      <c r="G6" s="359"/>
      <c r="H6" s="359"/>
      <c r="I6" s="351"/>
      <c r="J6" s="347"/>
      <c r="K6" s="347"/>
    </row>
    <row r="7" spans="1:11">
      <c r="A7" s="40" t="str">
        <f>C7&amp;F7&amp;G7</f>
        <v>上水道・工業用水道取水・導水工程ポンプ設備</v>
      </c>
      <c r="B7" s="11">
        <f>ROW(B7)-6</f>
        <v>1</v>
      </c>
      <c r="C7" s="132" t="s">
        <v>1991</v>
      </c>
      <c r="D7" s="148" t="s">
        <v>13</v>
      </c>
      <c r="E7" s="148" t="s">
        <v>14</v>
      </c>
      <c r="F7" s="147" t="s">
        <v>2043</v>
      </c>
      <c r="G7" s="233" t="s">
        <v>2044</v>
      </c>
      <c r="H7" s="233"/>
      <c r="I7" s="93" t="s">
        <v>1992</v>
      </c>
      <c r="J7" s="139" t="s">
        <v>670</v>
      </c>
      <c r="K7" s="139" t="s">
        <v>670</v>
      </c>
    </row>
    <row r="8" spans="1:11">
      <c r="A8" s="40" t="str">
        <f t="shared" ref="A8:A71" si="0">C8&amp;F8&amp;G8</f>
        <v>上水道・工業用水道取水・導水工程ポンプ設備</v>
      </c>
      <c r="B8" s="11">
        <f t="shared" ref="B8:B69" si="1">ROW(B8)-6</f>
        <v>2</v>
      </c>
      <c r="C8" s="132" t="s">
        <v>1991</v>
      </c>
      <c r="D8" s="148" t="s">
        <v>13</v>
      </c>
      <c r="E8" s="148" t="s">
        <v>14</v>
      </c>
      <c r="F8" s="147" t="s">
        <v>2043</v>
      </c>
      <c r="G8" s="233" t="s">
        <v>2044</v>
      </c>
      <c r="H8" s="233"/>
      <c r="I8" s="93" t="s">
        <v>1993</v>
      </c>
      <c r="J8" s="139" t="s">
        <v>670</v>
      </c>
      <c r="K8" s="139" t="s">
        <v>670</v>
      </c>
    </row>
    <row r="9" spans="1:11">
      <c r="A9" s="40" t="str">
        <f t="shared" si="0"/>
        <v>上水道・工業用水道取水・導水工程ポンプ設備</v>
      </c>
      <c r="B9" s="11">
        <f t="shared" si="1"/>
        <v>3</v>
      </c>
      <c r="C9" s="132" t="s">
        <v>1991</v>
      </c>
      <c r="D9" s="148" t="s">
        <v>13</v>
      </c>
      <c r="E9" s="148" t="s">
        <v>14</v>
      </c>
      <c r="F9" s="147" t="s">
        <v>2043</v>
      </c>
      <c r="G9" s="233" t="s">
        <v>2044</v>
      </c>
      <c r="H9" s="233"/>
      <c r="I9" s="93" t="s">
        <v>1994</v>
      </c>
      <c r="J9" s="139" t="s">
        <v>670</v>
      </c>
      <c r="K9" s="139" t="s">
        <v>670</v>
      </c>
    </row>
    <row r="10" spans="1:11">
      <c r="A10" s="40" t="str">
        <f t="shared" si="0"/>
        <v>上水道・工業用水道取水・導水工程ポンプ設備</v>
      </c>
      <c r="B10" s="11">
        <f t="shared" si="1"/>
        <v>4</v>
      </c>
      <c r="C10" s="132" t="s">
        <v>1991</v>
      </c>
      <c r="D10" s="148" t="s">
        <v>13</v>
      </c>
      <c r="E10" s="148" t="s">
        <v>14</v>
      </c>
      <c r="F10" s="147" t="s">
        <v>2043</v>
      </c>
      <c r="G10" s="233" t="s">
        <v>2044</v>
      </c>
      <c r="H10" s="233"/>
      <c r="I10" s="93" t="s">
        <v>1995</v>
      </c>
      <c r="J10" s="139" t="s">
        <v>670</v>
      </c>
      <c r="K10" s="139" t="s">
        <v>670</v>
      </c>
    </row>
    <row r="11" spans="1:11">
      <c r="A11" s="40" t="str">
        <f t="shared" si="0"/>
        <v>上水道・工業用水道取水・導水工程除塵機</v>
      </c>
      <c r="B11" s="11">
        <f t="shared" si="1"/>
        <v>5</v>
      </c>
      <c r="C11" s="132" t="s">
        <v>1991</v>
      </c>
      <c r="D11" s="148" t="s">
        <v>13</v>
      </c>
      <c r="E11" s="148" t="s">
        <v>14</v>
      </c>
      <c r="F11" s="147" t="s">
        <v>2043</v>
      </c>
      <c r="G11" s="233" t="s">
        <v>2045</v>
      </c>
      <c r="H11" s="233"/>
      <c r="I11" s="93" t="s">
        <v>1996</v>
      </c>
      <c r="J11" s="139" t="s">
        <v>670</v>
      </c>
      <c r="K11" s="139" t="s">
        <v>670</v>
      </c>
    </row>
    <row r="12" spans="1:11">
      <c r="A12" s="40" t="str">
        <f t="shared" si="0"/>
        <v>上水道・工業用水道取水・導水工程除塵機</v>
      </c>
      <c r="B12" s="11">
        <f t="shared" si="1"/>
        <v>6</v>
      </c>
      <c r="C12" s="132" t="s">
        <v>1991</v>
      </c>
      <c r="D12" s="148" t="s">
        <v>13</v>
      </c>
      <c r="E12" s="148" t="s">
        <v>14</v>
      </c>
      <c r="F12" s="147" t="s">
        <v>2043</v>
      </c>
      <c r="G12" s="233" t="s">
        <v>2045</v>
      </c>
      <c r="H12" s="233"/>
      <c r="I12" s="93" t="s">
        <v>1997</v>
      </c>
      <c r="J12" s="139" t="s">
        <v>670</v>
      </c>
      <c r="K12" s="139" t="s">
        <v>670</v>
      </c>
    </row>
    <row r="13" spans="1:11">
      <c r="A13" s="40" t="str">
        <f t="shared" si="0"/>
        <v>上水道・工業用水道沈でん・ろ過工程凝集池設備</v>
      </c>
      <c r="B13" s="11">
        <f t="shared" si="1"/>
        <v>7</v>
      </c>
      <c r="C13" s="132" t="s">
        <v>1991</v>
      </c>
      <c r="D13" s="148" t="s">
        <v>13</v>
      </c>
      <c r="E13" s="148" t="s">
        <v>14</v>
      </c>
      <c r="F13" s="99" t="s">
        <v>2046</v>
      </c>
      <c r="G13" s="233" t="s">
        <v>2286</v>
      </c>
      <c r="H13" s="233"/>
      <c r="I13" s="93" t="s">
        <v>1998</v>
      </c>
      <c r="J13" s="139" t="s">
        <v>670</v>
      </c>
      <c r="K13" s="139" t="s">
        <v>670</v>
      </c>
    </row>
    <row r="14" spans="1:11">
      <c r="A14" s="40" t="str">
        <f t="shared" si="0"/>
        <v>上水道・工業用水道沈でん・ろ過工程凝集池設備</v>
      </c>
      <c r="B14" s="11">
        <f t="shared" si="1"/>
        <v>8</v>
      </c>
      <c r="C14" s="132" t="s">
        <v>1991</v>
      </c>
      <c r="D14" s="148" t="s">
        <v>13</v>
      </c>
      <c r="E14" s="148" t="s">
        <v>14</v>
      </c>
      <c r="F14" s="99" t="s">
        <v>2046</v>
      </c>
      <c r="G14" s="233" t="s">
        <v>2286</v>
      </c>
      <c r="H14" s="233"/>
      <c r="I14" s="93" t="s">
        <v>1999</v>
      </c>
      <c r="J14" s="139" t="s">
        <v>670</v>
      </c>
      <c r="K14" s="139" t="s">
        <v>670</v>
      </c>
    </row>
    <row r="15" spans="1:11">
      <c r="A15" s="40" t="str">
        <f t="shared" si="0"/>
        <v>上水道・工業用水道沈でん・ろ過工程沈でん設備</v>
      </c>
      <c r="B15" s="11">
        <f t="shared" si="1"/>
        <v>9</v>
      </c>
      <c r="C15" s="132" t="s">
        <v>1991</v>
      </c>
      <c r="D15" s="148" t="s">
        <v>13</v>
      </c>
      <c r="E15" s="148" t="s">
        <v>14</v>
      </c>
      <c r="F15" s="99" t="s">
        <v>2046</v>
      </c>
      <c r="G15" s="233" t="s">
        <v>2287</v>
      </c>
      <c r="H15" s="233"/>
      <c r="I15" s="93" t="s">
        <v>2000</v>
      </c>
      <c r="J15" s="139" t="s">
        <v>670</v>
      </c>
      <c r="K15" s="139" t="s">
        <v>670</v>
      </c>
    </row>
    <row r="16" spans="1:11">
      <c r="A16" s="40" t="str">
        <f t="shared" si="0"/>
        <v>上水道・工業用水道沈でん・ろ過工程沈でん設備</v>
      </c>
      <c r="B16" s="11">
        <f t="shared" si="1"/>
        <v>10</v>
      </c>
      <c r="C16" s="132" t="s">
        <v>1991</v>
      </c>
      <c r="D16" s="148" t="s">
        <v>13</v>
      </c>
      <c r="E16" s="148" t="s">
        <v>14</v>
      </c>
      <c r="F16" s="99" t="s">
        <v>2046</v>
      </c>
      <c r="G16" s="233" t="s">
        <v>2287</v>
      </c>
      <c r="H16" s="233"/>
      <c r="I16" s="93" t="s">
        <v>2001</v>
      </c>
      <c r="J16" s="139" t="s">
        <v>670</v>
      </c>
      <c r="K16" s="139" t="s">
        <v>670</v>
      </c>
    </row>
    <row r="17" spans="1:11">
      <c r="A17" s="40" t="str">
        <f t="shared" si="0"/>
        <v>上水道・工業用水道沈でん・ろ過工程沈でん設備</v>
      </c>
      <c r="B17" s="11">
        <f t="shared" si="1"/>
        <v>11</v>
      </c>
      <c r="C17" s="132" t="s">
        <v>1991</v>
      </c>
      <c r="D17" s="148" t="s">
        <v>13</v>
      </c>
      <c r="E17" s="148" t="s">
        <v>14</v>
      </c>
      <c r="F17" s="99" t="s">
        <v>2046</v>
      </c>
      <c r="G17" s="233" t="s">
        <v>2287</v>
      </c>
      <c r="H17" s="233"/>
      <c r="I17" s="93" t="s">
        <v>2002</v>
      </c>
      <c r="J17" s="139" t="s">
        <v>670</v>
      </c>
      <c r="K17" s="139" t="s">
        <v>670</v>
      </c>
    </row>
    <row r="18" spans="1:11">
      <c r="A18" s="40" t="str">
        <f t="shared" si="0"/>
        <v>上水道・工業用水道沈でん・ろ過工程ろ過池設備</v>
      </c>
      <c r="B18" s="11">
        <f t="shared" si="1"/>
        <v>12</v>
      </c>
      <c r="C18" s="132" t="s">
        <v>1991</v>
      </c>
      <c r="D18" s="148" t="s">
        <v>13</v>
      </c>
      <c r="E18" s="148" t="s">
        <v>14</v>
      </c>
      <c r="F18" s="99" t="s">
        <v>2046</v>
      </c>
      <c r="G18" s="233" t="s">
        <v>2288</v>
      </c>
      <c r="H18" s="233"/>
      <c r="I18" s="93" t="s">
        <v>2003</v>
      </c>
      <c r="J18" s="139" t="s">
        <v>670</v>
      </c>
      <c r="K18" s="139" t="s">
        <v>670</v>
      </c>
    </row>
    <row r="19" spans="1:11">
      <c r="A19" s="40" t="str">
        <f t="shared" si="0"/>
        <v>上水道・工業用水道沈でん・ろ過工程ろ過池設備</v>
      </c>
      <c r="B19" s="11">
        <f t="shared" si="1"/>
        <v>13</v>
      </c>
      <c r="C19" s="132" t="s">
        <v>1991</v>
      </c>
      <c r="D19" s="148" t="s">
        <v>13</v>
      </c>
      <c r="E19" s="148" t="s">
        <v>14</v>
      </c>
      <c r="F19" s="99" t="s">
        <v>2046</v>
      </c>
      <c r="G19" s="233" t="s">
        <v>2288</v>
      </c>
      <c r="H19" s="233"/>
      <c r="I19" s="93" t="s">
        <v>2004</v>
      </c>
      <c r="J19" s="139" t="s">
        <v>670</v>
      </c>
      <c r="K19" s="139" t="s">
        <v>670</v>
      </c>
    </row>
    <row r="20" spans="1:11">
      <c r="A20" s="40" t="str">
        <f t="shared" si="0"/>
        <v>上水道・工業用水道沈でん・ろ過工程ろ過池設備</v>
      </c>
      <c r="B20" s="11">
        <f t="shared" si="1"/>
        <v>14</v>
      </c>
      <c r="C20" s="132" t="s">
        <v>1991</v>
      </c>
      <c r="D20" s="148" t="s">
        <v>13</v>
      </c>
      <c r="E20" s="148" t="s">
        <v>14</v>
      </c>
      <c r="F20" s="99" t="s">
        <v>2046</v>
      </c>
      <c r="G20" s="233" t="s">
        <v>2288</v>
      </c>
      <c r="H20" s="233"/>
      <c r="I20" s="93" t="s">
        <v>2005</v>
      </c>
      <c r="J20" s="139" t="s">
        <v>670</v>
      </c>
      <c r="K20" s="139" t="s">
        <v>670</v>
      </c>
    </row>
    <row r="21" spans="1:11">
      <c r="A21" s="40" t="str">
        <f t="shared" si="0"/>
        <v>上水道・工業用水道沈でん・ろ過工程膜ろ過設備</v>
      </c>
      <c r="B21" s="11">
        <f t="shared" si="1"/>
        <v>15</v>
      </c>
      <c r="C21" s="132" t="s">
        <v>1991</v>
      </c>
      <c r="D21" s="148" t="s">
        <v>13</v>
      </c>
      <c r="E21" s="148" t="s">
        <v>14</v>
      </c>
      <c r="F21" s="99" t="s">
        <v>2046</v>
      </c>
      <c r="G21" s="233" t="s">
        <v>2289</v>
      </c>
      <c r="H21" s="233"/>
      <c r="I21" s="93" t="s">
        <v>2006</v>
      </c>
      <c r="J21" s="139" t="s">
        <v>670</v>
      </c>
      <c r="K21" s="139" t="s">
        <v>670</v>
      </c>
    </row>
    <row r="22" spans="1:11">
      <c r="A22" s="40" t="str">
        <f t="shared" si="0"/>
        <v>上水道・工業用水道沈でん・ろ過工程膜ろ過設備</v>
      </c>
      <c r="B22" s="11">
        <f t="shared" si="1"/>
        <v>16</v>
      </c>
      <c r="C22" s="132" t="s">
        <v>1991</v>
      </c>
      <c r="D22" s="148" t="s">
        <v>13</v>
      </c>
      <c r="E22" s="148" t="s">
        <v>14</v>
      </c>
      <c r="F22" s="99" t="s">
        <v>2046</v>
      </c>
      <c r="G22" s="233" t="s">
        <v>2289</v>
      </c>
      <c r="H22" s="233"/>
      <c r="I22" s="93" t="s">
        <v>2007</v>
      </c>
      <c r="J22" s="139" t="s">
        <v>670</v>
      </c>
      <c r="K22" s="139" t="s">
        <v>670</v>
      </c>
    </row>
    <row r="23" spans="1:11">
      <c r="A23" s="40" t="str">
        <f t="shared" si="0"/>
        <v>上水道・工業用水道沈でん・ろ過工程膜ろ過設備</v>
      </c>
      <c r="B23" s="11">
        <f t="shared" si="1"/>
        <v>17</v>
      </c>
      <c r="C23" s="132" t="s">
        <v>1991</v>
      </c>
      <c r="D23" s="148" t="s">
        <v>13</v>
      </c>
      <c r="E23" s="148" t="s">
        <v>14</v>
      </c>
      <c r="F23" s="99" t="s">
        <v>2046</v>
      </c>
      <c r="G23" s="233" t="s">
        <v>2289</v>
      </c>
      <c r="H23" s="233"/>
      <c r="I23" s="93" t="s">
        <v>2008</v>
      </c>
      <c r="J23" s="139" t="s">
        <v>670</v>
      </c>
      <c r="K23" s="139" t="s">
        <v>670</v>
      </c>
    </row>
    <row r="24" spans="1:11">
      <c r="A24" s="40" t="str">
        <f t="shared" si="0"/>
        <v>上水道・工業用水道沈でん・ろ過工程膜ろ過設備</v>
      </c>
      <c r="B24" s="11">
        <f t="shared" si="1"/>
        <v>18</v>
      </c>
      <c r="C24" s="132" t="s">
        <v>1991</v>
      </c>
      <c r="D24" s="148" t="s">
        <v>13</v>
      </c>
      <c r="E24" s="148" t="s">
        <v>14</v>
      </c>
      <c r="F24" s="99" t="s">
        <v>2046</v>
      </c>
      <c r="G24" s="233" t="s">
        <v>2289</v>
      </c>
      <c r="H24" s="233"/>
      <c r="I24" s="93" t="s">
        <v>2009</v>
      </c>
      <c r="J24" s="139" t="s">
        <v>670</v>
      </c>
      <c r="K24" s="139" t="s">
        <v>670</v>
      </c>
    </row>
    <row r="25" spans="1:11">
      <c r="A25" s="40" t="str">
        <f t="shared" si="0"/>
        <v>上水道・工業用水道沈でん・ろ過工程膜ろ過設備</v>
      </c>
      <c r="B25" s="11">
        <f t="shared" si="1"/>
        <v>19</v>
      </c>
      <c r="C25" s="132" t="s">
        <v>1991</v>
      </c>
      <c r="D25" s="148" t="s">
        <v>13</v>
      </c>
      <c r="E25" s="148" t="s">
        <v>14</v>
      </c>
      <c r="F25" s="99" t="s">
        <v>2046</v>
      </c>
      <c r="G25" s="233" t="s">
        <v>2289</v>
      </c>
      <c r="H25" s="233"/>
      <c r="I25" s="93" t="s">
        <v>2010</v>
      </c>
      <c r="J25" s="139" t="s">
        <v>670</v>
      </c>
      <c r="K25" s="139" t="s">
        <v>670</v>
      </c>
    </row>
    <row r="26" spans="1:11">
      <c r="A26" s="40" t="str">
        <f t="shared" si="0"/>
        <v>上水道・工業用水道沈でん・ろ過工程薬品注入設備</v>
      </c>
      <c r="B26" s="11">
        <f t="shared" si="1"/>
        <v>20</v>
      </c>
      <c r="C26" s="132" t="s">
        <v>1991</v>
      </c>
      <c r="D26" s="148" t="s">
        <v>13</v>
      </c>
      <c r="E26" s="148" t="s">
        <v>14</v>
      </c>
      <c r="F26" s="99" t="s">
        <v>2046</v>
      </c>
      <c r="G26" s="233" t="s">
        <v>2290</v>
      </c>
      <c r="H26" s="233"/>
      <c r="I26" s="93" t="s">
        <v>2011</v>
      </c>
      <c r="J26" s="139" t="s">
        <v>670</v>
      </c>
      <c r="K26" s="139" t="s">
        <v>670</v>
      </c>
    </row>
    <row r="27" spans="1:11">
      <c r="A27" s="40" t="str">
        <f t="shared" si="0"/>
        <v>上水道・工業用水道沈でん・ろ過工程薬品注入設備</v>
      </c>
      <c r="B27" s="11">
        <f t="shared" si="1"/>
        <v>21</v>
      </c>
      <c r="C27" s="132" t="s">
        <v>1991</v>
      </c>
      <c r="D27" s="148" t="s">
        <v>13</v>
      </c>
      <c r="E27" s="148" t="s">
        <v>14</v>
      </c>
      <c r="F27" s="99" t="s">
        <v>2046</v>
      </c>
      <c r="G27" s="233" t="s">
        <v>2290</v>
      </c>
      <c r="H27" s="233"/>
      <c r="I27" s="93" t="s">
        <v>2012</v>
      </c>
      <c r="J27" s="139" t="s">
        <v>670</v>
      </c>
      <c r="K27" s="139" t="s">
        <v>670</v>
      </c>
    </row>
    <row r="28" spans="1:11">
      <c r="A28" s="40" t="str">
        <f t="shared" si="0"/>
        <v>上水道・工業用水道沈でん・ろ過工程薬品注入設備</v>
      </c>
      <c r="B28" s="11">
        <f t="shared" si="1"/>
        <v>22</v>
      </c>
      <c r="C28" s="132" t="s">
        <v>1991</v>
      </c>
      <c r="D28" s="148" t="s">
        <v>13</v>
      </c>
      <c r="E28" s="148" t="s">
        <v>14</v>
      </c>
      <c r="F28" s="99" t="s">
        <v>2046</v>
      </c>
      <c r="G28" s="233" t="s">
        <v>2290</v>
      </c>
      <c r="H28" s="233"/>
      <c r="I28" s="93" t="s">
        <v>2013</v>
      </c>
      <c r="J28" s="139" t="s">
        <v>670</v>
      </c>
      <c r="K28" s="139" t="s">
        <v>670</v>
      </c>
    </row>
    <row r="29" spans="1:11">
      <c r="A29" s="40" t="str">
        <f t="shared" si="0"/>
        <v>上水道・工業用水道沈でん・ろ過工程薬品注入設備</v>
      </c>
      <c r="B29" s="11">
        <f t="shared" si="1"/>
        <v>23</v>
      </c>
      <c r="C29" s="132" t="s">
        <v>1991</v>
      </c>
      <c r="D29" s="148" t="s">
        <v>13</v>
      </c>
      <c r="E29" s="148" t="s">
        <v>14</v>
      </c>
      <c r="F29" s="99" t="s">
        <v>2046</v>
      </c>
      <c r="G29" s="233" t="s">
        <v>2290</v>
      </c>
      <c r="H29" s="233"/>
      <c r="I29" s="93" t="s">
        <v>2014</v>
      </c>
      <c r="J29" s="139" t="s">
        <v>670</v>
      </c>
      <c r="K29" s="139" t="s">
        <v>670</v>
      </c>
    </row>
    <row r="30" spans="1:11">
      <c r="A30" s="40" t="str">
        <f t="shared" si="0"/>
        <v>上水道・工業用水道沈でん・ろ過工程薬品注入設備</v>
      </c>
      <c r="B30" s="11">
        <f t="shared" si="1"/>
        <v>24</v>
      </c>
      <c r="C30" s="132" t="s">
        <v>1991</v>
      </c>
      <c r="D30" s="148" t="s">
        <v>13</v>
      </c>
      <c r="E30" s="148" t="s">
        <v>14</v>
      </c>
      <c r="F30" s="99" t="s">
        <v>2046</v>
      </c>
      <c r="G30" s="233" t="s">
        <v>2290</v>
      </c>
      <c r="H30" s="233"/>
      <c r="I30" s="93" t="s">
        <v>2015</v>
      </c>
      <c r="J30" s="139" t="s">
        <v>670</v>
      </c>
      <c r="K30" s="139" t="s">
        <v>670</v>
      </c>
    </row>
    <row r="31" spans="1:11">
      <c r="A31" s="40" t="str">
        <f t="shared" si="0"/>
        <v>上水道・工業用水道高度浄水工程オゾン処理設備</v>
      </c>
      <c r="B31" s="11">
        <f t="shared" si="1"/>
        <v>25</v>
      </c>
      <c r="C31" s="132" t="s">
        <v>1991</v>
      </c>
      <c r="D31" s="148" t="s">
        <v>13</v>
      </c>
      <c r="E31" s="148" t="s">
        <v>14</v>
      </c>
      <c r="F31" s="147" t="s">
        <v>2047</v>
      </c>
      <c r="G31" s="233" t="s">
        <v>2291</v>
      </c>
      <c r="H31" s="233"/>
      <c r="I31" s="93" t="s">
        <v>2016</v>
      </c>
      <c r="J31" s="139" t="s">
        <v>670</v>
      </c>
      <c r="K31" s="139" t="s">
        <v>670</v>
      </c>
    </row>
    <row r="32" spans="1:11">
      <c r="A32" s="40" t="str">
        <f t="shared" si="0"/>
        <v>上水道・工業用水道高度浄水工程オゾン処理設備</v>
      </c>
      <c r="B32" s="11">
        <f t="shared" si="1"/>
        <v>26</v>
      </c>
      <c r="C32" s="132" t="s">
        <v>1991</v>
      </c>
      <c r="D32" s="148" t="s">
        <v>13</v>
      </c>
      <c r="E32" s="148" t="s">
        <v>14</v>
      </c>
      <c r="F32" s="147" t="s">
        <v>2047</v>
      </c>
      <c r="G32" s="233" t="s">
        <v>2291</v>
      </c>
      <c r="H32" s="233"/>
      <c r="I32" s="93" t="s">
        <v>2017</v>
      </c>
      <c r="J32" s="139" t="s">
        <v>670</v>
      </c>
      <c r="K32" s="139" t="s">
        <v>670</v>
      </c>
    </row>
    <row r="33" spans="1:11">
      <c r="A33" s="40" t="str">
        <f t="shared" si="0"/>
        <v>上水道・工業用水道高度浄水工程オゾン処理設備</v>
      </c>
      <c r="B33" s="11">
        <f t="shared" si="1"/>
        <v>27</v>
      </c>
      <c r="C33" s="132" t="s">
        <v>1991</v>
      </c>
      <c r="D33" s="148" t="s">
        <v>13</v>
      </c>
      <c r="E33" s="148" t="s">
        <v>14</v>
      </c>
      <c r="F33" s="147" t="s">
        <v>2047</v>
      </c>
      <c r="G33" s="233" t="s">
        <v>2291</v>
      </c>
      <c r="H33" s="233"/>
      <c r="I33" s="93" t="s">
        <v>2018</v>
      </c>
      <c r="J33" s="139" t="s">
        <v>670</v>
      </c>
      <c r="K33" s="139" t="s">
        <v>670</v>
      </c>
    </row>
    <row r="34" spans="1:11">
      <c r="A34" s="40" t="str">
        <f t="shared" si="0"/>
        <v>上水道・工業用水道高度浄水工程オゾン処理設備</v>
      </c>
      <c r="B34" s="11">
        <f t="shared" si="1"/>
        <v>28</v>
      </c>
      <c r="C34" s="132" t="s">
        <v>1991</v>
      </c>
      <c r="D34" s="148" t="s">
        <v>13</v>
      </c>
      <c r="E34" s="148" t="s">
        <v>14</v>
      </c>
      <c r="F34" s="147" t="s">
        <v>2047</v>
      </c>
      <c r="G34" s="233" t="s">
        <v>2291</v>
      </c>
      <c r="H34" s="233"/>
      <c r="I34" s="93" t="s">
        <v>2019</v>
      </c>
      <c r="J34" s="139" t="s">
        <v>670</v>
      </c>
      <c r="K34" s="139" t="s">
        <v>670</v>
      </c>
    </row>
    <row r="35" spans="1:11">
      <c r="A35" s="40" t="str">
        <f t="shared" si="0"/>
        <v>上水道・工業用水道高度浄水工程紫外線処理設備</v>
      </c>
      <c r="B35" s="11">
        <f t="shared" si="1"/>
        <v>29</v>
      </c>
      <c r="C35" s="132" t="s">
        <v>1991</v>
      </c>
      <c r="D35" s="148" t="s">
        <v>13</v>
      </c>
      <c r="E35" s="148" t="s">
        <v>14</v>
      </c>
      <c r="F35" s="147" t="s">
        <v>2047</v>
      </c>
      <c r="G35" s="233" t="s">
        <v>2292</v>
      </c>
      <c r="H35" s="233"/>
      <c r="I35" s="93" t="s">
        <v>2060</v>
      </c>
      <c r="J35" s="139" t="s">
        <v>670</v>
      </c>
      <c r="K35" s="139" t="s">
        <v>670</v>
      </c>
    </row>
    <row r="36" spans="1:11">
      <c r="A36" s="40" t="str">
        <f t="shared" si="0"/>
        <v>上水道・工業用水道高度浄水工程粒状活性炭ろ過池設備</v>
      </c>
      <c r="B36" s="11">
        <f t="shared" si="1"/>
        <v>30</v>
      </c>
      <c r="C36" s="132" t="s">
        <v>1991</v>
      </c>
      <c r="D36" s="148" t="s">
        <v>13</v>
      </c>
      <c r="E36" s="148" t="s">
        <v>14</v>
      </c>
      <c r="F36" s="147" t="s">
        <v>2047</v>
      </c>
      <c r="G36" s="233" t="s">
        <v>2293</v>
      </c>
      <c r="H36" s="233"/>
      <c r="I36" s="93" t="s">
        <v>2020</v>
      </c>
      <c r="J36" s="139" t="s">
        <v>670</v>
      </c>
      <c r="K36" s="139" t="s">
        <v>670</v>
      </c>
    </row>
    <row r="37" spans="1:11">
      <c r="A37" s="40" t="str">
        <f t="shared" si="0"/>
        <v>上水道・工業用水道高度浄水工程粒状活性炭ろ過池設備</v>
      </c>
      <c r="B37" s="11">
        <f t="shared" si="1"/>
        <v>31</v>
      </c>
      <c r="C37" s="132" t="s">
        <v>1991</v>
      </c>
      <c r="D37" s="148" t="s">
        <v>13</v>
      </c>
      <c r="E37" s="148" t="s">
        <v>14</v>
      </c>
      <c r="F37" s="147" t="s">
        <v>2047</v>
      </c>
      <c r="G37" s="233" t="s">
        <v>2293</v>
      </c>
      <c r="H37" s="233"/>
      <c r="I37" s="93" t="s">
        <v>2004</v>
      </c>
      <c r="J37" s="139" t="s">
        <v>670</v>
      </c>
      <c r="K37" s="139" t="s">
        <v>670</v>
      </c>
    </row>
    <row r="38" spans="1:11">
      <c r="A38" s="40" t="str">
        <f t="shared" si="0"/>
        <v>上水道・工業用水道高度浄水工程紫外線処理設備</v>
      </c>
      <c r="B38" s="11">
        <f t="shared" si="1"/>
        <v>32</v>
      </c>
      <c r="C38" s="132" t="s">
        <v>1991</v>
      </c>
      <c r="D38" s="148" t="s">
        <v>13</v>
      </c>
      <c r="E38" s="148" t="s">
        <v>14</v>
      </c>
      <c r="F38" s="147" t="s">
        <v>2047</v>
      </c>
      <c r="G38" s="233" t="s">
        <v>2292</v>
      </c>
      <c r="H38" s="233"/>
      <c r="I38" s="93" t="s">
        <v>2021</v>
      </c>
      <c r="J38" s="139" t="s">
        <v>670</v>
      </c>
      <c r="K38" s="139" t="s">
        <v>670</v>
      </c>
    </row>
    <row r="39" spans="1:11">
      <c r="A39" s="40" t="str">
        <f t="shared" si="0"/>
        <v>上水道・工業用水道排水処理工程排泥濃縮槽設備</v>
      </c>
      <c r="B39" s="11">
        <f t="shared" si="1"/>
        <v>33</v>
      </c>
      <c r="C39" s="132" t="s">
        <v>1991</v>
      </c>
      <c r="D39" s="148" t="s">
        <v>13</v>
      </c>
      <c r="E39" s="148" t="s">
        <v>14</v>
      </c>
      <c r="F39" s="99" t="s">
        <v>2048</v>
      </c>
      <c r="G39" s="233" t="s">
        <v>2049</v>
      </c>
      <c r="H39" s="233"/>
      <c r="I39" s="93" t="s">
        <v>2006</v>
      </c>
      <c r="J39" s="139" t="s">
        <v>670</v>
      </c>
      <c r="K39" s="139" t="s">
        <v>670</v>
      </c>
    </row>
    <row r="40" spans="1:11">
      <c r="A40" s="40" t="str">
        <f t="shared" si="0"/>
        <v>上水道・工業用水道排水処理工程排泥濃縮槽設備</v>
      </c>
      <c r="B40" s="11">
        <f t="shared" si="1"/>
        <v>34</v>
      </c>
      <c r="C40" s="132" t="s">
        <v>1991</v>
      </c>
      <c r="D40" s="148" t="s">
        <v>13</v>
      </c>
      <c r="E40" s="148" t="s">
        <v>14</v>
      </c>
      <c r="F40" s="99" t="s">
        <v>2048</v>
      </c>
      <c r="G40" s="233" t="s">
        <v>2049</v>
      </c>
      <c r="H40" s="233"/>
      <c r="I40" s="93" t="s">
        <v>2022</v>
      </c>
      <c r="J40" s="139" t="s">
        <v>670</v>
      </c>
      <c r="K40" s="139" t="s">
        <v>670</v>
      </c>
    </row>
    <row r="41" spans="1:11">
      <c r="A41" s="40" t="str">
        <f t="shared" si="0"/>
        <v>上水道・工業用水道排水処理工程排泥濃縮槽設備</v>
      </c>
      <c r="B41" s="11">
        <f t="shared" si="1"/>
        <v>35</v>
      </c>
      <c r="C41" s="132" t="s">
        <v>1991</v>
      </c>
      <c r="D41" s="148" t="s">
        <v>13</v>
      </c>
      <c r="E41" s="148" t="s">
        <v>14</v>
      </c>
      <c r="F41" s="99" t="s">
        <v>2048</v>
      </c>
      <c r="G41" s="233" t="s">
        <v>2049</v>
      </c>
      <c r="H41" s="233"/>
      <c r="I41" s="52" t="s">
        <v>1996</v>
      </c>
      <c r="J41" s="139" t="s">
        <v>670</v>
      </c>
      <c r="K41" s="139" t="s">
        <v>670</v>
      </c>
    </row>
    <row r="42" spans="1:11">
      <c r="A42" s="40" t="str">
        <f t="shared" si="0"/>
        <v>上水道・工業用水道排水処理工程排泥脱水設備</v>
      </c>
      <c r="B42" s="11">
        <f t="shared" si="1"/>
        <v>36</v>
      </c>
      <c r="C42" s="132" t="s">
        <v>1991</v>
      </c>
      <c r="D42" s="148" t="s">
        <v>13</v>
      </c>
      <c r="E42" s="148" t="s">
        <v>14</v>
      </c>
      <c r="F42" s="99" t="s">
        <v>2048</v>
      </c>
      <c r="G42" s="233" t="s">
        <v>2050</v>
      </c>
      <c r="H42" s="233"/>
      <c r="I42" s="52" t="s">
        <v>2023</v>
      </c>
      <c r="J42" s="139" t="s">
        <v>670</v>
      </c>
      <c r="K42" s="139" t="s">
        <v>670</v>
      </c>
    </row>
    <row r="43" spans="1:11">
      <c r="A43" s="40" t="str">
        <f t="shared" si="0"/>
        <v>上水道・工業用水道排水処理工程排泥脱水設備</v>
      </c>
      <c r="B43" s="11">
        <f t="shared" si="1"/>
        <v>37</v>
      </c>
      <c r="C43" s="132" t="s">
        <v>1991</v>
      </c>
      <c r="D43" s="148" t="s">
        <v>13</v>
      </c>
      <c r="E43" s="148" t="s">
        <v>14</v>
      </c>
      <c r="F43" s="99" t="s">
        <v>2048</v>
      </c>
      <c r="G43" s="233" t="s">
        <v>2050</v>
      </c>
      <c r="H43" s="233"/>
      <c r="I43" s="52" t="s">
        <v>2024</v>
      </c>
      <c r="J43" s="139" t="s">
        <v>670</v>
      </c>
      <c r="K43" s="139" t="s">
        <v>670</v>
      </c>
    </row>
    <row r="44" spans="1:11">
      <c r="A44" s="40" t="str">
        <f t="shared" si="0"/>
        <v>上水道・工業用水道排水処理工程排泥脱水設備</v>
      </c>
      <c r="B44" s="11">
        <f t="shared" si="1"/>
        <v>38</v>
      </c>
      <c r="C44" s="132" t="s">
        <v>1991</v>
      </c>
      <c r="D44" s="148" t="s">
        <v>13</v>
      </c>
      <c r="E44" s="148" t="s">
        <v>14</v>
      </c>
      <c r="F44" s="99" t="s">
        <v>2048</v>
      </c>
      <c r="G44" s="233" t="s">
        <v>2050</v>
      </c>
      <c r="H44" s="233"/>
      <c r="I44" s="52" t="s">
        <v>2025</v>
      </c>
      <c r="J44" s="139" t="s">
        <v>670</v>
      </c>
      <c r="K44" s="139" t="s">
        <v>670</v>
      </c>
    </row>
    <row r="45" spans="1:11">
      <c r="A45" s="40" t="str">
        <f t="shared" si="0"/>
        <v>上水道・工業用水道排水処理工程排泥脱水設備</v>
      </c>
      <c r="B45" s="11">
        <f t="shared" si="1"/>
        <v>39</v>
      </c>
      <c r="C45" s="132" t="s">
        <v>1991</v>
      </c>
      <c r="D45" s="148" t="s">
        <v>13</v>
      </c>
      <c r="E45" s="148" t="s">
        <v>14</v>
      </c>
      <c r="F45" s="99" t="s">
        <v>2048</v>
      </c>
      <c r="G45" s="233" t="s">
        <v>2050</v>
      </c>
      <c r="H45" s="233"/>
      <c r="I45" s="52" t="s">
        <v>2026</v>
      </c>
      <c r="J45" s="139" t="s">
        <v>670</v>
      </c>
      <c r="K45" s="139" t="s">
        <v>670</v>
      </c>
    </row>
    <row r="46" spans="1:11">
      <c r="A46" s="40" t="str">
        <f t="shared" si="0"/>
        <v>上水道・工業用水道送水・配水工程送水・配水施設</v>
      </c>
      <c r="B46" s="11">
        <f t="shared" si="1"/>
        <v>40</v>
      </c>
      <c r="C46" s="132" t="s">
        <v>1991</v>
      </c>
      <c r="D46" s="148" t="s">
        <v>13</v>
      </c>
      <c r="E46" s="148" t="s">
        <v>14</v>
      </c>
      <c r="F46" s="147" t="s">
        <v>2051</v>
      </c>
      <c r="G46" s="233" t="s">
        <v>2052</v>
      </c>
      <c r="H46" s="233"/>
      <c r="I46" s="52" t="s">
        <v>2027</v>
      </c>
      <c r="J46" s="139" t="s">
        <v>670</v>
      </c>
      <c r="K46" s="139" t="s">
        <v>670</v>
      </c>
    </row>
    <row r="47" spans="1:11">
      <c r="A47" s="40" t="str">
        <f t="shared" si="0"/>
        <v>上水道・工業用水道送水・配水工程送水・配水施設</v>
      </c>
      <c r="B47" s="11">
        <f t="shared" si="1"/>
        <v>41</v>
      </c>
      <c r="C47" s="132" t="s">
        <v>1991</v>
      </c>
      <c r="D47" s="148" t="s">
        <v>13</v>
      </c>
      <c r="E47" s="148" t="s">
        <v>14</v>
      </c>
      <c r="F47" s="147" t="s">
        <v>2051</v>
      </c>
      <c r="G47" s="233" t="s">
        <v>2052</v>
      </c>
      <c r="H47" s="233"/>
      <c r="I47" s="52" t="s">
        <v>2028</v>
      </c>
      <c r="J47" s="139" t="s">
        <v>670</v>
      </c>
      <c r="K47" s="139" t="s">
        <v>670</v>
      </c>
    </row>
    <row r="48" spans="1:11">
      <c r="A48" s="40" t="str">
        <f t="shared" si="0"/>
        <v>上水道・工業用水道送水・配水工程送水・配水施設</v>
      </c>
      <c r="B48" s="11">
        <f t="shared" si="1"/>
        <v>42</v>
      </c>
      <c r="C48" s="132" t="s">
        <v>1991</v>
      </c>
      <c r="D48" s="148" t="s">
        <v>13</v>
      </c>
      <c r="E48" s="148" t="s">
        <v>14</v>
      </c>
      <c r="F48" s="147" t="s">
        <v>2051</v>
      </c>
      <c r="G48" s="233" t="s">
        <v>2052</v>
      </c>
      <c r="H48" s="233"/>
      <c r="I48" s="52" t="s">
        <v>1994</v>
      </c>
      <c r="J48" s="139" t="s">
        <v>670</v>
      </c>
      <c r="K48" s="139" t="s">
        <v>670</v>
      </c>
    </row>
    <row r="49" spans="1:11">
      <c r="A49" s="40" t="str">
        <f t="shared" si="0"/>
        <v>上水道・工業用水道送水・配水工程送水・配水施設</v>
      </c>
      <c r="B49" s="11">
        <f t="shared" si="1"/>
        <v>43</v>
      </c>
      <c r="C49" s="132" t="s">
        <v>1991</v>
      </c>
      <c r="D49" s="148" t="s">
        <v>13</v>
      </c>
      <c r="E49" s="148" t="s">
        <v>14</v>
      </c>
      <c r="F49" s="147" t="s">
        <v>2051</v>
      </c>
      <c r="G49" s="233" t="s">
        <v>2052</v>
      </c>
      <c r="H49" s="233"/>
      <c r="I49" s="52" t="s">
        <v>2029</v>
      </c>
      <c r="J49" s="139" t="s">
        <v>670</v>
      </c>
      <c r="K49" s="139" t="s">
        <v>670</v>
      </c>
    </row>
    <row r="50" spans="1:11">
      <c r="A50" s="40" t="str">
        <f t="shared" si="0"/>
        <v>上水道・工業用水道送水・配水工程送水・配水施設</v>
      </c>
      <c r="B50" s="11">
        <f t="shared" si="1"/>
        <v>44</v>
      </c>
      <c r="C50" s="132" t="s">
        <v>1991</v>
      </c>
      <c r="D50" s="148" t="s">
        <v>13</v>
      </c>
      <c r="E50" s="148" t="s">
        <v>14</v>
      </c>
      <c r="F50" s="147" t="s">
        <v>2051</v>
      </c>
      <c r="G50" s="233" t="s">
        <v>2052</v>
      </c>
      <c r="H50" s="233"/>
      <c r="I50" s="52" t="s">
        <v>2030</v>
      </c>
      <c r="J50" s="139" t="s">
        <v>670</v>
      </c>
      <c r="K50" s="139" t="s">
        <v>670</v>
      </c>
    </row>
    <row r="51" spans="1:11">
      <c r="A51" s="40" t="str">
        <f t="shared" si="0"/>
        <v>上水道・工業用水道送水・配水工程送水・配水施設</v>
      </c>
      <c r="B51" s="11">
        <f t="shared" si="1"/>
        <v>45</v>
      </c>
      <c r="C51" s="132" t="s">
        <v>1991</v>
      </c>
      <c r="D51" s="148" t="s">
        <v>13</v>
      </c>
      <c r="E51" s="148" t="s">
        <v>14</v>
      </c>
      <c r="F51" s="147" t="s">
        <v>2051</v>
      </c>
      <c r="G51" s="233" t="s">
        <v>2052</v>
      </c>
      <c r="H51" s="233"/>
      <c r="I51" s="52" t="s">
        <v>2031</v>
      </c>
      <c r="J51" s="139" t="s">
        <v>670</v>
      </c>
      <c r="K51" s="139" t="s">
        <v>670</v>
      </c>
    </row>
    <row r="52" spans="1:11">
      <c r="A52" s="40" t="str">
        <f t="shared" si="0"/>
        <v>上水道・工業用水道送水・配水工程送水・配水施設</v>
      </c>
      <c r="B52" s="11">
        <f t="shared" si="1"/>
        <v>46</v>
      </c>
      <c r="C52" s="132" t="s">
        <v>1991</v>
      </c>
      <c r="D52" s="148" t="s">
        <v>13</v>
      </c>
      <c r="E52" s="148" t="s">
        <v>14</v>
      </c>
      <c r="F52" s="147" t="s">
        <v>2051</v>
      </c>
      <c r="G52" s="233" t="s">
        <v>2052</v>
      </c>
      <c r="H52" s="233"/>
      <c r="I52" s="52" t="s">
        <v>2032</v>
      </c>
      <c r="J52" s="139" t="s">
        <v>670</v>
      </c>
      <c r="K52" s="139" t="s">
        <v>670</v>
      </c>
    </row>
    <row r="53" spans="1:11">
      <c r="A53" s="40" t="str">
        <f t="shared" si="0"/>
        <v>上水道・工業用水道送水・配水工程送水・配水施設</v>
      </c>
      <c r="B53" s="11">
        <f t="shared" si="1"/>
        <v>47</v>
      </c>
      <c r="C53" s="132" t="s">
        <v>1991</v>
      </c>
      <c r="D53" s="148" t="s">
        <v>13</v>
      </c>
      <c r="E53" s="148" t="s">
        <v>14</v>
      </c>
      <c r="F53" s="147" t="s">
        <v>2051</v>
      </c>
      <c r="G53" s="233" t="s">
        <v>2052</v>
      </c>
      <c r="H53" s="233"/>
      <c r="I53" s="52" t="s">
        <v>2033</v>
      </c>
      <c r="J53" s="139" t="s">
        <v>670</v>
      </c>
      <c r="K53" s="139" t="s">
        <v>670</v>
      </c>
    </row>
    <row r="54" spans="1:11">
      <c r="A54" s="40" t="str">
        <f t="shared" si="0"/>
        <v>上水道・工業用水道送水・配水工程送水・配水施設</v>
      </c>
      <c r="B54" s="11">
        <f t="shared" si="1"/>
        <v>48</v>
      </c>
      <c r="C54" s="132" t="s">
        <v>1991</v>
      </c>
      <c r="D54" s="148" t="s">
        <v>13</v>
      </c>
      <c r="E54" s="148" t="s">
        <v>14</v>
      </c>
      <c r="F54" s="147" t="s">
        <v>2051</v>
      </c>
      <c r="G54" s="233" t="s">
        <v>2052</v>
      </c>
      <c r="H54" s="233"/>
      <c r="I54" s="52" t="s">
        <v>2034</v>
      </c>
      <c r="J54" s="139" t="s">
        <v>670</v>
      </c>
      <c r="K54" s="139" t="s">
        <v>670</v>
      </c>
    </row>
    <row r="55" spans="1:11">
      <c r="A55" s="40" t="str">
        <f t="shared" si="0"/>
        <v>上水道・工業用水道総合管理水運用管理</v>
      </c>
      <c r="B55" s="11">
        <f t="shared" si="1"/>
        <v>49</v>
      </c>
      <c r="C55" s="132" t="s">
        <v>1991</v>
      </c>
      <c r="D55" s="148" t="s">
        <v>13</v>
      </c>
      <c r="E55" s="148" t="s">
        <v>14</v>
      </c>
      <c r="F55" s="99" t="s">
        <v>2053</v>
      </c>
      <c r="G55" s="233" t="s">
        <v>2054</v>
      </c>
      <c r="H55" s="233"/>
      <c r="I55" s="52" t="s">
        <v>2035</v>
      </c>
      <c r="J55" s="139" t="s">
        <v>670</v>
      </c>
      <c r="K55" s="139" t="s">
        <v>670</v>
      </c>
    </row>
    <row r="56" spans="1:11">
      <c r="A56" s="40" t="str">
        <f t="shared" si="0"/>
        <v>上水道・工業用水道総合管理水運用管理</v>
      </c>
      <c r="B56" s="11">
        <f t="shared" si="1"/>
        <v>50</v>
      </c>
      <c r="C56" s="132" t="s">
        <v>1991</v>
      </c>
      <c r="D56" s="148" t="s">
        <v>13</v>
      </c>
      <c r="E56" s="148" t="s">
        <v>14</v>
      </c>
      <c r="F56" s="99" t="s">
        <v>2053</v>
      </c>
      <c r="G56" s="233" t="s">
        <v>2054</v>
      </c>
      <c r="H56" s="233"/>
      <c r="I56" s="52" t="s">
        <v>2036</v>
      </c>
      <c r="J56" s="139" t="s">
        <v>670</v>
      </c>
      <c r="K56" s="139" t="s">
        <v>670</v>
      </c>
    </row>
    <row r="57" spans="1:11">
      <c r="A57" s="40" t="str">
        <f t="shared" si="0"/>
        <v>上水道・工業用水道総合管理水運用管理</v>
      </c>
      <c r="B57" s="11">
        <f t="shared" si="1"/>
        <v>51</v>
      </c>
      <c r="C57" s="132" t="s">
        <v>1991</v>
      </c>
      <c r="D57" s="148" t="s">
        <v>13</v>
      </c>
      <c r="E57" s="148" t="s">
        <v>14</v>
      </c>
      <c r="F57" s="99" t="s">
        <v>2053</v>
      </c>
      <c r="G57" s="233" t="s">
        <v>2054</v>
      </c>
      <c r="H57" s="233"/>
      <c r="I57" s="52" t="s">
        <v>2037</v>
      </c>
      <c r="J57" s="139" t="s">
        <v>670</v>
      </c>
      <c r="K57" s="139" t="s">
        <v>670</v>
      </c>
    </row>
    <row r="58" spans="1:11">
      <c r="A58" s="40" t="str">
        <f t="shared" si="0"/>
        <v>上水道・工業用水道総合管理水運用管理</v>
      </c>
      <c r="B58" s="11">
        <f t="shared" si="1"/>
        <v>52</v>
      </c>
      <c r="C58" s="132" t="s">
        <v>1991</v>
      </c>
      <c r="D58" s="148" t="s">
        <v>13</v>
      </c>
      <c r="E58" s="148" t="s">
        <v>14</v>
      </c>
      <c r="F58" s="99" t="s">
        <v>2053</v>
      </c>
      <c r="G58" s="233" t="s">
        <v>2054</v>
      </c>
      <c r="H58" s="233"/>
      <c r="I58" s="52" t="s">
        <v>2038</v>
      </c>
      <c r="J58" s="139" t="s">
        <v>670</v>
      </c>
      <c r="K58" s="139" t="s">
        <v>670</v>
      </c>
    </row>
    <row r="59" spans="1:11">
      <c r="A59" s="40" t="str">
        <f t="shared" si="0"/>
        <v>上水道・工業用水道総合管理監視制御システム</v>
      </c>
      <c r="B59" s="11">
        <f t="shared" si="1"/>
        <v>53</v>
      </c>
      <c r="C59" s="132" t="s">
        <v>1991</v>
      </c>
      <c r="D59" s="148" t="s">
        <v>13</v>
      </c>
      <c r="E59" s="148" t="s">
        <v>14</v>
      </c>
      <c r="F59" s="99" t="s">
        <v>2053</v>
      </c>
      <c r="G59" s="233" t="s">
        <v>2055</v>
      </c>
      <c r="H59" s="233"/>
      <c r="I59" s="52" t="s">
        <v>2039</v>
      </c>
      <c r="J59" s="139" t="s">
        <v>670</v>
      </c>
      <c r="K59" s="139" t="s">
        <v>670</v>
      </c>
    </row>
    <row r="60" spans="1:11">
      <c r="A60" s="40" t="str">
        <f t="shared" si="0"/>
        <v>上水道・工業用水道総合管理監視制御システム</v>
      </c>
      <c r="B60" s="11">
        <f t="shared" si="1"/>
        <v>54</v>
      </c>
      <c r="C60" s="132" t="s">
        <v>1991</v>
      </c>
      <c r="D60" s="148" t="s">
        <v>13</v>
      </c>
      <c r="E60" s="148" t="s">
        <v>14</v>
      </c>
      <c r="F60" s="99" t="s">
        <v>2053</v>
      </c>
      <c r="G60" s="233" t="s">
        <v>2055</v>
      </c>
      <c r="H60" s="233"/>
      <c r="I60" s="52" t="s">
        <v>2040</v>
      </c>
      <c r="J60" s="139" t="s">
        <v>670</v>
      </c>
      <c r="K60" s="139" t="s">
        <v>670</v>
      </c>
    </row>
    <row r="61" spans="1:11">
      <c r="A61" s="40" t="str">
        <f t="shared" si="0"/>
        <v>上水道・工業用水道総合管理監視制御システム</v>
      </c>
      <c r="B61" s="11">
        <f t="shared" si="1"/>
        <v>55</v>
      </c>
      <c r="C61" s="132" t="s">
        <v>1991</v>
      </c>
      <c r="D61" s="148" t="s">
        <v>13</v>
      </c>
      <c r="E61" s="148" t="s">
        <v>14</v>
      </c>
      <c r="F61" s="99" t="s">
        <v>2053</v>
      </c>
      <c r="G61" s="233" t="s">
        <v>2055</v>
      </c>
      <c r="H61" s="233"/>
      <c r="I61" s="52" t="s">
        <v>2057</v>
      </c>
      <c r="J61" s="139" t="s">
        <v>670</v>
      </c>
      <c r="K61" s="139" t="s">
        <v>670</v>
      </c>
    </row>
    <row r="62" spans="1:11">
      <c r="A62" s="40" t="str">
        <f t="shared" si="0"/>
        <v>上水道・工業用水道総合管理監視制御システム</v>
      </c>
      <c r="B62" s="11">
        <f t="shared" si="1"/>
        <v>56</v>
      </c>
      <c r="C62" s="132" t="s">
        <v>1991</v>
      </c>
      <c r="D62" s="148" t="s">
        <v>13</v>
      </c>
      <c r="E62" s="148" t="s">
        <v>14</v>
      </c>
      <c r="F62" s="99" t="s">
        <v>2053</v>
      </c>
      <c r="G62" s="233" t="s">
        <v>2055</v>
      </c>
      <c r="H62" s="233"/>
      <c r="I62" s="52" t="s">
        <v>2041</v>
      </c>
      <c r="J62" s="139" t="s">
        <v>670</v>
      </c>
      <c r="K62" s="139" t="s">
        <v>670</v>
      </c>
    </row>
    <row r="63" spans="1:11">
      <c r="A63" s="40" t="str">
        <f t="shared" si="0"/>
        <v>上水道・工業用水道総合管理監視制御システム</v>
      </c>
      <c r="B63" s="11">
        <f t="shared" si="1"/>
        <v>57</v>
      </c>
      <c r="C63" s="132" t="s">
        <v>1991</v>
      </c>
      <c r="D63" s="148" t="s">
        <v>13</v>
      </c>
      <c r="E63" s="148" t="s">
        <v>14</v>
      </c>
      <c r="F63" s="99" t="s">
        <v>2053</v>
      </c>
      <c r="G63" s="233" t="s">
        <v>2055</v>
      </c>
      <c r="H63" s="233"/>
      <c r="I63" s="52" t="s">
        <v>2042</v>
      </c>
      <c r="J63" s="139" t="s">
        <v>670</v>
      </c>
      <c r="K63" s="139" t="s">
        <v>670</v>
      </c>
    </row>
    <row r="64" spans="1:11">
      <c r="A64" s="40" t="str">
        <f t="shared" si="0"/>
        <v>上水道・工業用水道未利用エネルギー・再生可能エネルギー設備小水力発電設備</v>
      </c>
      <c r="B64" s="11">
        <f t="shared" si="1"/>
        <v>58</v>
      </c>
      <c r="C64" s="132" t="s">
        <v>1991</v>
      </c>
      <c r="D64" s="148" t="s">
        <v>13</v>
      </c>
      <c r="E64" s="148" t="s">
        <v>14</v>
      </c>
      <c r="F64" s="99" t="s">
        <v>190</v>
      </c>
      <c r="G64" s="233" t="s">
        <v>2056</v>
      </c>
      <c r="H64" s="233"/>
      <c r="I64" s="52" t="s">
        <v>2058</v>
      </c>
      <c r="J64" s="139" t="s">
        <v>670</v>
      </c>
      <c r="K64" s="139" t="s">
        <v>670</v>
      </c>
    </row>
    <row r="65" spans="1:11">
      <c r="A65" s="40" t="str">
        <f t="shared" si="0"/>
        <v>上水道・工業用水道未利用エネルギー・再生可能エネルギー設備再生可能エネルギー等</v>
      </c>
      <c r="B65" s="11">
        <f t="shared" si="1"/>
        <v>59</v>
      </c>
      <c r="C65" s="132" t="s">
        <v>1991</v>
      </c>
      <c r="D65" s="148" t="s">
        <v>13</v>
      </c>
      <c r="E65" s="148" t="s">
        <v>14</v>
      </c>
      <c r="F65" s="99" t="s">
        <v>190</v>
      </c>
      <c r="G65" s="233" t="s">
        <v>2294</v>
      </c>
      <c r="H65" s="233"/>
      <c r="I65" s="52" t="s">
        <v>2059</v>
      </c>
      <c r="J65" s="139" t="s">
        <v>670</v>
      </c>
      <c r="K65" s="139" t="s">
        <v>670</v>
      </c>
    </row>
    <row r="66" spans="1:11">
      <c r="A66" s="40" t="str">
        <f t="shared" si="0"/>
        <v>下水道前処理・揚水工程電気使用設備</v>
      </c>
      <c r="B66" s="11">
        <f t="shared" si="1"/>
        <v>60</v>
      </c>
      <c r="C66" s="132" t="s">
        <v>1989</v>
      </c>
      <c r="D66" s="148" t="s">
        <v>13</v>
      </c>
      <c r="E66" s="148" t="s">
        <v>14</v>
      </c>
      <c r="F66" s="99" t="s">
        <v>2061</v>
      </c>
      <c r="G66" s="147" t="s">
        <v>717</v>
      </c>
      <c r="H66" s="99" t="s">
        <v>2062</v>
      </c>
      <c r="I66" s="52" t="s">
        <v>2078</v>
      </c>
      <c r="J66" s="139" t="s">
        <v>670</v>
      </c>
      <c r="K66" s="139" t="s">
        <v>670</v>
      </c>
    </row>
    <row r="67" spans="1:11">
      <c r="A67" s="40" t="str">
        <f t="shared" si="0"/>
        <v>下水道前処理・揚水工程電気使用設備</v>
      </c>
      <c r="B67" s="11">
        <f t="shared" si="1"/>
        <v>61</v>
      </c>
      <c r="C67" s="132" t="s">
        <v>1989</v>
      </c>
      <c r="D67" s="148" t="s">
        <v>13</v>
      </c>
      <c r="E67" s="148" t="s">
        <v>14</v>
      </c>
      <c r="F67" s="99" t="s">
        <v>2061</v>
      </c>
      <c r="G67" s="147" t="s">
        <v>717</v>
      </c>
      <c r="H67" s="99" t="s">
        <v>2062</v>
      </c>
      <c r="I67" s="52" t="s">
        <v>2079</v>
      </c>
      <c r="J67" s="139" t="s">
        <v>670</v>
      </c>
      <c r="K67" s="139" t="s">
        <v>670</v>
      </c>
    </row>
    <row r="68" spans="1:11">
      <c r="A68" s="40" t="str">
        <f t="shared" si="0"/>
        <v>下水道前処理・揚水工程電気使用設備</v>
      </c>
      <c r="B68" s="11">
        <f t="shared" si="1"/>
        <v>62</v>
      </c>
      <c r="C68" s="132" t="s">
        <v>1989</v>
      </c>
      <c r="D68" s="148" t="s">
        <v>13</v>
      </c>
      <c r="E68" s="148" t="s">
        <v>14</v>
      </c>
      <c r="F68" s="99" t="s">
        <v>2061</v>
      </c>
      <c r="G68" s="147" t="s">
        <v>717</v>
      </c>
      <c r="H68" s="99" t="s">
        <v>2062</v>
      </c>
      <c r="I68" s="52" t="s">
        <v>2080</v>
      </c>
      <c r="J68" s="139" t="s">
        <v>670</v>
      </c>
      <c r="K68" s="139" t="s">
        <v>670</v>
      </c>
    </row>
    <row r="69" spans="1:11">
      <c r="A69" s="40" t="str">
        <f t="shared" si="0"/>
        <v>下水道前処理・揚水工程電気使用設備</v>
      </c>
      <c r="B69" s="11">
        <f t="shared" si="1"/>
        <v>63</v>
      </c>
      <c r="C69" s="132" t="s">
        <v>1989</v>
      </c>
      <c r="D69" s="148" t="s">
        <v>13</v>
      </c>
      <c r="E69" s="148" t="s">
        <v>14</v>
      </c>
      <c r="F69" s="99" t="s">
        <v>2061</v>
      </c>
      <c r="G69" s="147" t="s">
        <v>717</v>
      </c>
      <c r="H69" s="99" t="s">
        <v>2062</v>
      </c>
      <c r="I69" s="52" t="s">
        <v>2081</v>
      </c>
      <c r="J69" s="139" t="s">
        <v>670</v>
      </c>
      <c r="K69" s="139" t="s">
        <v>670</v>
      </c>
    </row>
    <row r="70" spans="1:11">
      <c r="A70" s="40" t="str">
        <f t="shared" si="0"/>
        <v>下水道前処理・揚水工程電気使用設備</v>
      </c>
      <c r="B70" s="11">
        <f t="shared" ref="B70:B124" si="2">ROW(B70)-6</f>
        <v>64</v>
      </c>
      <c r="C70" s="132" t="s">
        <v>1989</v>
      </c>
      <c r="D70" s="148" t="s">
        <v>13</v>
      </c>
      <c r="E70" s="148" t="s">
        <v>14</v>
      </c>
      <c r="F70" s="99" t="s">
        <v>2061</v>
      </c>
      <c r="G70" s="147" t="s">
        <v>717</v>
      </c>
      <c r="H70" s="99" t="s">
        <v>2062</v>
      </c>
      <c r="I70" s="52" t="s">
        <v>2082</v>
      </c>
      <c r="J70" s="139" t="s">
        <v>670</v>
      </c>
      <c r="K70" s="139" t="s">
        <v>670</v>
      </c>
    </row>
    <row r="71" spans="1:11">
      <c r="A71" s="40" t="str">
        <f t="shared" si="0"/>
        <v>下水道前処理・揚水工程電気使用設備</v>
      </c>
      <c r="B71" s="11">
        <f t="shared" si="2"/>
        <v>65</v>
      </c>
      <c r="C71" s="132" t="s">
        <v>1989</v>
      </c>
      <c r="D71" s="148" t="s">
        <v>13</v>
      </c>
      <c r="E71" s="148" t="s">
        <v>14</v>
      </c>
      <c r="F71" s="99" t="s">
        <v>2061</v>
      </c>
      <c r="G71" s="147" t="s">
        <v>717</v>
      </c>
      <c r="H71" s="99" t="s">
        <v>2062</v>
      </c>
      <c r="I71" s="52" t="s">
        <v>2083</v>
      </c>
      <c r="J71" s="139" t="s">
        <v>670</v>
      </c>
      <c r="K71" s="139" t="s">
        <v>670</v>
      </c>
    </row>
    <row r="72" spans="1:11">
      <c r="A72" s="40" t="str">
        <f t="shared" ref="A72:A135" si="3">C72&amp;F72&amp;G72</f>
        <v>下水道前処理・揚水工程電気使用設備</v>
      </c>
      <c r="B72" s="11">
        <f t="shared" si="2"/>
        <v>66</v>
      </c>
      <c r="C72" s="132" t="s">
        <v>1989</v>
      </c>
      <c r="D72" s="148" t="s">
        <v>13</v>
      </c>
      <c r="E72" s="148" t="s">
        <v>14</v>
      </c>
      <c r="F72" s="99" t="s">
        <v>2061</v>
      </c>
      <c r="G72" s="147" t="s">
        <v>717</v>
      </c>
      <c r="H72" s="99" t="s">
        <v>2062</v>
      </c>
      <c r="I72" s="52" t="s">
        <v>2084</v>
      </c>
      <c r="J72" s="139" t="s">
        <v>670</v>
      </c>
      <c r="K72" s="139" t="s">
        <v>670</v>
      </c>
    </row>
    <row r="73" spans="1:11">
      <c r="A73" s="40" t="str">
        <f t="shared" si="3"/>
        <v>下水道前処理・揚水工程電気使用設備</v>
      </c>
      <c r="B73" s="11">
        <f t="shared" si="2"/>
        <v>67</v>
      </c>
      <c r="C73" s="132" t="s">
        <v>1989</v>
      </c>
      <c r="D73" s="148" t="s">
        <v>13</v>
      </c>
      <c r="E73" s="148" t="s">
        <v>14</v>
      </c>
      <c r="F73" s="99" t="s">
        <v>2061</v>
      </c>
      <c r="G73" s="147" t="s">
        <v>717</v>
      </c>
      <c r="H73" s="99" t="s">
        <v>2062</v>
      </c>
      <c r="I73" s="52" t="s">
        <v>2085</v>
      </c>
      <c r="J73" s="139" t="s">
        <v>670</v>
      </c>
      <c r="K73" s="139" t="s">
        <v>670</v>
      </c>
    </row>
    <row r="74" spans="1:11">
      <c r="A74" s="40" t="str">
        <f t="shared" si="3"/>
        <v>下水道水処理工程電気使用設備</v>
      </c>
      <c r="B74" s="11">
        <f t="shared" si="2"/>
        <v>68</v>
      </c>
      <c r="C74" s="132" t="s">
        <v>1989</v>
      </c>
      <c r="D74" s="148" t="s">
        <v>13</v>
      </c>
      <c r="E74" s="148" t="s">
        <v>14</v>
      </c>
      <c r="F74" s="99" t="s">
        <v>2063</v>
      </c>
      <c r="G74" s="147" t="s">
        <v>717</v>
      </c>
      <c r="H74" s="99" t="s">
        <v>2064</v>
      </c>
      <c r="I74" s="52" t="s">
        <v>2080</v>
      </c>
      <c r="J74" s="139" t="s">
        <v>670</v>
      </c>
      <c r="K74" s="139" t="s">
        <v>670</v>
      </c>
    </row>
    <row r="75" spans="1:11">
      <c r="A75" s="40" t="str">
        <f t="shared" si="3"/>
        <v>下水道水処理工程電気使用設備</v>
      </c>
      <c r="B75" s="11">
        <f t="shared" si="2"/>
        <v>69</v>
      </c>
      <c r="C75" s="132" t="s">
        <v>1989</v>
      </c>
      <c r="D75" s="148" t="s">
        <v>13</v>
      </c>
      <c r="E75" s="148" t="s">
        <v>14</v>
      </c>
      <c r="F75" s="99" t="s">
        <v>2063</v>
      </c>
      <c r="G75" s="147" t="s">
        <v>717</v>
      </c>
      <c r="H75" s="99" t="s">
        <v>2064</v>
      </c>
      <c r="I75" s="52" t="s">
        <v>2167</v>
      </c>
      <c r="J75" s="139" t="s">
        <v>670</v>
      </c>
      <c r="K75" s="139" t="s">
        <v>670</v>
      </c>
    </row>
    <row r="76" spans="1:11">
      <c r="A76" s="40" t="str">
        <f t="shared" si="3"/>
        <v>下水道水処理工程電気使用設備</v>
      </c>
      <c r="B76" s="11">
        <f t="shared" si="2"/>
        <v>70</v>
      </c>
      <c r="C76" s="132" t="s">
        <v>1989</v>
      </c>
      <c r="D76" s="148" t="s">
        <v>13</v>
      </c>
      <c r="E76" s="148" t="s">
        <v>14</v>
      </c>
      <c r="F76" s="99" t="s">
        <v>2063</v>
      </c>
      <c r="G76" s="147" t="s">
        <v>717</v>
      </c>
      <c r="H76" s="99" t="s">
        <v>2064</v>
      </c>
      <c r="I76" s="52" t="s">
        <v>2086</v>
      </c>
      <c r="J76" s="139" t="s">
        <v>670</v>
      </c>
      <c r="K76" s="139" t="s">
        <v>670</v>
      </c>
    </row>
    <row r="77" spans="1:11">
      <c r="A77" s="40" t="str">
        <f t="shared" si="3"/>
        <v>下水道水処理工程電気使用設備</v>
      </c>
      <c r="B77" s="11">
        <f t="shared" si="2"/>
        <v>71</v>
      </c>
      <c r="C77" s="132" t="s">
        <v>1989</v>
      </c>
      <c r="D77" s="148" t="s">
        <v>13</v>
      </c>
      <c r="E77" s="148" t="s">
        <v>14</v>
      </c>
      <c r="F77" s="99" t="s">
        <v>2063</v>
      </c>
      <c r="G77" s="147" t="s">
        <v>717</v>
      </c>
      <c r="H77" s="99" t="s">
        <v>2064</v>
      </c>
      <c r="I77" s="52" t="s">
        <v>2087</v>
      </c>
      <c r="J77" s="139" t="s">
        <v>670</v>
      </c>
      <c r="K77" s="139" t="s">
        <v>670</v>
      </c>
    </row>
    <row r="78" spans="1:11">
      <c r="A78" s="40" t="str">
        <f t="shared" si="3"/>
        <v>下水道水処理工程電気使用設備</v>
      </c>
      <c r="B78" s="11">
        <f t="shared" si="2"/>
        <v>72</v>
      </c>
      <c r="C78" s="132" t="s">
        <v>1989</v>
      </c>
      <c r="D78" s="148" t="s">
        <v>13</v>
      </c>
      <c r="E78" s="148" t="s">
        <v>14</v>
      </c>
      <c r="F78" s="99" t="s">
        <v>2063</v>
      </c>
      <c r="G78" s="147" t="s">
        <v>717</v>
      </c>
      <c r="H78" s="99" t="s">
        <v>2064</v>
      </c>
      <c r="I78" s="52" t="s">
        <v>2088</v>
      </c>
      <c r="J78" s="139" t="s">
        <v>670</v>
      </c>
      <c r="K78" s="139" t="s">
        <v>670</v>
      </c>
    </row>
    <row r="79" spans="1:11">
      <c r="A79" s="40" t="str">
        <f t="shared" si="3"/>
        <v>下水道水処理工程電気使用設備</v>
      </c>
      <c r="B79" s="11">
        <f t="shared" si="2"/>
        <v>73</v>
      </c>
      <c r="C79" s="132" t="s">
        <v>1989</v>
      </c>
      <c r="D79" s="148" t="s">
        <v>13</v>
      </c>
      <c r="E79" s="148" t="s">
        <v>14</v>
      </c>
      <c r="F79" s="99" t="s">
        <v>2063</v>
      </c>
      <c r="G79" s="147" t="s">
        <v>717</v>
      </c>
      <c r="H79" s="99" t="s">
        <v>2064</v>
      </c>
      <c r="I79" s="52" t="s">
        <v>2089</v>
      </c>
      <c r="J79" s="139" t="s">
        <v>670</v>
      </c>
      <c r="K79" s="139" t="s">
        <v>670</v>
      </c>
    </row>
    <row r="80" spans="1:11">
      <c r="A80" s="40" t="str">
        <f t="shared" si="3"/>
        <v>下水道水処理工程電気使用設備</v>
      </c>
      <c r="B80" s="11">
        <f t="shared" si="2"/>
        <v>74</v>
      </c>
      <c r="C80" s="132" t="s">
        <v>1989</v>
      </c>
      <c r="D80" s="148" t="s">
        <v>69</v>
      </c>
      <c r="E80" s="148" t="s">
        <v>14</v>
      </c>
      <c r="F80" s="99" t="s">
        <v>2063</v>
      </c>
      <c r="G80" s="147" t="s">
        <v>717</v>
      </c>
      <c r="H80" s="99" t="s">
        <v>2065</v>
      </c>
      <c r="I80" s="52" t="s">
        <v>2090</v>
      </c>
      <c r="J80" s="139" t="s">
        <v>670</v>
      </c>
      <c r="K80" s="139" t="s">
        <v>670</v>
      </c>
    </row>
    <row r="81" spans="1:11">
      <c r="A81" s="40" t="str">
        <f t="shared" si="3"/>
        <v>下水道水処理工程電気使用設備</v>
      </c>
      <c r="B81" s="11">
        <f t="shared" si="2"/>
        <v>75</v>
      </c>
      <c r="C81" s="132" t="s">
        <v>1989</v>
      </c>
      <c r="D81" s="148" t="s">
        <v>13</v>
      </c>
      <c r="E81" s="148" t="s">
        <v>14</v>
      </c>
      <c r="F81" s="99" t="s">
        <v>2063</v>
      </c>
      <c r="G81" s="147" t="s">
        <v>717</v>
      </c>
      <c r="H81" s="99" t="s">
        <v>2065</v>
      </c>
      <c r="I81" s="52" t="s">
        <v>2091</v>
      </c>
      <c r="J81" s="139" t="s">
        <v>670</v>
      </c>
      <c r="K81" s="139" t="s">
        <v>670</v>
      </c>
    </row>
    <row r="82" spans="1:11">
      <c r="A82" s="40" t="str">
        <f t="shared" si="3"/>
        <v>下水道水処理工程電気使用設備</v>
      </c>
      <c r="B82" s="11">
        <f t="shared" si="2"/>
        <v>76</v>
      </c>
      <c r="C82" s="132" t="s">
        <v>1989</v>
      </c>
      <c r="D82" s="148" t="s">
        <v>13</v>
      </c>
      <c r="E82" s="148" t="s">
        <v>14</v>
      </c>
      <c r="F82" s="99" t="s">
        <v>2063</v>
      </c>
      <c r="G82" s="147" t="s">
        <v>717</v>
      </c>
      <c r="H82" s="99" t="s">
        <v>2065</v>
      </c>
      <c r="I82" s="52" t="s">
        <v>2092</v>
      </c>
      <c r="J82" s="139" t="s">
        <v>670</v>
      </c>
      <c r="K82" s="139" t="s">
        <v>670</v>
      </c>
    </row>
    <row r="83" spans="1:11">
      <c r="A83" s="40" t="str">
        <f t="shared" si="3"/>
        <v>下水道水処理工程電気使用設備</v>
      </c>
      <c r="B83" s="11">
        <f t="shared" si="2"/>
        <v>77</v>
      </c>
      <c r="C83" s="132" t="s">
        <v>1989</v>
      </c>
      <c r="D83" s="148" t="s">
        <v>13</v>
      </c>
      <c r="E83" s="148" t="s">
        <v>14</v>
      </c>
      <c r="F83" s="99" t="s">
        <v>2063</v>
      </c>
      <c r="G83" s="147" t="s">
        <v>717</v>
      </c>
      <c r="H83" s="99" t="s">
        <v>2065</v>
      </c>
      <c r="I83" s="52" t="s">
        <v>2093</v>
      </c>
      <c r="J83" s="139" t="s">
        <v>670</v>
      </c>
      <c r="K83" s="139" t="s">
        <v>670</v>
      </c>
    </row>
    <row r="84" spans="1:11">
      <c r="A84" s="40" t="str">
        <f t="shared" si="3"/>
        <v>下水道水処理工程電気使用設備</v>
      </c>
      <c r="B84" s="11">
        <f t="shared" si="2"/>
        <v>78</v>
      </c>
      <c r="C84" s="132" t="s">
        <v>1989</v>
      </c>
      <c r="D84" s="148" t="s">
        <v>13</v>
      </c>
      <c r="E84" s="148" t="s">
        <v>14</v>
      </c>
      <c r="F84" s="99" t="s">
        <v>2063</v>
      </c>
      <c r="G84" s="147" t="s">
        <v>717</v>
      </c>
      <c r="H84" s="99" t="s">
        <v>2065</v>
      </c>
      <c r="I84" s="52" t="s">
        <v>2094</v>
      </c>
      <c r="J84" s="139" t="s">
        <v>670</v>
      </c>
      <c r="K84" s="139" t="s">
        <v>670</v>
      </c>
    </row>
    <row r="85" spans="1:11">
      <c r="A85" s="40" t="str">
        <f t="shared" si="3"/>
        <v>下水道水処理工程電気使用設備</v>
      </c>
      <c r="B85" s="11">
        <f t="shared" si="2"/>
        <v>79</v>
      </c>
      <c r="C85" s="132" t="s">
        <v>1989</v>
      </c>
      <c r="D85" s="148" t="s">
        <v>13</v>
      </c>
      <c r="E85" s="148" t="s">
        <v>14</v>
      </c>
      <c r="F85" s="99" t="s">
        <v>2063</v>
      </c>
      <c r="G85" s="147" t="s">
        <v>717</v>
      </c>
      <c r="H85" s="99" t="s">
        <v>2065</v>
      </c>
      <c r="I85" s="52" t="s">
        <v>2095</v>
      </c>
      <c r="J85" s="139" t="s">
        <v>670</v>
      </c>
      <c r="K85" s="139" t="s">
        <v>670</v>
      </c>
    </row>
    <row r="86" spans="1:11">
      <c r="A86" s="40" t="str">
        <f t="shared" si="3"/>
        <v>下水道水処理工程電気使用設備</v>
      </c>
      <c r="B86" s="11">
        <f t="shared" si="2"/>
        <v>80</v>
      </c>
      <c r="C86" s="132" t="s">
        <v>1989</v>
      </c>
      <c r="D86" s="148" t="s">
        <v>13</v>
      </c>
      <c r="E86" s="148" t="s">
        <v>14</v>
      </c>
      <c r="F86" s="99" t="s">
        <v>2063</v>
      </c>
      <c r="G86" s="147" t="s">
        <v>717</v>
      </c>
      <c r="H86" s="99" t="s">
        <v>2065</v>
      </c>
      <c r="I86" s="52" t="s">
        <v>2096</v>
      </c>
      <c r="J86" s="139" t="s">
        <v>670</v>
      </c>
      <c r="K86" s="139" t="s">
        <v>670</v>
      </c>
    </row>
    <row r="87" spans="1:11">
      <c r="A87" s="40" t="str">
        <f t="shared" si="3"/>
        <v>下水道水処理工程電気使用設備</v>
      </c>
      <c r="B87" s="11">
        <f t="shared" si="2"/>
        <v>81</v>
      </c>
      <c r="C87" s="132" t="s">
        <v>1989</v>
      </c>
      <c r="D87" s="148" t="s">
        <v>13</v>
      </c>
      <c r="E87" s="148" t="s">
        <v>14</v>
      </c>
      <c r="F87" s="99" t="s">
        <v>2063</v>
      </c>
      <c r="G87" s="147" t="s">
        <v>717</v>
      </c>
      <c r="H87" s="99" t="s">
        <v>2065</v>
      </c>
      <c r="I87" s="52" t="s">
        <v>2097</v>
      </c>
      <c r="J87" s="139" t="s">
        <v>670</v>
      </c>
      <c r="K87" s="139" t="s">
        <v>670</v>
      </c>
    </row>
    <row r="88" spans="1:11">
      <c r="A88" s="40" t="str">
        <f t="shared" si="3"/>
        <v>下水道水処理工程電気使用設備</v>
      </c>
      <c r="B88" s="11">
        <f t="shared" si="2"/>
        <v>82</v>
      </c>
      <c r="C88" s="132" t="s">
        <v>1989</v>
      </c>
      <c r="D88" s="148" t="s">
        <v>13</v>
      </c>
      <c r="E88" s="148" t="s">
        <v>14</v>
      </c>
      <c r="F88" s="99" t="s">
        <v>2063</v>
      </c>
      <c r="G88" s="147" t="s">
        <v>717</v>
      </c>
      <c r="H88" s="99" t="s">
        <v>2065</v>
      </c>
      <c r="I88" s="52" t="s">
        <v>2098</v>
      </c>
      <c r="J88" s="139" t="s">
        <v>670</v>
      </c>
      <c r="K88" s="139" t="s">
        <v>670</v>
      </c>
    </row>
    <row r="89" spans="1:11">
      <c r="A89" s="40" t="str">
        <f t="shared" si="3"/>
        <v>下水道水処理工程電気使用設備</v>
      </c>
      <c r="B89" s="11">
        <f t="shared" si="2"/>
        <v>83</v>
      </c>
      <c r="C89" s="132" t="s">
        <v>1989</v>
      </c>
      <c r="D89" s="148" t="s">
        <v>13</v>
      </c>
      <c r="E89" s="148" t="s">
        <v>14</v>
      </c>
      <c r="F89" s="99" t="s">
        <v>2063</v>
      </c>
      <c r="G89" s="147" t="s">
        <v>717</v>
      </c>
      <c r="H89" s="99" t="s">
        <v>2065</v>
      </c>
      <c r="I89" s="52" t="s">
        <v>2099</v>
      </c>
      <c r="J89" s="139" t="s">
        <v>670</v>
      </c>
      <c r="K89" s="139" t="s">
        <v>670</v>
      </c>
    </row>
    <row r="90" spans="1:11">
      <c r="A90" s="40" t="str">
        <f t="shared" si="3"/>
        <v>下水道水処理工程電気使用設備</v>
      </c>
      <c r="B90" s="11">
        <f t="shared" si="2"/>
        <v>84</v>
      </c>
      <c r="C90" s="132" t="s">
        <v>1989</v>
      </c>
      <c r="D90" s="148" t="s">
        <v>13</v>
      </c>
      <c r="E90" s="148" t="s">
        <v>14</v>
      </c>
      <c r="F90" s="99" t="s">
        <v>2063</v>
      </c>
      <c r="G90" s="147" t="s">
        <v>717</v>
      </c>
      <c r="H90" s="99" t="s">
        <v>2066</v>
      </c>
      <c r="I90" s="52" t="s">
        <v>2100</v>
      </c>
      <c r="J90" s="139" t="s">
        <v>670</v>
      </c>
      <c r="K90" s="139" t="s">
        <v>670</v>
      </c>
    </row>
    <row r="91" spans="1:11">
      <c r="A91" s="40" t="str">
        <f t="shared" si="3"/>
        <v>下水道水処理工程電気使用設備</v>
      </c>
      <c r="B91" s="11">
        <f t="shared" si="2"/>
        <v>85</v>
      </c>
      <c r="C91" s="132" t="s">
        <v>1989</v>
      </c>
      <c r="D91" s="148" t="s">
        <v>13</v>
      </c>
      <c r="E91" s="148" t="s">
        <v>14</v>
      </c>
      <c r="F91" s="99" t="s">
        <v>2063</v>
      </c>
      <c r="G91" s="147" t="s">
        <v>717</v>
      </c>
      <c r="H91" s="99" t="s">
        <v>2066</v>
      </c>
      <c r="I91" s="52" t="s">
        <v>2101</v>
      </c>
      <c r="J91" s="139" t="s">
        <v>670</v>
      </c>
      <c r="K91" s="139" t="s">
        <v>670</v>
      </c>
    </row>
    <row r="92" spans="1:11">
      <c r="A92" s="40" t="str">
        <f t="shared" si="3"/>
        <v>下水道水処理工程電気使用設備</v>
      </c>
      <c r="B92" s="11">
        <f t="shared" si="2"/>
        <v>86</v>
      </c>
      <c r="C92" s="132" t="s">
        <v>1989</v>
      </c>
      <c r="D92" s="148" t="s">
        <v>13</v>
      </c>
      <c r="E92" s="148" t="s">
        <v>14</v>
      </c>
      <c r="F92" s="99" t="s">
        <v>2063</v>
      </c>
      <c r="G92" s="147" t="s">
        <v>717</v>
      </c>
      <c r="H92" s="99" t="s">
        <v>2066</v>
      </c>
      <c r="I92" s="52" t="s">
        <v>2102</v>
      </c>
      <c r="J92" s="139" t="s">
        <v>670</v>
      </c>
      <c r="K92" s="139" t="s">
        <v>670</v>
      </c>
    </row>
    <row r="93" spans="1:11">
      <c r="A93" s="40" t="str">
        <f t="shared" si="3"/>
        <v>下水道水処理工程電気使用設備</v>
      </c>
      <c r="B93" s="11">
        <f t="shared" si="2"/>
        <v>87</v>
      </c>
      <c r="C93" s="132" t="s">
        <v>1989</v>
      </c>
      <c r="D93" s="148" t="s">
        <v>13</v>
      </c>
      <c r="E93" s="148" t="s">
        <v>14</v>
      </c>
      <c r="F93" s="99" t="s">
        <v>2063</v>
      </c>
      <c r="G93" s="147" t="s">
        <v>717</v>
      </c>
      <c r="H93" s="99" t="s">
        <v>2066</v>
      </c>
      <c r="I93" s="52" t="s">
        <v>2103</v>
      </c>
      <c r="J93" s="139" t="s">
        <v>670</v>
      </c>
      <c r="K93" s="139" t="s">
        <v>670</v>
      </c>
    </row>
    <row r="94" spans="1:11">
      <c r="A94" s="40" t="str">
        <f t="shared" si="3"/>
        <v>下水道水処理工程電気使用設備</v>
      </c>
      <c r="B94" s="11">
        <f t="shared" si="2"/>
        <v>88</v>
      </c>
      <c r="C94" s="132" t="s">
        <v>1989</v>
      </c>
      <c r="D94" s="148" t="s">
        <v>13</v>
      </c>
      <c r="E94" s="148" t="s">
        <v>14</v>
      </c>
      <c r="F94" s="99" t="s">
        <v>2063</v>
      </c>
      <c r="G94" s="147" t="s">
        <v>717</v>
      </c>
      <c r="H94" s="99" t="s">
        <v>2066</v>
      </c>
      <c r="I94" s="52" t="s">
        <v>2088</v>
      </c>
      <c r="J94" s="139" t="s">
        <v>670</v>
      </c>
      <c r="K94" s="139" t="s">
        <v>670</v>
      </c>
    </row>
    <row r="95" spans="1:11">
      <c r="A95" s="40" t="str">
        <f t="shared" si="3"/>
        <v>下水道水処理工程電気使用設備</v>
      </c>
      <c r="B95" s="11">
        <f t="shared" si="2"/>
        <v>89</v>
      </c>
      <c r="C95" s="132" t="s">
        <v>1989</v>
      </c>
      <c r="D95" s="148" t="s">
        <v>13</v>
      </c>
      <c r="E95" s="148" t="s">
        <v>14</v>
      </c>
      <c r="F95" s="99" t="s">
        <v>2063</v>
      </c>
      <c r="G95" s="147" t="s">
        <v>717</v>
      </c>
      <c r="H95" s="99" t="s">
        <v>2066</v>
      </c>
      <c r="I95" s="52" t="s">
        <v>2089</v>
      </c>
      <c r="J95" s="139" t="s">
        <v>670</v>
      </c>
      <c r="K95" s="139" t="s">
        <v>670</v>
      </c>
    </row>
    <row r="96" spans="1:11">
      <c r="A96" s="40" t="str">
        <f t="shared" si="3"/>
        <v>下水道水処理工程電気使用設備</v>
      </c>
      <c r="B96" s="11">
        <f t="shared" si="2"/>
        <v>90</v>
      </c>
      <c r="C96" s="132" t="s">
        <v>1989</v>
      </c>
      <c r="D96" s="148" t="s">
        <v>13</v>
      </c>
      <c r="E96" s="148" t="s">
        <v>14</v>
      </c>
      <c r="F96" s="99" t="s">
        <v>2063</v>
      </c>
      <c r="G96" s="147" t="s">
        <v>717</v>
      </c>
      <c r="H96" s="99" t="s">
        <v>2066</v>
      </c>
      <c r="I96" s="52" t="s">
        <v>2083</v>
      </c>
      <c r="J96" s="139" t="s">
        <v>670</v>
      </c>
      <c r="K96" s="139" t="s">
        <v>670</v>
      </c>
    </row>
    <row r="97" spans="1:11">
      <c r="A97" s="40" t="str">
        <f t="shared" si="3"/>
        <v>下水道水処理工程電気使用設備</v>
      </c>
      <c r="B97" s="11">
        <f t="shared" si="2"/>
        <v>91</v>
      </c>
      <c r="C97" s="132" t="s">
        <v>1989</v>
      </c>
      <c r="D97" s="148" t="s">
        <v>13</v>
      </c>
      <c r="E97" s="148" t="s">
        <v>14</v>
      </c>
      <c r="F97" s="99" t="s">
        <v>2063</v>
      </c>
      <c r="G97" s="147" t="s">
        <v>717</v>
      </c>
      <c r="H97" s="99" t="s">
        <v>2066</v>
      </c>
      <c r="I97" s="52" t="s">
        <v>2084</v>
      </c>
      <c r="J97" s="139" t="s">
        <v>670</v>
      </c>
      <c r="K97" s="139" t="s">
        <v>670</v>
      </c>
    </row>
    <row r="98" spans="1:11">
      <c r="A98" s="40" t="str">
        <f t="shared" si="3"/>
        <v>下水道水処理工程電気使用設備</v>
      </c>
      <c r="B98" s="11">
        <f t="shared" si="2"/>
        <v>92</v>
      </c>
      <c r="C98" s="132" t="s">
        <v>1989</v>
      </c>
      <c r="D98" s="148" t="s">
        <v>13</v>
      </c>
      <c r="E98" s="148" t="s">
        <v>14</v>
      </c>
      <c r="F98" s="99" t="s">
        <v>2063</v>
      </c>
      <c r="G98" s="147" t="s">
        <v>717</v>
      </c>
      <c r="H98" s="99" t="s">
        <v>2067</v>
      </c>
      <c r="I98" s="52" t="s">
        <v>2104</v>
      </c>
      <c r="J98" s="139" t="s">
        <v>670</v>
      </c>
      <c r="K98" s="139" t="s">
        <v>670</v>
      </c>
    </row>
    <row r="99" spans="1:11">
      <c r="A99" s="40" t="str">
        <f t="shared" si="3"/>
        <v>下水道水処理工程電気使用設備</v>
      </c>
      <c r="B99" s="11">
        <f t="shared" si="2"/>
        <v>93</v>
      </c>
      <c r="C99" s="132" t="s">
        <v>1989</v>
      </c>
      <c r="D99" s="148" t="s">
        <v>13</v>
      </c>
      <c r="E99" s="148" t="s">
        <v>14</v>
      </c>
      <c r="F99" s="99" t="s">
        <v>2063</v>
      </c>
      <c r="G99" s="147" t="s">
        <v>717</v>
      </c>
      <c r="H99" s="99" t="s">
        <v>2067</v>
      </c>
      <c r="I99" s="52" t="s">
        <v>2105</v>
      </c>
      <c r="J99" s="139" t="s">
        <v>670</v>
      </c>
      <c r="K99" s="139" t="s">
        <v>670</v>
      </c>
    </row>
    <row r="100" spans="1:11">
      <c r="A100" s="40" t="str">
        <f t="shared" si="3"/>
        <v>下水道水処理工程電気使用設備</v>
      </c>
      <c r="B100" s="11">
        <f t="shared" si="2"/>
        <v>94</v>
      </c>
      <c r="C100" s="132" t="s">
        <v>1989</v>
      </c>
      <c r="D100" s="148" t="s">
        <v>13</v>
      </c>
      <c r="E100" s="148" t="s">
        <v>14</v>
      </c>
      <c r="F100" s="99" t="s">
        <v>2063</v>
      </c>
      <c r="G100" s="147" t="s">
        <v>717</v>
      </c>
      <c r="H100" s="99" t="s">
        <v>2067</v>
      </c>
      <c r="I100" s="52" t="s">
        <v>2158</v>
      </c>
      <c r="J100" s="139" t="s">
        <v>670</v>
      </c>
      <c r="K100" s="139" t="s">
        <v>670</v>
      </c>
    </row>
    <row r="101" spans="1:11">
      <c r="A101" s="40" t="str">
        <f t="shared" si="3"/>
        <v>下水道水処理工程電気使用設備</v>
      </c>
      <c r="B101" s="11">
        <f t="shared" si="2"/>
        <v>95</v>
      </c>
      <c r="C101" s="132" t="s">
        <v>1989</v>
      </c>
      <c r="D101" s="148" t="s">
        <v>13</v>
      </c>
      <c r="E101" s="148" t="s">
        <v>14</v>
      </c>
      <c r="F101" s="99" t="s">
        <v>2063</v>
      </c>
      <c r="G101" s="147" t="s">
        <v>717</v>
      </c>
      <c r="H101" s="99" t="s">
        <v>2067</v>
      </c>
      <c r="I101" s="52" t="s">
        <v>2106</v>
      </c>
      <c r="J101" s="139" t="s">
        <v>670</v>
      </c>
      <c r="K101" s="139" t="s">
        <v>670</v>
      </c>
    </row>
    <row r="102" spans="1:11">
      <c r="A102" s="40" t="str">
        <f t="shared" si="3"/>
        <v>下水道水処理工程電気使用設備</v>
      </c>
      <c r="B102" s="11">
        <f t="shared" si="2"/>
        <v>96</v>
      </c>
      <c r="C102" s="132" t="s">
        <v>1989</v>
      </c>
      <c r="D102" s="148" t="s">
        <v>13</v>
      </c>
      <c r="E102" s="148" t="s">
        <v>14</v>
      </c>
      <c r="F102" s="99" t="s">
        <v>2063</v>
      </c>
      <c r="G102" s="147" t="s">
        <v>717</v>
      </c>
      <c r="H102" s="99" t="s">
        <v>2067</v>
      </c>
      <c r="I102" s="52" t="s">
        <v>2101</v>
      </c>
      <c r="J102" s="139" t="s">
        <v>670</v>
      </c>
      <c r="K102" s="139" t="s">
        <v>670</v>
      </c>
    </row>
    <row r="103" spans="1:11">
      <c r="A103" s="40" t="str">
        <f t="shared" si="3"/>
        <v>下水道水処理工程電気使用設備</v>
      </c>
      <c r="B103" s="11">
        <f t="shared" si="2"/>
        <v>97</v>
      </c>
      <c r="C103" s="132" t="s">
        <v>1989</v>
      </c>
      <c r="D103" s="148" t="s">
        <v>13</v>
      </c>
      <c r="E103" s="148" t="s">
        <v>14</v>
      </c>
      <c r="F103" s="99" t="s">
        <v>2063</v>
      </c>
      <c r="G103" s="147" t="s">
        <v>717</v>
      </c>
      <c r="H103" s="99" t="s">
        <v>2067</v>
      </c>
      <c r="I103" s="52" t="s">
        <v>2159</v>
      </c>
      <c r="J103" s="139" t="s">
        <v>670</v>
      </c>
      <c r="K103" s="139" t="s">
        <v>670</v>
      </c>
    </row>
    <row r="104" spans="1:11">
      <c r="A104" s="40" t="str">
        <f t="shared" si="3"/>
        <v>下水道水処理工程電気使用設備</v>
      </c>
      <c r="B104" s="11">
        <f t="shared" si="2"/>
        <v>98</v>
      </c>
      <c r="C104" s="132" t="s">
        <v>1989</v>
      </c>
      <c r="D104" s="148" t="s">
        <v>13</v>
      </c>
      <c r="E104" s="148" t="s">
        <v>14</v>
      </c>
      <c r="F104" s="99" t="s">
        <v>2063</v>
      </c>
      <c r="G104" s="147" t="s">
        <v>717</v>
      </c>
      <c r="H104" s="99" t="s">
        <v>2067</v>
      </c>
      <c r="I104" s="52" t="s">
        <v>2160</v>
      </c>
      <c r="J104" s="139" t="s">
        <v>670</v>
      </c>
      <c r="K104" s="139" t="s">
        <v>670</v>
      </c>
    </row>
    <row r="105" spans="1:11">
      <c r="A105" s="40" t="str">
        <f t="shared" si="3"/>
        <v>下水道水処理工程電気使用設備</v>
      </c>
      <c r="B105" s="11">
        <f t="shared" si="2"/>
        <v>99</v>
      </c>
      <c r="C105" s="132" t="s">
        <v>1989</v>
      </c>
      <c r="D105" s="148" t="s">
        <v>13</v>
      </c>
      <c r="E105" s="148" t="s">
        <v>14</v>
      </c>
      <c r="F105" s="99" t="s">
        <v>2063</v>
      </c>
      <c r="G105" s="147" t="s">
        <v>717</v>
      </c>
      <c r="H105" s="99" t="s">
        <v>2067</v>
      </c>
      <c r="I105" s="52" t="s">
        <v>2107</v>
      </c>
      <c r="J105" s="139" t="s">
        <v>670</v>
      </c>
      <c r="K105" s="139" t="s">
        <v>670</v>
      </c>
    </row>
    <row r="106" spans="1:11">
      <c r="A106" s="40" t="str">
        <f t="shared" si="3"/>
        <v>下水道汚泥処理工程電気使用設備</v>
      </c>
      <c r="B106" s="11">
        <f t="shared" si="2"/>
        <v>100</v>
      </c>
      <c r="C106" s="132" t="s">
        <v>1989</v>
      </c>
      <c r="D106" s="148" t="s">
        <v>13</v>
      </c>
      <c r="E106" s="148" t="s">
        <v>14</v>
      </c>
      <c r="F106" s="147" t="s">
        <v>2068</v>
      </c>
      <c r="G106" s="147" t="s">
        <v>717</v>
      </c>
      <c r="H106" s="99" t="s">
        <v>2069</v>
      </c>
      <c r="I106" s="52" t="s">
        <v>2101</v>
      </c>
      <c r="J106" s="139" t="s">
        <v>670</v>
      </c>
      <c r="K106" s="139" t="s">
        <v>670</v>
      </c>
    </row>
    <row r="107" spans="1:11">
      <c r="A107" s="40" t="str">
        <f t="shared" si="3"/>
        <v>下水道汚泥処理工程電気使用設備</v>
      </c>
      <c r="B107" s="11">
        <f t="shared" si="2"/>
        <v>101</v>
      </c>
      <c r="C107" s="132" t="s">
        <v>1989</v>
      </c>
      <c r="D107" s="148" t="s">
        <v>13</v>
      </c>
      <c r="E107" s="148" t="s">
        <v>14</v>
      </c>
      <c r="F107" s="147" t="s">
        <v>2068</v>
      </c>
      <c r="G107" s="147" t="s">
        <v>717</v>
      </c>
      <c r="H107" s="99" t="s">
        <v>2069</v>
      </c>
      <c r="I107" s="52" t="s">
        <v>2083</v>
      </c>
      <c r="J107" s="139" t="s">
        <v>670</v>
      </c>
      <c r="K107" s="139" t="s">
        <v>670</v>
      </c>
    </row>
    <row r="108" spans="1:11">
      <c r="A108" s="40" t="str">
        <f t="shared" si="3"/>
        <v>下水道汚泥処理工程電気使用設備</v>
      </c>
      <c r="B108" s="11">
        <f t="shared" si="2"/>
        <v>102</v>
      </c>
      <c r="C108" s="132" t="s">
        <v>1989</v>
      </c>
      <c r="D108" s="148" t="s">
        <v>13</v>
      </c>
      <c r="E108" s="148" t="s">
        <v>14</v>
      </c>
      <c r="F108" s="147" t="s">
        <v>2068</v>
      </c>
      <c r="G108" s="147" t="s">
        <v>717</v>
      </c>
      <c r="H108" s="99" t="s">
        <v>2069</v>
      </c>
      <c r="I108" s="52" t="s">
        <v>2084</v>
      </c>
      <c r="J108" s="139" t="s">
        <v>670</v>
      </c>
      <c r="K108" s="139" t="s">
        <v>670</v>
      </c>
    </row>
    <row r="109" spans="1:11">
      <c r="A109" s="40" t="str">
        <f t="shared" si="3"/>
        <v>下水道汚泥処理工程電気使用設備</v>
      </c>
      <c r="B109" s="11">
        <f t="shared" si="2"/>
        <v>103</v>
      </c>
      <c r="C109" s="132" t="s">
        <v>1989</v>
      </c>
      <c r="D109" s="148" t="s">
        <v>13</v>
      </c>
      <c r="E109" s="148" t="s">
        <v>14</v>
      </c>
      <c r="F109" s="147" t="s">
        <v>2068</v>
      </c>
      <c r="G109" s="147" t="s">
        <v>717</v>
      </c>
      <c r="H109" s="99" t="s">
        <v>2069</v>
      </c>
      <c r="I109" s="52" t="s">
        <v>2168</v>
      </c>
      <c r="J109" s="139" t="s">
        <v>670</v>
      </c>
      <c r="K109" s="139" t="s">
        <v>670</v>
      </c>
    </row>
    <row r="110" spans="1:11">
      <c r="A110" s="40" t="str">
        <f t="shared" si="3"/>
        <v>下水道汚泥処理工程電気使用設備</v>
      </c>
      <c r="B110" s="11">
        <f t="shared" si="2"/>
        <v>104</v>
      </c>
      <c r="C110" s="132" t="s">
        <v>1989</v>
      </c>
      <c r="D110" s="148" t="s">
        <v>13</v>
      </c>
      <c r="E110" s="148" t="s">
        <v>14</v>
      </c>
      <c r="F110" s="147" t="s">
        <v>2068</v>
      </c>
      <c r="G110" s="147" t="s">
        <v>717</v>
      </c>
      <c r="H110" s="99" t="s">
        <v>2070</v>
      </c>
      <c r="I110" s="52" t="s">
        <v>2108</v>
      </c>
      <c r="J110" s="139" t="s">
        <v>670</v>
      </c>
      <c r="K110" s="139" t="s">
        <v>670</v>
      </c>
    </row>
    <row r="111" spans="1:11">
      <c r="A111" s="40" t="str">
        <f t="shared" si="3"/>
        <v>下水道汚泥処理工程電気使用設備</v>
      </c>
      <c r="B111" s="11">
        <f t="shared" si="2"/>
        <v>105</v>
      </c>
      <c r="C111" s="132" t="s">
        <v>1989</v>
      </c>
      <c r="D111" s="148" t="s">
        <v>13</v>
      </c>
      <c r="E111" s="148" t="s">
        <v>14</v>
      </c>
      <c r="F111" s="147" t="s">
        <v>2068</v>
      </c>
      <c r="G111" s="147" t="s">
        <v>717</v>
      </c>
      <c r="H111" s="99" t="s">
        <v>2070</v>
      </c>
      <c r="I111" s="52" t="s">
        <v>2109</v>
      </c>
      <c r="J111" s="139" t="s">
        <v>670</v>
      </c>
      <c r="K111" s="139" t="s">
        <v>670</v>
      </c>
    </row>
    <row r="112" spans="1:11">
      <c r="A112" s="40" t="str">
        <f t="shared" si="3"/>
        <v>下水道汚泥処理工程電気使用設備</v>
      </c>
      <c r="B112" s="11">
        <f t="shared" si="2"/>
        <v>106</v>
      </c>
      <c r="C112" s="132" t="s">
        <v>1989</v>
      </c>
      <c r="D112" s="148" t="s">
        <v>13</v>
      </c>
      <c r="E112" s="148" t="s">
        <v>14</v>
      </c>
      <c r="F112" s="147" t="s">
        <v>2068</v>
      </c>
      <c r="G112" s="147" t="s">
        <v>717</v>
      </c>
      <c r="H112" s="99" t="s">
        <v>2071</v>
      </c>
      <c r="I112" s="52" t="s">
        <v>2110</v>
      </c>
      <c r="J112" s="139" t="s">
        <v>670</v>
      </c>
      <c r="K112" s="139" t="s">
        <v>670</v>
      </c>
    </row>
    <row r="113" spans="1:11">
      <c r="A113" s="40" t="str">
        <f t="shared" si="3"/>
        <v>下水道汚泥処理工程電気使用設備</v>
      </c>
      <c r="B113" s="11">
        <f t="shared" si="2"/>
        <v>107</v>
      </c>
      <c r="C113" s="132" t="s">
        <v>1989</v>
      </c>
      <c r="D113" s="148" t="s">
        <v>13</v>
      </c>
      <c r="E113" s="148" t="s">
        <v>14</v>
      </c>
      <c r="F113" s="147" t="s">
        <v>2068</v>
      </c>
      <c r="G113" s="147" t="s">
        <v>717</v>
      </c>
      <c r="H113" s="99" t="s">
        <v>2071</v>
      </c>
      <c r="I113" s="52" t="s">
        <v>2111</v>
      </c>
      <c r="J113" s="139" t="s">
        <v>670</v>
      </c>
      <c r="K113" s="139" t="s">
        <v>670</v>
      </c>
    </row>
    <row r="114" spans="1:11">
      <c r="A114" s="40" t="str">
        <f t="shared" si="3"/>
        <v>下水道汚泥処理工程電気使用設備</v>
      </c>
      <c r="B114" s="11">
        <f t="shared" si="2"/>
        <v>108</v>
      </c>
      <c r="C114" s="132" t="s">
        <v>1989</v>
      </c>
      <c r="D114" s="148" t="s">
        <v>13</v>
      </c>
      <c r="E114" s="148" t="s">
        <v>14</v>
      </c>
      <c r="F114" s="147" t="s">
        <v>2068</v>
      </c>
      <c r="G114" s="147" t="s">
        <v>717</v>
      </c>
      <c r="H114" s="99" t="s">
        <v>2071</v>
      </c>
      <c r="I114" s="47" t="s">
        <v>2112</v>
      </c>
      <c r="J114" s="139" t="s">
        <v>670</v>
      </c>
      <c r="K114" s="139" t="s">
        <v>670</v>
      </c>
    </row>
    <row r="115" spans="1:11">
      <c r="A115" s="40" t="str">
        <f t="shared" si="3"/>
        <v>下水道汚泥処理工程電気使用設備</v>
      </c>
      <c r="B115" s="11">
        <f t="shared" si="2"/>
        <v>109</v>
      </c>
      <c r="C115" s="132" t="s">
        <v>1989</v>
      </c>
      <c r="D115" s="148" t="s">
        <v>13</v>
      </c>
      <c r="E115" s="148" t="s">
        <v>14</v>
      </c>
      <c r="F115" s="147" t="s">
        <v>2068</v>
      </c>
      <c r="G115" s="147" t="s">
        <v>717</v>
      </c>
      <c r="H115" s="99" t="s">
        <v>2071</v>
      </c>
      <c r="I115" s="52" t="s">
        <v>2113</v>
      </c>
      <c r="J115" s="139" t="s">
        <v>670</v>
      </c>
      <c r="K115" s="139" t="s">
        <v>670</v>
      </c>
    </row>
    <row r="116" spans="1:11">
      <c r="A116" s="40" t="str">
        <f t="shared" si="3"/>
        <v>下水道汚泥処理工程電気使用設備</v>
      </c>
      <c r="B116" s="11">
        <f t="shared" si="2"/>
        <v>110</v>
      </c>
      <c r="C116" s="132" t="s">
        <v>1989</v>
      </c>
      <c r="D116" s="148" t="s">
        <v>13</v>
      </c>
      <c r="E116" s="148" t="s">
        <v>14</v>
      </c>
      <c r="F116" s="147" t="s">
        <v>2068</v>
      </c>
      <c r="G116" s="147" t="s">
        <v>717</v>
      </c>
      <c r="H116" s="99" t="s">
        <v>2071</v>
      </c>
      <c r="I116" s="52" t="s">
        <v>2114</v>
      </c>
      <c r="J116" s="139" t="s">
        <v>670</v>
      </c>
      <c r="K116" s="139" t="s">
        <v>670</v>
      </c>
    </row>
    <row r="117" spans="1:11">
      <c r="A117" s="40" t="str">
        <f t="shared" si="3"/>
        <v>下水道汚泥処理工程電気使用設備</v>
      </c>
      <c r="B117" s="11">
        <f t="shared" si="2"/>
        <v>111</v>
      </c>
      <c r="C117" s="132" t="s">
        <v>1989</v>
      </c>
      <c r="D117" s="148" t="s">
        <v>13</v>
      </c>
      <c r="E117" s="148" t="s">
        <v>14</v>
      </c>
      <c r="F117" s="147" t="s">
        <v>2068</v>
      </c>
      <c r="G117" s="147" t="s">
        <v>717</v>
      </c>
      <c r="H117" s="99" t="s">
        <v>2071</v>
      </c>
      <c r="I117" s="52" t="s">
        <v>2115</v>
      </c>
      <c r="J117" s="139" t="s">
        <v>670</v>
      </c>
      <c r="K117" s="139" t="s">
        <v>670</v>
      </c>
    </row>
    <row r="118" spans="1:11">
      <c r="A118" s="40" t="str">
        <f t="shared" si="3"/>
        <v>下水道汚泥処理工程電気使用設備</v>
      </c>
      <c r="B118" s="11">
        <f t="shared" si="2"/>
        <v>112</v>
      </c>
      <c r="C118" s="132" t="s">
        <v>1989</v>
      </c>
      <c r="D118" s="148" t="s">
        <v>13</v>
      </c>
      <c r="E118" s="148" t="s">
        <v>14</v>
      </c>
      <c r="F118" s="147" t="s">
        <v>2068</v>
      </c>
      <c r="G118" s="147" t="s">
        <v>717</v>
      </c>
      <c r="H118" s="99" t="s">
        <v>2071</v>
      </c>
      <c r="I118" s="52" t="s">
        <v>2116</v>
      </c>
      <c r="J118" s="139" t="s">
        <v>670</v>
      </c>
      <c r="K118" s="139" t="s">
        <v>670</v>
      </c>
    </row>
    <row r="119" spans="1:11">
      <c r="A119" s="40" t="str">
        <f t="shared" si="3"/>
        <v>下水道汚泥処理工程電気使用設備</v>
      </c>
      <c r="B119" s="11">
        <f t="shared" si="2"/>
        <v>113</v>
      </c>
      <c r="C119" s="132" t="s">
        <v>1989</v>
      </c>
      <c r="D119" s="148" t="s">
        <v>13</v>
      </c>
      <c r="E119" s="148" t="s">
        <v>14</v>
      </c>
      <c r="F119" s="147" t="s">
        <v>2068</v>
      </c>
      <c r="G119" s="147" t="s">
        <v>717</v>
      </c>
      <c r="H119" s="99" t="s">
        <v>2072</v>
      </c>
      <c r="I119" s="52" t="s">
        <v>2117</v>
      </c>
      <c r="J119" s="139" t="s">
        <v>670</v>
      </c>
      <c r="K119" s="139" t="s">
        <v>670</v>
      </c>
    </row>
    <row r="120" spans="1:11">
      <c r="A120" s="40" t="str">
        <f t="shared" si="3"/>
        <v>下水道汚泥処理工程電気使用設備</v>
      </c>
      <c r="B120" s="11">
        <f t="shared" si="2"/>
        <v>114</v>
      </c>
      <c r="C120" s="132" t="s">
        <v>1989</v>
      </c>
      <c r="D120" s="148" t="s">
        <v>13</v>
      </c>
      <c r="E120" s="148" t="s">
        <v>14</v>
      </c>
      <c r="F120" s="147" t="s">
        <v>2068</v>
      </c>
      <c r="G120" s="147" t="s">
        <v>717</v>
      </c>
      <c r="H120" s="99" t="s">
        <v>2072</v>
      </c>
      <c r="I120" s="52" t="s">
        <v>2118</v>
      </c>
      <c r="J120" s="139" t="s">
        <v>670</v>
      </c>
      <c r="K120" s="139" t="s">
        <v>670</v>
      </c>
    </row>
    <row r="121" spans="1:11">
      <c r="A121" s="40" t="str">
        <f t="shared" si="3"/>
        <v>下水道汚泥処理工程電気使用設備</v>
      </c>
      <c r="B121" s="11">
        <f t="shared" si="2"/>
        <v>115</v>
      </c>
      <c r="C121" s="132" t="s">
        <v>1989</v>
      </c>
      <c r="D121" s="148" t="s">
        <v>13</v>
      </c>
      <c r="E121" s="148" t="s">
        <v>14</v>
      </c>
      <c r="F121" s="147" t="s">
        <v>2068</v>
      </c>
      <c r="G121" s="147" t="s">
        <v>717</v>
      </c>
      <c r="H121" s="99" t="s">
        <v>2072</v>
      </c>
      <c r="I121" s="52" t="s">
        <v>2119</v>
      </c>
      <c r="J121" s="139" t="s">
        <v>670</v>
      </c>
      <c r="K121" s="139" t="s">
        <v>670</v>
      </c>
    </row>
    <row r="122" spans="1:11">
      <c r="A122" s="40" t="str">
        <f t="shared" si="3"/>
        <v>下水道汚泥処理工程電気使用設備</v>
      </c>
      <c r="B122" s="11">
        <f t="shared" si="2"/>
        <v>116</v>
      </c>
      <c r="C122" s="132" t="s">
        <v>1989</v>
      </c>
      <c r="D122" s="148" t="s">
        <v>13</v>
      </c>
      <c r="E122" s="148" t="s">
        <v>14</v>
      </c>
      <c r="F122" s="147" t="s">
        <v>2068</v>
      </c>
      <c r="G122" s="147" t="s">
        <v>717</v>
      </c>
      <c r="H122" s="99" t="s">
        <v>2072</v>
      </c>
      <c r="I122" s="52" t="s">
        <v>2120</v>
      </c>
      <c r="J122" s="139" t="s">
        <v>670</v>
      </c>
      <c r="K122" s="139" t="s">
        <v>670</v>
      </c>
    </row>
    <row r="123" spans="1:11">
      <c r="A123" s="40" t="str">
        <f t="shared" si="3"/>
        <v>下水道汚泥処理工程電気使用設備</v>
      </c>
      <c r="B123" s="11">
        <f t="shared" si="2"/>
        <v>117</v>
      </c>
      <c r="C123" s="132" t="s">
        <v>1989</v>
      </c>
      <c r="D123" s="148" t="s">
        <v>13</v>
      </c>
      <c r="E123" s="148" t="s">
        <v>14</v>
      </c>
      <c r="F123" s="147" t="s">
        <v>2068</v>
      </c>
      <c r="G123" s="147" t="s">
        <v>717</v>
      </c>
      <c r="H123" s="99" t="s">
        <v>2072</v>
      </c>
      <c r="I123" s="52" t="s">
        <v>2121</v>
      </c>
      <c r="J123" s="139" t="s">
        <v>670</v>
      </c>
      <c r="K123" s="139" t="s">
        <v>670</v>
      </c>
    </row>
    <row r="124" spans="1:11">
      <c r="A124" s="40" t="str">
        <f t="shared" si="3"/>
        <v>下水道汚泥処理工程電気使用設備</v>
      </c>
      <c r="B124" s="11">
        <f t="shared" si="2"/>
        <v>118</v>
      </c>
      <c r="C124" s="132" t="s">
        <v>1989</v>
      </c>
      <c r="D124" s="148" t="s">
        <v>13</v>
      </c>
      <c r="E124" s="148" t="s">
        <v>14</v>
      </c>
      <c r="F124" s="147" t="s">
        <v>2068</v>
      </c>
      <c r="G124" s="147" t="s">
        <v>717</v>
      </c>
      <c r="H124" s="99" t="s">
        <v>2072</v>
      </c>
      <c r="I124" s="52" t="s">
        <v>2122</v>
      </c>
      <c r="J124" s="139" t="s">
        <v>670</v>
      </c>
      <c r="K124" s="139" t="s">
        <v>670</v>
      </c>
    </row>
    <row r="125" spans="1:11">
      <c r="A125" s="40" t="str">
        <f t="shared" si="3"/>
        <v>下水道汚泥焼却工程燃焼設備電気使用設備</v>
      </c>
      <c r="B125" s="11">
        <f t="shared" ref="B125:B182" si="4">ROW(B125)-6</f>
        <v>119</v>
      </c>
      <c r="C125" s="132" t="s">
        <v>1989</v>
      </c>
      <c r="D125" s="148" t="s">
        <v>13</v>
      </c>
      <c r="E125" s="148" t="s">
        <v>14</v>
      </c>
      <c r="F125" s="147" t="s">
        <v>2073</v>
      </c>
      <c r="G125" s="147" t="s">
        <v>2074</v>
      </c>
      <c r="H125" s="99" t="s">
        <v>2075</v>
      </c>
      <c r="I125" s="52" t="s">
        <v>2123</v>
      </c>
      <c r="J125" s="139" t="s">
        <v>670</v>
      </c>
      <c r="K125" s="139" t="s">
        <v>670</v>
      </c>
    </row>
    <row r="126" spans="1:11">
      <c r="A126" s="40" t="str">
        <f t="shared" si="3"/>
        <v>下水道汚泥焼却工程燃焼設備電気使用設備</v>
      </c>
      <c r="B126" s="11">
        <f t="shared" si="4"/>
        <v>120</v>
      </c>
      <c r="C126" s="132" t="s">
        <v>1989</v>
      </c>
      <c r="D126" s="148" t="s">
        <v>13</v>
      </c>
      <c r="E126" s="148" t="s">
        <v>14</v>
      </c>
      <c r="F126" s="147" t="s">
        <v>2073</v>
      </c>
      <c r="G126" s="147" t="s">
        <v>2074</v>
      </c>
      <c r="H126" s="99" t="s">
        <v>2075</v>
      </c>
      <c r="I126" s="52" t="s">
        <v>2161</v>
      </c>
      <c r="J126" s="139" t="s">
        <v>670</v>
      </c>
      <c r="K126" s="139" t="s">
        <v>670</v>
      </c>
    </row>
    <row r="127" spans="1:11">
      <c r="A127" s="40" t="str">
        <f t="shared" si="3"/>
        <v>下水道汚泥焼却工程燃焼設備電気使用設備</v>
      </c>
      <c r="B127" s="11">
        <f t="shared" si="4"/>
        <v>121</v>
      </c>
      <c r="C127" s="132" t="s">
        <v>1989</v>
      </c>
      <c r="D127" s="148" t="s">
        <v>13</v>
      </c>
      <c r="E127" s="148" t="s">
        <v>14</v>
      </c>
      <c r="F127" s="147" t="s">
        <v>2073</v>
      </c>
      <c r="G127" s="147" t="s">
        <v>2074</v>
      </c>
      <c r="H127" s="99" t="s">
        <v>2075</v>
      </c>
      <c r="I127" s="52" t="s">
        <v>2162</v>
      </c>
      <c r="J127" s="139" t="s">
        <v>670</v>
      </c>
      <c r="K127" s="139" t="s">
        <v>670</v>
      </c>
    </row>
    <row r="128" spans="1:11">
      <c r="A128" s="40" t="str">
        <f t="shared" si="3"/>
        <v>下水道汚泥焼却工程燃焼設備電気使用設備</v>
      </c>
      <c r="B128" s="11">
        <f t="shared" si="4"/>
        <v>122</v>
      </c>
      <c r="C128" s="132" t="s">
        <v>1989</v>
      </c>
      <c r="D128" s="148" t="s">
        <v>13</v>
      </c>
      <c r="E128" s="148" t="s">
        <v>14</v>
      </c>
      <c r="F128" s="147" t="s">
        <v>2073</v>
      </c>
      <c r="G128" s="147" t="s">
        <v>2074</v>
      </c>
      <c r="H128" s="99" t="s">
        <v>2075</v>
      </c>
      <c r="I128" s="52" t="s">
        <v>2124</v>
      </c>
      <c r="J128" s="139" t="s">
        <v>670</v>
      </c>
      <c r="K128" s="139" t="s">
        <v>670</v>
      </c>
    </row>
    <row r="129" spans="1:11">
      <c r="A129" s="40" t="str">
        <f t="shared" si="3"/>
        <v>下水道汚泥焼却工程燃焼設備電気使用設備</v>
      </c>
      <c r="B129" s="11">
        <f t="shared" si="4"/>
        <v>123</v>
      </c>
      <c r="C129" s="132" t="s">
        <v>1989</v>
      </c>
      <c r="D129" s="148" t="s">
        <v>13</v>
      </c>
      <c r="E129" s="148" t="s">
        <v>14</v>
      </c>
      <c r="F129" s="147" t="s">
        <v>2073</v>
      </c>
      <c r="G129" s="147" t="s">
        <v>2074</v>
      </c>
      <c r="H129" s="99" t="s">
        <v>2075</v>
      </c>
      <c r="I129" s="52" t="s">
        <v>2125</v>
      </c>
      <c r="J129" s="139" t="s">
        <v>670</v>
      </c>
      <c r="K129" s="139" t="s">
        <v>670</v>
      </c>
    </row>
    <row r="130" spans="1:11">
      <c r="A130" s="40" t="str">
        <f t="shared" si="3"/>
        <v>下水道汚泥焼却工程燃焼設備電気使用設備</v>
      </c>
      <c r="B130" s="11">
        <f t="shared" si="4"/>
        <v>124</v>
      </c>
      <c r="C130" s="132" t="s">
        <v>1989</v>
      </c>
      <c r="D130" s="148" t="s">
        <v>13</v>
      </c>
      <c r="E130" s="148" t="s">
        <v>14</v>
      </c>
      <c r="F130" s="147" t="s">
        <v>2073</v>
      </c>
      <c r="G130" s="147" t="s">
        <v>2074</v>
      </c>
      <c r="H130" s="99" t="s">
        <v>2075</v>
      </c>
      <c r="I130" s="52" t="s">
        <v>2126</v>
      </c>
      <c r="J130" s="139" t="s">
        <v>670</v>
      </c>
      <c r="K130" s="139" t="s">
        <v>670</v>
      </c>
    </row>
    <row r="131" spans="1:11">
      <c r="A131" s="40" t="str">
        <f t="shared" si="3"/>
        <v>下水道汚泥焼却工程燃焼設備電気使用設備</v>
      </c>
      <c r="B131" s="11">
        <f t="shared" si="4"/>
        <v>125</v>
      </c>
      <c r="C131" s="132" t="s">
        <v>1989</v>
      </c>
      <c r="D131" s="148" t="s">
        <v>13</v>
      </c>
      <c r="E131" s="148" t="s">
        <v>14</v>
      </c>
      <c r="F131" s="147" t="s">
        <v>2073</v>
      </c>
      <c r="G131" s="147" t="s">
        <v>2074</v>
      </c>
      <c r="H131" s="99" t="s">
        <v>2075</v>
      </c>
      <c r="I131" s="52" t="s">
        <v>2127</v>
      </c>
      <c r="J131" s="139" t="s">
        <v>670</v>
      </c>
      <c r="K131" s="139" t="s">
        <v>670</v>
      </c>
    </row>
    <row r="132" spans="1:11">
      <c r="A132" s="40" t="str">
        <f t="shared" si="3"/>
        <v>下水道汚泥焼却工程燃焼設備電気使用設備</v>
      </c>
      <c r="B132" s="11">
        <f t="shared" si="4"/>
        <v>126</v>
      </c>
      <c r="C132" s="132" t="s">
        <v>1989</v>
      </c>
      <c r="D132" s="148" t="s">
        <v>13</v>
      </c>
      <c r="E132" s="148" t="s">
        <v>14</v>
      </c>
      <c r="F132" s="147" t="s">
        <v>2073</v>
      </c>
      <c r="G132" s="147" t="s">
        <v>2074</v>
      </c>
      <c r="H132" s="99" t="s">
        <v>2075</v>
      </c>
      <c r="I132" s="52" t="s">
        <v>2128</v>
      </c>
      <c r="J132" s="139" t="s">
        <v>670</v>
      </c>
      <c r="K132" s="139" t="s">
        <v>670</v>
      </c>
    </row>
    <row r="133" spans="1:11">
      <c r="A133" s="40" t="str">
        <f t="shared" si="3"/>
        <v>下水道汚泥焼却工程燃焼設備電気使用設備</v>
      </c>
      <c r="B133" s="11">
        <f t="shared" si="4"/>
        <v>127</v>
      </c>
      <c r="C133" s="132" t="s">
        <v>1989</v>
      </c>
      <c r="D133" s="148" t="s">
        <v>13</v>
      </c>
      <c r="E133" s="148" t="s">
        <v>14</v>
      </c>
      <c r="F133" s="147" t="s">
        <v>2073</v>
      </c>
      <c r="G133" s="147" t="s">
        <v>2074</v>
      </c>
      <c r="H133" s="99" t="s">
        <v>2075</v>
      </c>
      <c r="I133" s="52" t="s">
        <v>2129</v>
      </c>
      <c r="J133" s="139" t="s">
        <v>670</v>
      </c>
      <c r="K133" s="139" t="s">
        <v>670</v>
      </c>
    </row>
    <row r="134" spans="1:11">
      <c r="A134" s="40" t="str">
        <f t="shared" si="3"/>
        <v>下水道汚泥焼却工程燃焼設備電気使用設備</v>
      </c>
      <c r="B134" s="11">
        <f t="shared" si="4"/>
        <v>128</v>
      </c>
      <c r="C134" s="132" t="s">
        <v>1989</v>
      </c>
      <c r="D134" s="148" t="s">
        <v>13</v>
      </c>
      <c r="E134" s="148" t="s">
        <v>14</v>
      </c>
      <c r="F134" s="147" t="s">
        <v>2073</v>
      </c>
      <c r="G134" s="147" t="s">
        <v>2074</v>
      </c>
      <c r="H134" s="99" t="s">
        <v>2075</v>
      </c>
      <c r="I134" s="52" t="s">
        <v>2130</v>
      </c>
      <c r="J134" s="139" t="s">
        <v>670</v>
      </c>
      <c r="K134" s="139" t="s">
        <v>670</v>
      </c>
    </row>
    <row r="135" spans="1:11">
      <c r="A135" s="40" t="str">
        <f t="shared" si="3"/>
        <v>下水道汚泥焼却工程燃焼設備電気使用設備</v>
      </c>
      <c r="B135" s="11">
        <f t="shared" si="4"/>
        <v>129</v>
      </c>
      <c r="C135" s="132" t="s">
        <v>1989</v>
      </c>
      <c r="D135" s="148" t="s">
        <v>13</v>
      </c>
      <c r="E135" s="148" t="s">
        <v>14</v>
      </c>
      <c r="F135" s="147" t="s">
        <v>2073</v>
      </c>
      <c r="G135" s="147" t="s">
        <v>2074</v>
      </c>
      <c r="H135" s="99" t="s">
        <v>2075</v>
      </c>
      <c r="I135" s="52" t="s">
        <v>2131</v>
      </c>
      <c r="J135" s="139" t="s">
        <v>670</v>
      </c>
      <c r="K135" s="139" t="s">
        <v>670</v>
      </c>
    </row>
    <row r="136" spans="1:11">
      <c r="A136" s="40" t="str">
        <f t="shared" ref="A136:A199" si="5">C136&amp;F136&amp;G136</f>
        <v>下水道汚泥焼却工程燃焼設備電気使用設備</v>
      </c>
      <c r="B136" s="11">
        <f t="shared" si="4"/>
        <v>130</v>
      </c>
      <c r="C136" s="132" t="s">
        <v>1989</v>
      </c>
      <c r="D136" s="148" t="s">
        <v>13</v>
      </c>
      <c r="E136" s="148" t="s">
        <v>14</v>
      </c>
      <c r="F136" s="147" t="s">
        <v>2073</v>
      </c>
      <c r="G136" s="147" t="s">
        <v>2074</v>
      </c>
      <c r="H136" s="99" t="s">
        <v>2075</v>
      </c>
      <c r="I136" s="52" t="s">
        <v>2132</v>
      </c>
      <c r="J136" s="139" t="s">
        <v>670</v>
      </c>
      <c r="K136" s="139" t="s">
        <v>670</v>
      </c>
    </row>
    <row r="137" spans="1:11">
      <c r="A137" s="40" t="str">
        <f t="shared" si="5"/>
        <v>下水道汚泥焼却工程燃焼設備電気使用設備</v>
      </c>
      <c r="B137" s="11">
        <f t="shared" si="4"/>
        <v>131</v>
      </c>
      <c r="C137" s="132" t="s">
        <v>1989</v>
      </c>
      <c r="D137" s="148" t="s">
        <v>13</v>
      </c>
      <c r="E137" s="148" t="s">
        <v>14</v>
      </c>
      <c r="F137" s="147" t="s">
        <v>2073</v>
      </c>
      <c r="G137" s="147" t="s">
        <v>2074</v>
      </c>
      <c r="H137" s="99" t="s">
        <v>2075</v>
      </c>
      <c r="I137" s="52" t="s">
        <v>2133</v>
      </c>
      <c r="J137" s="139" t="s">
        <v>670</v>
      </c>
      <c r="K137" s="139" t="s">
        <v>670</v>
      </c>
    </row>
    <row r="138" spans="1:11">
      <c r="A138" s="40" t="str">
        <f t="shared" si="5"/>
        <v>下水道汚泥焼却工程燃焼設備電気使用設備</v>
      </c>
      <c r="B138" s="11">
        <f t="shared" si="4"/>
        <v>132</v>
      </c>
      <c r="C138" s="132" t="s">
        <v>1989</v>
      </c>
      <c r="D138" s="148" t="s">
        <v>13</v>
      </c>
      <c r="E138" s="148" t="s">
        <v>14</v>
      </c>
      <c r="F138" s="147" t="s">
        <v>2073</v>
      </c>
      <c r="G138" s="147" t="s">
        <v>2074</v>
      </c>
      <c r="H138" s="99" t="s">
        <v>2075</v>
      </c>
      <c r="I138" s="52" t="s">
        <v>2134</v>
      </c>
      <c r="J138" s="139" t="s">
        <v>670</v>
      </c>
      <c r="K138" s="139" t="s">
        <v>670</v>
      </c>
    </row>
    <row r="139" spans="1:11">
      <c r="A139" s="40" t="str">
        <f t="shared" si="5"/>
        <v>下水道汚泥焼却工程燃焼設備電気使用設備</v>
      </c>
      <c r="B139" s="11">
        <f t="shared" si="4"/>
        <v>133</v>
      </c>
      <c r="C139" s="132" t="s">
        <v>1989</v>
      </c>
      <c r="D139" s="148" t="s">
        <v>13</v>
      </c>
      <c r="E139" s="148" t="s">
        <v>2297</v>
      </c>
      <c r="F139" s="147" t="s">
        <v>2073</v>
      </c>
      <c r="G139" s="147" t="s">
        <v>2074</v>
      </c>
      <c r="H139" s="99" t="s">
        <v>2075</v>
      </c>
      <c r="I139" s="52" t="s">
        <v>2135</v>
      </c>
      <c r="J139" s="139" t="s">
        <v>670</v>
      </c>
      <c r="K139" s="139" t="s">
        <v>670</v>
      </c>
    </row>
    <row r="140" spans="1:11">
      <c r="A140" s="40" t="str">
        <f t="shared" si="5"/>
        <v>下水道汚泥焼却工程燃焼設備電気使用設備</v>
      </c>
      <c r="B140" s="11">
        <f t="shared" si="4"/>
        <v>134</v>
      </c>
      <c r="C140" s="132" t="s">
        <v>1989</v>
      </c>
      <c r="D140" s="148" t="s">
        <v>13</v>
      </c>
      <c r="E140" s="149" t="s">
        <v>2164</v>
      </c>
      <c r="F140" s="147" t="s">
        <v>2073</v>
      </c>
      <c r="G140" s="147" t="s">
        <v>2074</v>
      </c>
      <c r="H140" s="99" t="s">
        <v>2075</v>
      </c>
      <c r="I140" s="52" t="s">
        <v>2163</v>
      </c>
      <c r="J140" s="139" t="s">
        <v>670</v>
      </c>
      <c r="K140" s="139" t="s">
        <v>670</v>
      </c>
    </row>
    <row r="141" spans="1:11">
      <c r="A141" s="40" t="str">
        <f t="shared" si="5"/>
        <v>下水道総合管理電気使用設備</v>
      </c>
      <c r="B141" s="11">
        <f t="shared" si="4"/>
        <v>135</v>
      </c>
      <c r="C141" s="132" t="s">
        <v>1989</v>
      </c>
      <c r="D141" s="148" t="s">
        <v>13</v>
      </c>
      <c r="E141" s="148" t="s">
        <v>14</v>
      </c>
      <c r="F141" s="147" t="s">
        <v>2053</v>
      </c>
      <c r="G141" s="147" t="s">
        <v>717</v>
      </c>
      <c r="H141" s="131" t="s">
        <v>2076</v>
      </c>
      <c r="I141" s="52" t="s">
        <v>2136</v>
      </c>
      <c r="J141" s="139" t="s">
        <v>670</v>
      </c>
      <c r="K141" s="139" t="s">
        <v>670</v>
      </c>
    </row>
    <row r="142" spans="1:11">
      <c r="A142" s="40" t="str">
        <f t="shared" si="5"/>
        <v>下水道総合管理電気使用設備</v>
      </c>
      <c r="B142" s="11">
        <f t="shared" si="4"/>
        <v>136</v>
      </c>
      <c r="C142" s="132" t="s">
        <v>1989</v>
      </c>
      <c r="D142" s="148" t="s">
        <v>13</v>
      </c>
      <c r="E142" s="148" t="s">
        <v>14</v>
      </c>
      <c r="F142" s="147" t="s">
        <v>2053</v>
      </c>
      <c r="G142" s="147" t="s">
        <v>717</v>
      </c>
      <c r="H142" s="131" t="s">
        <v>2077</v>
      </c>
      <c r="I142" s="52" t="s">
        <v>2137</v>
      </c>
      <c r="J142" s="139" t="s">
        <v>670</v>
      </c>
      <c r="K142" s="139" t="s">
        <v>670</v>
      </c>
    </row>
    <row r="143" spans="1:11">
      <c r="A143" s="40" t="str">
        <f t="shared" si="5"/>
        <v>下水道総合管理電気使用設備</v>
      </c>
      <c r="B143" s="11">
        <f t="shared" si="4"/>
        <v>137</v>
      </c>
      <c r="C143" s="132" t="s">
        <v>1989</v>
      </c>
      <c r="D143" s="148" t="s">
        <v>13</v>
      </c>
      <c r="E143" s="148" t="s">
        <v>14</v>
      </c>
      <c r="F143" s="147" t="s">
        <v>2053</v>
      </c>
      <c r="G143" s="147" t="s">
        <v>717</v>
      </c>
      <c r="H143" s="99" t="s">
        <v>2055</v>
      </c>
      <c r="I143" s="52" t="s">
        <v>2138</v>
      </c>
      <c r="J143" s="139" t="s">
        <v>670</v>
      </c>
      <c r="K143" s="139" t="s">
        <v>670</v>
      </c>
    </row>
    <row r="144" spans="1:11">
      <c r="A144" s="40" t="str">
        <f t="shared" si="5"/>
        <v>下水道総合管理電気使用設備</v>
      </c>
      <c r="B144" s="11">
        <f t="shared" si="4"/>
        <v>138</v>
      </c>
      <c r="C144" s="132" t="s">
        <v>1989</v>
      </c>
      <c r="D144" s="148" t="s">
        <v>13</v>
      </c>
      <c r="E144" s="148" t="s">
        <v>14</v>
      </c>
      <c r="F144" s="147" t="s">
        <v>2053</v>
      </c>
      <c r="G144" s="147" t="s">
        <v>717</v>
      </c>
      <c r="H144" s="99" t="s">
        <v>2055</v>
      </c>
      <c r="I144" s="52" t="s">
        <v>2139</v>
      </c>
      <c r="J144" s="139" t="s">
        <v>670</v>
      </c>
      <c r="K144" s="139" t="s">
        <v>670</v>
      </c>
    </row>
    <row r="145" spans="1:11">
      <c r="A145" s="40" t="str">
        <f t="shared" si="5"/>
        <v>下水道その他の主要エネルギー消費設備等電気使用設備</v>
      </c>
      <c r="B145" s="11">
        <f t="shared" si="4"/>
        <v>139</v>
      </c>
      <c r="C145" s="132" t="s">
        <v>1989</v>
      </c>
      <c r="D145" s="148" t="s">
        <v>13</v>
      </c>
      <c r="E145" s="148" t="s">
        <v>14</v>
      </c>
      <c r="F145" s="52" t="s">
        <v>2156</v>
      </c>
      <c r="G145" s="52" t="s">
        <v>717</v>
      </c>
      <c r="H145" s="52" t="s">
        <v>2157</v>
      </c>
      <c r="I145" s="52" t="s">
        <v>2140</v>
      </c>
      <c r="J145" s="139" t="s">
        <v>670</v>
      </c>
      <c r="K145" s="139" t="s">
        <v>670</v>
      </c>
    </row>
    <row r="146" spans="1:11">
      <c r="A146" s="40" t="str">
        <f t="shared" si="5"/>
        <v>下水道その他の主要エネルギー消費設備等電気使用設備</v>
      </c>
      <c r="B146" s="11">
        <f t="shared" si="4"/>
        <v>140</v>
      </c>
      <c r="C146" s="132" t="s">
        <v>1989</v>
      </c>
      <c r="D146" s="148" t="s">
        <v>13</v>
      </c>
      <c r="E146" s="148" t="s">
        <v>14</v>
      </c>
      <c r="F146" s="52" t="s">
        <v>2156</v>
      </c>
      <c r="G146" s="52" t="s">
        <v>717</v>
      </c>
      <c r="H146" s="52" t="s">
        <v>2157</v>
      </c>
      <c r="I146" s="52" t="s">
        <v>2141</v>
      </c>
      <c r="J146" s="139" t="s">
        <v>670</v>
      </c>
      <c r="K146" s="139" t="s">
        <v>670</v>
      </c>
    </row>
    <row r="147" spans="1:11">
      <c r="A147" s="40" t="str">
        <f t="shared" si="5"/>
        <v>下水道その他の主要エネルギー消費設備等未利用エネルギー・再生可能エネルギー設備</v>
      </c>
      <c r="B147" s="11">
        <f t="shared" si="4"/>
        <v>141</v>
      </c>
      <c r="C147" s="132" t="s">
        <v>1989</v>
      </c>
      <c r="D147" s="148" t="s">
        <v>13</v>
      </c>
      <c r="E147" s="148" t="s">
        <v>14</v>
      </c>
      <c r="F147" s="52" t="s">
        <v>2156</v>
      </c>
      <c r="G147" s="52" t="s">
        <v>190</v>
      </c>
      <c r="H147" s="52" t="s">
        <v>2152</v>
      </c>
      <c r="I147" s="52" t="s">
        <v>2424</v>
      </c>
      <c r="J147" s="139" t="s">
        <v>670</v>
      </c>
      <c r="K147" s="139" t="s">
        <v>670</v>
      </c>
    </row>
    <row r="148" spans="1:11">
      <c r="A148" s="40" t="str">
        <f t="shared" si="5"/>
        <v>下水道その他の主要エネルギー消費設備等未利用エネルギー・再生可能エネルギー設備</v>
      </c>
      <c r="B148" s="11">
        <f t="shared" si="4"/>
        <v>142</v>
      </c>
      <c r="C148" s="132" t="s">
        <v>1989</v>
      </c>
      <c r="D148" s="148" t="s">
        <v>13</v>
      </c>
      <c r="E148" s="148" t="s">
        <v>14</v>
      </c>
      <c r="F148" s="52" t="s">
        <v>2156</v>
      </c>
      <c r="G148" s="52" t="s">
        <v>190</v>
      </c>
      <c r="H148" s="52" t="s">
        <v>2153</v>
      </c>
      <c r="I148" s="52" t="s">
        <v>2142</v>
      </c>
      <c r="J148" s="139" t="s">
        <v>670</v>
      </c>
      <c r="K148" s="139" t="s">
        <v>670</v>
      </c>
    </row>
    <row r="149" spans="1:11">
      <c r="A149" s="40" t="str">
        <f t="shared" si="5"/>
        <v>下水道その他の主要エネルギー消費設備等未利用エネルギー・再生可能エネルギー設備</v>
      </c>
      <c r="B149" s="11">
        <f t="shared" si="4"/>
        <v>143</v>
      </c>
      <c r="C149" s="132" t="s">
        <v>1989</v>
      </c>
      <c r="D149" s="148" t="s">
        <v>13</v>
      </c>
      <c r="E149" s="148" t="s">
        <v>14</v>
      </c>
      <c r="F149" s="52" t="s">
        <v>2156</v>
      </c>
      <c r="G149" s="52" t="s">
        <v>190</v>
      </c>
      <c r="H149" s="52" t="s">
        <v>2153</v>
      </c>
      <c r="I149" s="52" t="s">
        <v>2143</v>
      </c>
      <c r="J149" s="139" t="s">
        <v>670</v>
      </c>
      <c r="K149" s="139" t="s">
        <v>670</v>
      </c>
    </row>
    <row r="150" spans="1:11">
      <c r="A150" s="40" t="str">
        <f t="shared" si="5"/>
        <v>下水道その他の主要エネルギー消費設備等未利用エネルギー・再生可能エネルギー設備</v>
      </c>
      <c r="B150" s="11">
        <f t="shared" si="4"/>
        <v>144</v>
      </c>
      <c r="C150" s="132" t="s">
        <v>1989</v>
      </c>
      <c r="D150" s="148" t="s">
        <v>13</v>
      </c>
      <c r="E150" s="148" t="s">
        <v>14</v>
      </c>
      <c r="F150" s="52" t="s">
        <v>2156</v>
      </c>
      <c r="G150" s="52" t="s">
        <v>190</v>
      </c>
      <c r="H150" s="52" t="s">
        <v>2153</v>
      </c>
      <c r="I150" s="52" t="s">
        <v>2144</v>
      </c>
      <c r="J150" s="139" t="s">
        <v>670</v>
      </c>
      <c r="K150" s="139" t="s">
        <v>670</v>
      </c>
    </row>
    <row r="151" spans="1:11">
      <c r="A151" s="40" t="str">
        <f t="shared" si="5"/>
        <v>下水道その他の主要エネルギー消費設備等未利用エネルギー・再生可能エネルギー設備</v>
      </c>
      <c r="B151" s="11">
        <f t="shared" si="4"/>
        <v>145</v>
      </c>
      <c r="C151" s="132" t="s">
        <v>1989</v>
      </c>
      <c r="D151" s="148" t="s">
        <v>13</v>
      </c>
      <c r="E151" s="148" t="s">
        <v>14</v>
      </c>
      <c r="F151" s="52" t="s">
        <v>2156</v>
      </c>
      <c r="G151" s="52" t="s">
        <v>190</v>
      </c>
      <c r="H151" s="52" t="s">
        <v>2153</v>
      </c>
      <c r="I151" s="52" t="s">
        <v>2145</v>
      </c>
      <c r="J151" s="139" t="s">
        <v>670</v>
      </c>
      <c r="K151" s="139" t="s">
        <v>670</v>
      </c>
    </row>
    <row r="152" spans="1:11">
      <c r="A152" s="40" t="str">
        <f t="shared" si="5"/>
        <v>下水道その他の主要エネルギー消費設備等未利用エネルギー・再生可能エネルギー設備</v>
      </c>
      <c r="B152" s="11">
        <f t="shared" si="4"/>
        <v>146</v>
      </c>
      <c r="C152" s="132" t="s">
        <v>1989</v>
      </c>
      <c r="D152" s="148" t="s">
        <v>13</v>
      </c>
      <c r="E152" s="148" t="s">
        <v>14</v>
      </c>
      <c r="F152" s="52" t="s">
        <v>2156</v>
      </c>
      <c r="G152" s="52" t="s">
        <v>190</v>
      </c>
      <c r="H152" s="52" t="s">
        <v>2153</v>
      </c>
      <c r="I152" s="52" t="s">
        <v>2146</v>
      </c>
      <c r="J152" s="139" t="s">
        <v>670</v>
      </c>
      <c r="K152" s="139" t="s">
        <v>670</v>
      </c>
    </row>
    <row r="153" spans="1:11">
      <c r="A153" s="40" t="str">
        <f t="shared" si="5"/>
        <v>下水道その他の主要エネルギー消費設備等未利用エネルギー・再生可能エネルギー設備</v>
      </c>
      <c r="B153" s="11">
        <f t="shared" si="4"/>
        <v>147</v>
      </c>
      <c r="C153" s="132" t="s">
        <v>1989</v>
      </c>
      <c r="D153" s="148" t="s">
        <v>13</v>
      </c>
      <c r="E153" s="148" t="s">
        <v>2297</v>
      </c>
      <c r="F153" s="52" t="s">
        <v>2156</v>
      </c>
      <c r="G153" s="52" t="s">
        <v>190</v>
      </c>
      <c r="H153" s="52" t="s">
        <v>2165</v>
      </c>
      <c r="I153" s="52" t="s">
        <v>2166</v>
      </c>
      <c r="J153" s="139" t="s">
        <v>670</v>
      </c>
      <c r="K153" s="139" t="s">
        <v>670</v>
      </c>
    </row>
    <row r="154" spans="1:11">
      <c r="A154" s="40" t="str">
        <f t="shared" si="5"/>
        <v>下水道その他の主要エネルギー消費設備等未利用エネルギー・再生可能エネルギー設備</v>
      </c>
      <c r="B154" s="11">
        <f t="shared" si="4"/>
        <v>148</v>
      </c>
      <c r="C154" s="132" t="s">
        <v>1989</v>
      </c>
      <c r="D154" s="148" t="s">
        <v>13</v>
      </c>
      <c r="E154" s="148" t="s">
        <v>14</v>
      </c>
      <c r="F154" s="52" t="s">
        <v>2156</v>
      </c>
      <c r="G154" s="52" t="s">
        <v>190</v>
      </c>
      <c r="H154" s="52" t="s">
        <v>2154</v>
      </c>
      <c r="I154" s="52" t="s">
        <v>2147</v>
      </c>
      <c r="J154" s="139" t="s">
        <v>670</v>
      </c>
      <c r="K154" s="139" t="s">
        <v>670</v>
      </c>
    </row>
    <row r="155" spans="1:11">
      <c r="A155" s="40" t="str">
        <f t="shared" si="5"/>
        <v>下水道その他の主要エネルギー消費設備等未利用エネルギー・再生可能エネルギー設備</v>
      </c>
      <c r="B155" s="11">
        <f t="shared" si="4"/>
        <v>149</v>
      </c>
      <c r="C155" s="132" t="s">
        <v>1989</v>
      </c>
      <c r="D155" s="148" t="s">
        <v>13</v>
      </c>
      <c r="E155" s="148" t="s">
        <v>14</v>
      </c>
      <c r="F155" s="52" t="s">
        <v>2156</v>
      </c>
      <c r="G155" s="52" t="s">
        <v>190</v>
      </c>
      <c r="H155" s="52" t="s">
        <v>2155</v>
      </c>
      <c r="I155" s="52" t="s">
        <v>2148</v>
      </c>
      <c r="J155" s="139" t="s">
        <v>670</v>
      </c>
      <c r="K155" s="139" t="s">
        <v>670</v>
      </c>
    </row>
    <row r="156" spans="1:11">
      <c r="A156" s="40" t="str">
        <f t="shared" si="5"/>
        <v>下水道その他の主要エネルギー消費設備等未利用エネルギー・再生可能エネルギー設備</v>
      </c>
      <c r="B156" s="11">
        <f t="shared" si="4"/>
        <v>150</v>
      </c>
      <c r="C156" s="132" t="s">
        <v>1989</v>
      </c>
      <c r="D156" s="148" t="s">
        <v>13</v>
      </c>
      <c r="E156" s="148" t="s">
        <v>14</v>
      </c>
      <c r="F156" s="52" t="s">
        <v>2156</v>
      </c>
      <c r="G156" s="52" t="s">
        <v>190</v>
      </c>
      <c r="H156" s="52" t="s">
        <v>2155</v>
      </c>
      <c r="I156" s="52" t="s">
        <v>2149</v>
      </c>
      <c r="J156" s="139" t="s">
        <v>670</v>
      </c>
      <c r="K156" s="139" t="s">
        <v>670</v>
      </c>
    </row>
    <row r="157" spans="1:11">
      <c r="A157" s="40" t="str">
        <f t="shared" si="5"/>
        <v>下水道その他の主要エネルギー消費設備等未利用エネルギー・再生可能エネルギー設備</v>
      </c>
      <c r="B157" s="11">
        <f t="shared" si="4"/>
        <v>151</v>
      </c>
      <c r="C157" s="132" t="s">
        <v>1989</v>
      </c>
      <c r="D157" s="148" t="s">
        <v>13</v>
      </c>
      <c r="E157" s="148" t="s">
        <v>14</v>
      </c>
      <c r="F157" s="52" t="s">
        <v>2156</v>
      </c>
      <c r="G157" s="52" t="s">
        <v>190</v>
      </c>
      <c r="H157" s="52" t="s">
        <v>2155</v>
      </c>
      <c r="I157" s="52" t="s">
        <v>2150</v>
      </c>
      <c r="J157" s="139" t="s">
        <v>670</v>
      </c>
      <c r="K157" s="139" t="s">
        <v>670</v>
      </c>
    </row>
    <row r="158" spans="1:11">
      <c r="A158" s="40" t="str">
        <f t="shared" si="5"/>
        <v>下水道その他の主要エネルギー消費設備等未利用エネルギー・再生可能エネルギー設備</v>
      </c>
      <c r="B158" s="11">
        <f t="shared" si="4"/>
        <v>152</v>
      </c>
      <c r="C158" s="132" t="s">
        <v>1989</v>
      </c>
      <c r="D158" s="148" t="s">
        <v>13</v>
      </c>
      <c r="E158" s="148" t="s">
        <v>14</v>
      </c>
      <c r="F158" s="52" t="s">
        <v>2156</v>
      </c>
      <c r="G158" s="52" t="s">
        <v>190</v>
      </c>
      <c r="H158" s="52" t="s">
        <v>2155</v>
      </c>
      <c r="I158" s="52" t="s">
        <v>2151</v>
      </c>
      <c r="J158" s="139" t="s">
        <v>670</v>
      </c>
      <c r="K158" s="139" t="s">
        <v>670</v>
      </c>
    </row>
    <row r="159" spans="1:11">
      <c r="A159" s="40" t="str">
        <f t="shared" si="5"/>
        <v>廃棄物廃棄物の収集運搬収集運搬車</v>
      </c>
      <c r="B159" s="11">
        <f t="shared" si="4"/>
        <v>153</v>
      </c>
      <c r="C159" s="132" t="s">
        <v>1990</v>
      </c>
      <c r="D159" s="148" t="s">
        <v>13</v>
      </c>
      <c r="E159" s="148" t="s">
        <v>14</v>
      </c>
      <c r="F159" s="147" t="s">
        <v>2179</v>
      </c>
      <c r="G159" s="233" t="s">
        <v>2180</v>
      </c>
      <c r="H159" s="233"/>
      <c r="I159" s="227" t="s">
        <v>2189</v>
      </c>
      <c r="J159" s="139" t="s">
        <v>670</v>
      </c>
      <c r="K159" s="139" t="s">
        <v>670</v>
      </c>
    </row>
    <row r="160" spans="1:11">
      <c r="A160" s="40" t="str">
        <f t="shared" si="5"/>
        <v>廃棄物廃棄物の収集運搬収集運搬車</v>
      </c>
      <c r="B160" s="11">
        <f t="shared" si="4"/>
        <v>154</v>
      </c>
      <c r="C160" s="132" t="s">
        <v>1990</v>
      </c>
      <c r="D160" s="148" t="s">
        <v>13</v>
      </c>
      <c r="E160" s="148" t="s">
        <v>14</v>
      </c>
      <c r="F160" s="147" t="s">
        <v>2179</v>
      </c>
      <c r="G160" s="233" t="s">
        <v>2180</v>
      </c>
      <c r="H160" s="233"/>
      <c r="I160" s="227" t="s">
        <v>2190</v>
      </c>
      <c r="J160" s="139" t="s">
        <v>670</v>
      </c>
      <c r="K160" s="139" t="s">
        <v>670</v>
      </c>
    </row>
    <row r="161" spans="1:11">
      <c r="A161" s="40" t="str">
        <f t="shared" si="5"/>
        <v>廃棄物廃棄物の収集運搬収集運搬車</v>
      </c>
      <c r="B161" s="11">
        <f t="shared" si="4"/>
        <v>155</v>
      </c>
      <c r="C161" s="132" t="s">
        <v>1990</v>
      </c>
      <c r="D161" s="148" t="s">
        <v>13</v>
      </c>
      <c r="E161" s="148" t="s">
        <v>14</v>
      </c>
      <c r="F161" s="147" t="s">
        <v>2179</v>
      </c>
      <c r="G161" s="233" t="s">
        <v>2180</v>
      </c>
      <c r="H161" s="233"/>
      <c r="I161" s="227" t="s">
        <v>2191</v>
      </c>
      <c r="J161" s="139" t="s">
        <v>670</v>
      </c>
      <c r="K161" s="139" t="s">
        <v>670</v>
      </c>
    </row>
    <row r="162" spans="1:11">
      <c r="A162" s="40" t="str">
        <f t="shared" si="5"/>
        <v>廃棄物廃棄物の収集運搬収集運搬車</v>
      </c>
      <c r="B162" s="11">
        <f t="shared" si="4"/>
        <v>156</v>
      </c>
      <c r="C162" s="132" t="s">
        <v>1990</v>
      </c>
      <c r="D162" s="148" t="s">
        <v>13</v>
      </c>
      <c r="E162" s="148" t="s">
        <v>14</v>
      </c>
      <c r="F162" s="147" t="s">
        <v>2179</v>
      </c>
      <c r="G162" s="233" t="s">
        <v>2180</v>
      </c>
      <c r="H162" s="233"/>
      <c r="I162" s="228" t="s">
        <v>2257</v>
      </c>
      <c r="J162" s="139" t="s">
        <v>670</v>
      </c>
      <c r="K162" s="139" t="s">
        <v>670</v>
      </c>
    </row>
    <row r="163" spans="1:11">
      <c r="A163" s="40" t="str">
        <f t="shared" si="5"/>
        <v>廃棄物廃棄物の収集運搬収集運搬車</v>
      </c>
      <c r="B163" s="11">
        <f t="shared" si="4"/>
        <v>157</v>
      </c>
      <c r="C163" s="132" t="s">
        <v>1990</v>
      </c>
      <c r="D163" s="148" t="s">
        <v>13</v>
      </c>
      <c r="E163" s="148" t="s">
        <v>14</v>
      </c>
      <c r="F163" s="147" t="s">
        <v>2179</v>
      </c>
      <c r="G163" s="233" t="s">
        <v>2180</v>
      </c>
      <c r="H163" s="233"/>
      <c r="I163" s="228" t="s">
        <v>2258</v>
      </c>
      <c r="J163" s="139" t="s">
        <v>670</v>
      </c>
      <c r="K163" s="139" t="s">
        <v>670</v>
      </c>
    </row>
    <row r="164" spans="1:11">
      <c r="A164" s="40" t="str">
        <f t="shared" si="5"/>
        <v>廃棄物廃棄物の収集運搬収集運搬車</v>
      </c>
      <c r="B164" s="11">
        <f t="shared" si="4"/>
        <v>158</v>
      </c>
      <c r="C164" s="132" t="s">
        <v>1990</v>
      </c>
      <c r="D164" s="148" t="s">
        <v>13</v>
      </c>
      <c r="E164" s="148" t="s">
        <v>14</v>
      </c>
      <c r="F164" s="147" t="s">
        <v>2179</v>
      </c>
      <c r="G164" s="233" t="s">
        <v>2180</v>
      </c>
      <c r="H164" s="233"/>
      <c r="I164" s="228" t="s">
        <v>2259</v>
      </c>
      <c r="J164" s="139" t="s">
        <v>670</v>
      </c>
      <c r="K164" s="139" t="s">
        <v>670</v>
      </c>
    </row>
    <row r="165" spans="1:11">
      <c r="A165" s="40" t="str">
        <f t="shared" si="5"/>
        <v>廃棄物廃棄物の収集運搬収集運搬車</v>
      </c>
      <c r="B165" s="11">
        <f t="shared" si="4"/>
        <v>159</v>
      </c>
      <c r="C165" s="132" t="s">
        <v>1990</v>
      </c>
      <c r="D165" s="148" t="s">
        <v>13</v>
      </c>
      <c r="E165" s="148" t="s">
        <v>14</v>
      </c>
      <c r="F165" s="147" t="s">
        <v>2179</v>
      </c>
      <c r="G165" s="233" t="s">
        <v>2180</v>
      </c>
      <c r="H165" s="233"/>
      <c r="I165" s="228" t="s">
        <v>2260</v>
      </c>
      <c r="J165" s="139" t="s">
        <v>670</v>
      </c>
      <c r="K165" s="139" t="s">
        <v>670</v>
      </c>
    </row>
    <row r="166" spans="1:11">
      <c r="A166" s="40" t="str">
        <f t="shared" si="5"/>
        <v>廃棄物廃棄物焼却施設（ガス化溶融施設を含む）受入供給設備</v>
      </c>
      <c r="B166" s="11">
        <f t="shared" si="4"/>
        <v>160</v>
      </c>
      <c r="C166" s="132" t="s">
        <v>1990</v>
      </c>
      <c r="D166" s="148" t="s">
        <v>13</v>
      </c>
      <c r="E166" s="148" t="s">
        <v>14</v>
      </c>
      <c r="F166" s="147" t="s">
        <v>2182</v>
      </c>
      <c r="G166" s="147" t="s">
        <v>2184</v>
      </c>
      <c r="H166" s="99" t="s">
        <v>2173</v>
      </c>
      <c r="I166" s="227" t="s">
        <v>2192</v>
      </c>
      <c r="J166" s="139" t="s">
        <v>670</v>
      </c>
      <c r="K166" s="139" t="s">
        <v>670</v>
      </c>
    </row>
    <row r="167" spans="1:11">
      <c r="A167" s="40" t="str">
        <f t="shared" si="5"/>
        <v>廃棄物廃棄物焼却施設（ガス化溶融施設を含む）受入供給設備</v>
      </c>
      <c r="B167" s="11">
        <f t="shared" si="4"/>
        <v>161</v>
      </c>
      <c r="C167" s="132" t="s">
        <v>1990</v>
      </c>
      <c r="D167" s="148" t="s">
        <v>13</v>
      </c>
      <c r="E167" s="148" t="s">
        <v>14</v>
      </c>
      <c r="F167" s="147" t="s">
        <v>2182</v>
      </c>
      <c r="G167" s="147" t="s">
        <v>2184</v>
      </c>
      <c r="H167" s="99" t="s">
        <v>2173</v>
      </c>
      <c r="I167" s="227" t="s">
        <v>2193</v>
      </c>
      <c r="J167" s="139" t="s">
        <v>670</v>
      </c>
      <c r="K167" s="139" t="s">
        <v>670</v>
      </c>
    </row>
    <row r="168" spans="1:11">
      <c r="A168" s="40" t="str">
        <f t="shared" si="5"/>
        <v>廃棄物廃棄物焼却施設（ガス化溶融施設を含む）受入供給設備</v>
      </c>
      <c r="B168" s="11">
        <f t="shared" si="4"/>
        <v>162</v>
      </c>
      <c r="C168" s="132" t="s">
        <v>1990</v>
      </c>
      <c r="D168" s="148" t="s">
        <v>13</v>
      </c>
      <c r="E168" s="148" t="s">
        <v>14</v>
      </c>
      <c r="F168" s="147" t="s">
        <v>2182</v>
      </c>
      <c r="G168" s="147" t="s">
        <v>2184</v>
      </c>
      <c r="H168" s="99" t="s">
        <v>2173</v>
      </c>
      <c r="I168" s="227" t="s">
        <v>2194</v>
      </c>
      <c r="J168" s="139" t="s">
        <v>670</v>
      </c>
      <c r="K168" s="139" t="s">
        <v>670</v>
      </c>
    </row>
    <row r="169" spans="1:11">
      <c r="A169" s="40" t="str">
        <f t="shared" si="5"/>
        <v>廃棄物廃棄物焼却施設（ガス化溶融施設を含む）受入供給設備</v>
      </c>
      <c r="B169" s="11">
        <f t="shared" si="4"/>
        <v>163</v>
      </c>
      <c r="C169" s="132" t="s">
        <v>1990</v>
      </c>
      <c r="D169" s="148" t="s">
        <v>13</v>
      </c>
      <c r="E169" s="148" t="s">
        <v>14</v>
      </c>
      <c r="F169" s="147" t="s">
        <v>2182</v>
      </c>
      <c r="G169" s="147" t="s">
        <v>2184</v>
      </c>
      <c r="H169" s="99" t="s">
        <v>2173</v>
      </c>
      <c r="I169" s="227" t="s">
        <v>2195</v>
      </c>
      <c r="J169" s="139" t="s">
        <v>670</v>
      </c>
      <c r="K169" s="139" t="s">
        <v>670</v>
      </c>
    </row>
    <row r="170" spans="1:11">
      <c r="A170" s="40" t="str">
        <f t="shared" si="5"/>
        <v>廃棄物廃棄物焼却施設（ガス化溶融施設を含む）受入供給設備</v>
      </c>
      <c r="B170" s="11">
        <f t="shared" si="4"/>
        <v>164</v>
      </c>
      <c r="C170" s="132" t="s">
        <v>1990</v>
      </c>
      <c r="D170" s="148" t="s">
        <v>13</v>
      </c>
      <c r="E170" s="148" t="s">
        <v>14</v>
      </c>
      <c r="F170" s="147" t="s">
        <v>2182</v>
      </c>
      <c r="G170" s="147" t="s">
        <v>2184</v>
      </c>
      <c r="H170" s="99" t="s">
        <v>2173</v>
      </c>
      <c r="I170" s="227" t="s">
        <v>2261</v>
      </c>
      <c r="J170" s="139" t="s">
        <v>670</v>
      </c>
      <c r="K170" s="139" t="s">
        <v>670</v>
      </c>
    </row>
    <row r="171" spans="1:11">
      <c r="A171" s="40" t="str">
        <f t="shared" si="5"/>
        <v>廃棄物廃棄物焼却施設（ガス化溶融施設を含む）受入供給設備</v>
      </c>
      <c r="B171" s="11">
        <f t="shared" si="4"/>
        <v>165</v>
      </c>
      <c r="C171" s="132" t="s">
        <v>1990</v>
      </c>
      <c r="D171" s="148" t="s">
        <v>13</v>
      </c>
      <c r="E171" s="148" t="s">
        <v>14</v>
      </c>
      <c r="F171" s="147" t="s">
        <v>2182</v>
      </c>
      <c r="G171" s="147" t="s">
        <v>2184</v>
      </c>
      <c r="H171" s="99" t="s">
        <v>2174</v>
      </c>
      <c r="I171" s="227" t="s">
        <v>2192</v>
      </c>
      <c r="J171" s="139" t="s">
        <v>670</v>
      </c>
      <c r="K171" s="139" t="s">
        <v>670</v>
      </c>
    </row>
    <row r="172" spans="1:11">
      <c r="A172" s="40" t="str">
        <f t="shared" si="5"/>
        <v>廃棄物廃棄物焼却施設（ガス化溶融施設を含む）受入供給設備</v>
      </c>
      <c r="B172" s="11">
        <f t="shared" si="4"/>
        <v>166</v>
      </c>
      <c r="C172" s="132" t="s">
        <v>1990</v>
      </c>
      <c r="D172" s="148" t="s">
        <v>13</v>
      </c>
      <c r="E172" s="148" t="s">
        <v>14</v>
      </c>
      <c r="F172" s="147" t="s">
        <v>2182</v>
      </c>
      <c r="G172" s="147" t="s">
        <v>2184</v>
      </c>
      <c r="H172" s="99" t="s">
        <v>2174</v>
      </c>
      <c r="I172" s="227" t="s">
        <v>2196</v>
      </c>
      <c r="J172" s="139" t="s">
        <v>670</v>
      </c>
      <c r="K172" s="139" t="s">
        <v>670</v>
      </c>
    </row>
    <row r="173" spans="1:11">
      <c r="A173" s="40" t="str">
        <f t="shared" si="5"/>
        <v>廃棄物廃棄物焼却施設（ガス化溶融施設を含む）受入供給設備</v>
      </c>
      <c r="B173" s="11">
        <f t="shared" si="4"/>
        <v>167</v>
      </c>
      <c r="C173" s="132" t="s">
        <v>1990</v>
      </c>
      <c r="D173" s="148" t="s">
        <v>13</v>
      </c>
      <c r="E173" s="148" t="s">
        <v>14</v>
      </c>
      <c r="F173" s="147" t="s">
        <v>2182</v>
      </c>
      <c r="G173" s="147" t="s">
        <v>2184</v>
      </c>
      <c r="H173" s="99" t="s">
        <v>2175</v>
      </c>
      <c r="I173" s="227" t="s">
        <v>2197</v>
      </c>
      <c r="J173" s="139" t="s">
        <v>670</v>
      </c>
      <c r="K173" s="139" t="s">
        <v>670</v>
      </c>
    </row>
    <row r="174" spans="1:11">
      <c r="A174" s="40" t="str">
        <f t="shared" si="5"/>
        <v>廃棄物廃棄物焼却施設（ガス化溶融施設を含む）受入供給設備</v>
      </c>
      <c r="B174" s="11">
        <f t="shared" si="4"/>
        <v>168</v>
      </c>
      <c r="C174" s="132" t="s">
        <v>1990</v>
      </c>
      <c r="D174" s="148" t="s">
        <v>13</v>
      </c>
      <c r="E174" s="148" t="s">
        <v>14</v>
      </c>
      <c r="F174" s="147" t="s">
        <v>2182</v>
      </c>
      <c r="G174" s="147" t="s">
        <v>2184</v>
      </c>
      <c r="H174" s="99" t="s">
        <v>2175</v>
      </c>
      <c r="I174" s="227" t="s">
        <v>2198</v>
      </c>
      <c r="J174" s="139" t="s">
        <v>670</v>
      </c>
      <c r="K174" s="139" t="s">
        <v>670</v>
      </c>
    </row>
    <row r="175" spans="1:11">
      <c r="A175" s="40" t="str">
        <f t="shared" si="5"/>
        <v>廃棄物廃棄物焼却施設（ガス化溶融施設を含む）燃焼（溶融）設備</v>
      </c>
      <c r="B175" s="11">
        <f t="shared" si="4"/>
        <v>169</v>
      </c>
      <c r="C175" s="132" t="s">
        <v>1990</v>
      </c>
      <c r="D175" s="148" t="s">
        <v>13</v>
      </c>
      <c r="E175" s="148" t="s">
        <v>14</v>
      </c>
      <c r="F175" s="147" t="s">
        <v>2182</v>
      </c>
      <c r="G175" s="233" t="s">
        <v>2185</v>
      </c>
      <c r="H175" s="233"/>
      <c r="I175" s="227" t="s">
        <v>2199</v>
      </c>
      <c r="J175" s="139" t="s">
        <v>670</v>
      </c>
      <c r="K175" s="139" t="s">
        <v>670</v>
      </c>
    </row>
    <row r="176" spans="1:11">
      <c r="A176" s="40" t="str">
        <f t="shared" si="5"/>
        <v>廃棄物廃棄物焼却施設（ガス化溶融施設を含む）燃焼（溶融）設備</v>
      </c>
      <c r="B176" s="11">
        <f t="shared" si="4"/>
        <v>170</v>
      </c>
      <c r="C176" s="132" t="s">
        <v>1990</v>
      </c>
      <c r="D176" s="148" t="s">
        <v>13</v>
      </c>
      <c r="E176" s="148" t="s">
        <v>14</v>
      </c>
      <c r="F176" s="147" t="s">
        <v>2182</v>
      </c>
      <c r="G176" s="233" t="s">
        <v>2185</v>
      </c>
      <c r="H176" s="233"/>
      <c r="I176" s="227" t="s">
        <v>2200</v>
      </c>
      <c r="J176" s="139" t="s">
        <v>670</v>
      </c>
      <c r="K176" s="139" t="s">
        <v>670</v>
      </c>
    </row>
    <row r="177" spans="1:11">
      <c r="A177" s="40" t="str">
        <f t="shared" si="5"/>
        <v>廃棄物廃棄物焼却施設（ガス化溶融施設を含む）燃焼（溶融）設備</v>
      </c>
      <c r="B177" s="11">
        <f t="shared" si="4"/>
        <v>171</v>
      </c>
      <c r="C177" s="132" t="s">
        <v>1990</v>
      </c>
      <c r="D177" s="148" t="s">
        <v>13</v>
      </c>
      <c r="E177" s="148" t="s">
        <v>14</v>
      </c>
      <c r="F177" s="147" t="s">
        <v>2182</v>
      </c>
      <c r="G177" s="233" t="s">
        <v>2185</v>
      </c>
      <c r="H177" s="233"/>
      <c r="I177" s="227" t="s">
        <v>2201</v>
      </c>
      <c r="J177" s="139" t="s">
        <v>670</v>
      </c>
      <c r="K177" s="139" t="s">
        <v>670</v>
      </c>
    </row>
    <row r="178" spans="1:11">
      <c r="A178" s="40" t="str">
        <f t="shared" si="5"/>
        <v>廃棄物廃棄物焼却施設（ガス化溶融施設を含む）燃焼（溶融）設備</v>
      </c>
      <c r="B178" s="11">
        <f t="shared" si="4"/>
        <v>172</v>
      </c>
      <c r="C178" s="132" t="s">
        <v>1990</v>
      </c>
      <c r="D178" s="148" t="s">
        <v>13</v>
      </c>
      <c r="E178" s="148" t="s">
        <v>14</v>
      </c>
      <c r="F178" s="147" t="s">
        <v>2182</v>
      </c>
      <c r="G178" s="233" t="s">
        <v>2185</v>
      </c>
      <c r="H178" s="233"/>
      <c r="I178" s="227" t="s">
        <v>2202</v>
      </c>
      <c r="J178" s="139" t="s">
        <v>670</v>
      </c>
      <c r="K178" s="139" t="s">
        <v>670</v>
      </c>
    </row>
    <row r="179" spans="1:11">
      <c r="A179" s="40" t="str">
        <f t="shared" si="5"/>
        <v>廃棄物廃棄物焼却施設（ガス化溶融施設を含む）燃焼（溶融）設備</v>
      </c>
      <c r="B179" s="11">
        <f t="shared" si="4"/>
        <v>173</v>
      </c>
      <c r="C179" s="132" t="s">
        <v>1990</v>
      </c>
      <c r="D179" s="148" t="s">
        <v>13</v>
      </c>
      <c r="E179" s="148" t="s">
        <v>14</v>
      </c>
      <c r="F179" s="147" t="s">
        <v>2182</v>
      </c>
      <c r="G179" s="233" t="s">
        <v>2185</v>
      </c>
      <c r="H179" s="233"/>
      <c r="I179" s="227" t="s">
        <v>2203</v>
      </c>
      <c r="J179" s="139" t="s">
        <v>670</v>
      </c>
      <c r="K179" s="139" t="s">
        <v>670</v>
      </c>
    </row>
    <row r="180" spans="1:11">
      <c r="A180" s="40" t="str">
        <f t="shared" si="5"/>
        <v>廃棄物廃棄物焼却施設（ガス化溶融施設を含む）燃焼（溶融）設備</v>
      </c>
      <c r="B180" s="11">
        <f t="shared" si="4"/>
        <v>174</v>
      </c>
      <c r="C180" s="132" t="s">
        <v>1990</v>
      </c>
      <c r="D180" s="148" t="s">
        <v>13</v>
      </c>
      <c r="E180" s="148" t="s">
        <v>14</v>
      </c>
      <c r="F180" s="147" t="s">
        <v>2182</v>
      </c>
      <c r="G180" s="233" t="s">
        <v>2185</v>
      </c>
      <c r="H180" s="233"/>
      <c r="I180" s="227" t="s">
        <v>2204</v>
      </c>
      <c r="J180" s="139" t="s">
        <v>670</v>
      </c>
      <c r="K180" s="139" t="s">
        <v>670</v>
      </c>
    </row>
    <row r="181" spans="1:11">
      <c r="A181" s="40" t="str">
        <f t="shared" si="5"/>
        <v>廃棄物廃棄物焼却施設（ガス化溶融施設を含む）燃焼（溶融）設備</v>
      </c>
      <c r="B181" s="11">
        <f t="shared" si="4"/>
        <v>175</v>
      </c>
      <c r="C181" s="132" t="s">
        <v>1990</v>
      </c>
      <c r="D181" s="148" t="s">
        <v>13</v>
      </c>
      <c r="E181" s="148" t="s">
        <v>2298</v>
      </c>
      <c r="F181" s="147" t="s">
        <v>2182</v>
      </c>
      <c r="G181" s="233" t="s">
        <v>2185</v>
      </c>
      <c r="H181" s="233"/>
      <c r="I181" s="227" t="s">
        <v>2205</v>
      </c>
      <c r="J181" s="139" t="s">
        <v>670</v>
      </c>
      <c r="K181" s="139" t="s">
        <v>670</v>
      </c>
    </row>
    <row r="182" spans="1:11">
      <c r="A182" s="40" t="str">
        <f t="shared" si="5"/>
        <v>廃棄物廃棄物焼却施設（ガス化溶融施設を含む）燃焼（溶融）設備</v>
      </c>
      <c r="B182" s="11">
        <f t="shared" si="4"/>
        <v>176</v>
      </c>
      <c r="C182" s="132" t="s">
        <v>1990</v>
      </c>
      <c r="D182" s="148" t="s">
        <v>13</v>
      </c>
      <c r="E182" s="148" t="s">
        <v>14</v>
      </c>
      <c r="F182" s="147" t="s">
        <v>2182</v>
      </c>
      <c r="G182" s="233" t="s">
        <v>2185</v>
      </c>
      <c r="H182" s="233"/>
      <c r="I182" s="227" t="s">
        <v>2206</v>
      </c>
      <c r="J182" s="139" t="s">
        <v>670</v>
      </c>
      <c r="K182" s="139" t="s">
        <v>670</v>
      </c>
    </row>
    <row r="183" spans="1:11">
      <c r="A183" s="40" t="str">
        <f t="shared" si="5"/>
        <v>廃棄物廃棄物焼却施設（ガス化溶融施設を含む）燃焼（溶融）設備</v>
      </c>
      <c r="B183" s="11">
        <f>ROW(B183)-6</f>
        <v>177</v>
      </c>
      <c r="C183" s="132" t="s">
        <v>1990</v>
      </c>
      <c r="D183" s="148" t="s">
        <v>13</v>
      </c>
      <c r="E183" s="148" t="s">
        <v>14</v>
      </c>
      <c r="F183" s="147" t="s">
        <v>2182</v>
      </c>
      <c r="G183" s="233" t="s">
        <v>2185</v>
      </c>
      <c r="H183" s="233"/>
      <c r="I183" s="227" t="s">
        <v>2207</v>
      </c>
      <c r="J183" s="139" t="s">
        <v>670</v>
      </c>
      <c r="K183" s="139" t="s">
        <v>670</v>
      </c>
    </row>
    <row r="184" spans="1:11">
      <c r="A184" s="40" t="str">
        <f t="shared" si="5"/>
        <v>廃棄物廃棄物焼却施設（ガス化溶融施設を含む）燃焼（溶融）設備</v>
      </c>
      <c r="B184" s="11">
        <f>ROW(B184)-6</f>
        <v>178</v>
      </c>
      <c r="C184" s="132" t="s">
        <v>1990</v>
      </c>
      <c r="D184" s="148" t="s">
        <v>13</v>
      </c>
      <c r="E184" s="148" t="s">
        <v>14</v>
      </c>
      <c r="F184" s="147" t="s">
        <v>2182</v>
      </c>
      <c r="G184" s="233" t="s">
        <v>2185</v>
      </c>
      <c r="H184" s="233"/>
      <c r="I184" s="228" t="s">
        <v>2262</v>
      </c>
      <c r="J184" s="139" t="s">
        <v>670</v>
      </c>
      <c r="K184" s="139" t="s">
        <v>670</v>
      </c>
    </row>
    <row r="185" spans="1:11">
      <c r="A185" s="40" t="str">
        <f t="shared" si="5"/>
        <v>廃棄物廃棄物焼却施設（ガス化溶融施設を含む）燃焼（溶融）設備</v>
      </c>
      <c r="B185" s="11">
        <f>ROW(B185)-6</f>
        <v>179</v>
      </c>
      <c r="C185" s="132" t="s">
        <v>1990</v>
      </c>
      <c r="D185" s="148" t="s">
        <v>13</v>
      </c>
      <c r="E185" s="148" t="s">
        <v>14</v>
      </c>
      <c r="F185" s="147" t="s">
        <v>2182</v>
      </c>
      <c r="G185" s="233" t="s">
        <v>2185</v>
      </c>
      <c r="H185" s="233"/>
      <c r="I185" s="227" t="s">
        <v>2205</v>
      </c>
      <c r="J185" s="139" t="s">
        <v>670</v>
      </c>
      <c r="K185" s="139" t="s">
        <v>670</v>
      </c>
    </row>
    <row r="186" spans="1:11">
      <c r="A186" s="40" t="str">
        <f t="shared" si="5"/>
        <v>廃棄物廃棄物焼却施設（ガス化溶融施設を含む）燃焼（溶融）設備</v>
      </c>
      <c r="B186" s="11">
        <f>ROW(B186)-6</f>
        <v>180</v>
      </c>
      <c r="C186" s="132" t="s">
        <v>1990</v>
      </c>
      <c r="D186" s="148" t="s">
        <v>13</v>
      </c>
      <c r="E186" s="148" t="s">
        <v>14</v>
      </c>
      <c r="F186" s="147" t="s">
        <v>2182</v>
      </c>
      <c r="G186" s="233" t="s">
        <v>2185</v>
      </c>
      <c r="H186" s="233"/>
      <c r="I186" s="227" t="s">
        <v>2263</v>
      </c>
      <c r="J186" s="139" t="s">
        <v>670</v>
      </c>
      <c r="K186" s="139" t="s">
        <v>670</v>
      </c>
    </row>
    <row r="187" spans="1:11">
      <c r="A187" s="40" t="str">
        <f t="shared" si="5"/>
        <v>廃棄物廃棄物焼却施設（ガス化溶融施設を含む）燃焼（溶融）設備</v>
      </c>
      <c r="B187" s="11">
        <f>ROW(B187)-6</f>
        <v>181</v>
      </c>
      <c r="C187" s="132" t="s">
        <v>1990</v>
      </c>
      <c r="D187" s="148" t="s">
        <v>13</v>
      </c>
      <c r="E187" s="148" t="s">
        <v>14</v>
      </c>
      <c r="F187" s="147" t="s">
        <v>2182</v>
      </c>
      <c r="G187" s="233" t="s">
        <v>2185</v>
      </c>
      <c r="H187" s="233"/>
      <c r="I187" s="227" t="s">
        <v>2224</v>
      </c>
      <c r="J187" s="139" t="s">
        <v>670</v>
      </c>
      <c r="K187" s="139" t="s">
        <v>670</v>
      </c>
    </row>
    <row r="188" spans="1:11">
      <c r="A188" s="40" t="str">
        <f t="shared" si="5"/>
        <v>廃棄物廃棄物焼却施設（ガス化溶融施設を含む）灰溶融設備</v>
      </c>
      <c r="B188" s="11">
        <f t="shared" ref="B188:B251" si="6">ROW(B188)-6</f>
        <v>182</v>
      </c>
      <c r="C188" s="132" t="s">
        <v>1990</v>
      </c>
      <c r="D188" s="148" t="s">
        <v>13</v>
      </c>
      <c r="E188" s="148" t="s">
        <v>14</v>
      </c>
      <c r="F188" s="147" t="s">
        <v>2182</v>
      </c>
      <c r="G188" s="233" t="s">
        <v>2169</v>
      </c>
      <c r="H188" s="233"/>
      <c r="I188" s="227" t="s">
        <v>2208</v>
      </c>
      <c r="J188" s="139" t="s">
        <v>670</v>
      </c>
      <c r="K188" s="139" t="s">
        <v>670</v>
      </c>
    </row>
    <row r="189" spans="1:11">
      <c r="A189" s="40" t="str">
        <f t="shared" si="5"/>
        <v>廃棄物廃棄物焼却施設（ガス化溶融施設を含む）灰溶融設備</v>
      </c>
      <c r="B189" s="11">
        <f t="shared" si="6"/>
        <v>183</v>
      </c>
      <c r="C189" s="132" t="s">
        <v>1990</v>
      </c>
      <c r="D189" s="148" t="s">
        <v>13</v>
      </c>
      <c r="E189" s="148" t="s">
        <v>14</v>
      </c>
      <c r="F189" s="147" t="s">
        <v>2182</v>
      </c>
      <c r="G189" s="233" t="s">
        <v>2169</v>
      </c>
      <c r="H189" s="233"/>
      <c r="I189" s="227" t="s">
        <v>2209</v>
      </c>
      <c r="J189" s="139" t="s">
        <v>670</v>
      </c>
      <c r="K189" s="139" t="s">
        <v>670</v>
      </c>
    </row>
    <row r="190" spans="1:11">
      <c r="A190" s="40" t="str">
        <f t="shared" si="5"/>
        <v>廃棄物廃棄物焼却施設（ガス化溶融施設を含む）灰溶融設備</v>
      </c>
      <c r="B190" s="11">
        <f t="shared" si="6"/>
        <v>184</v>
      </c>
      <c r="C190" s="132" t="s">
        <v>1990</v>
      </c>
      <c r="D190" s="148" t="s">
        <v>13</v>
      </c>
      <c r="E190" s="148" t="s">
        <v>14</v>
      </c>
      <c r="F190" s="147" t="s">
        <v>2182</v>
      </c>
      <c r="G190" s="233" t="s">
        <v>2169</v>
      </c>
      <c r="H190" s="233"/>
      <c r="I190" s="227" t="s">
        <v>2264</v>
      </c>
      <c r="J190" s="139" t="s">
        <v>670</v>
      </c>
      <c r="K190" s="139" t="s">
        <v>670</v>
      </c>
    </row>
    <row r="191" spans="1:11">
      <c r="A191" s="40" t="str">
        <f t="shared" si="5"/>
        <v>廃棄物廃棄物焼却施設（ガス化溶融施設を含む）灰溶融設備</v>
      </c>
      <c r="B191" s="11">
        <f t="shared" si="6"/>
        <v>185</v>
      </c>
      <c r="C191" s="132" t="s">
        <v>1990</v>
      </c>
      <c r="D191" s="148" t="s">
        <v>13</v>
      </c>
      <c r="E191" s="148" t="s">
        <v>14</v>
      </c>
      <c r="F191" s="147" t="s">
        <v>2182</v>
      </c>
      <c r="G191" s="233" t="s">
        <v>2169</v>
      </c>
      <c r="H191" s="233"/>
      <c r="I191" s="227" t="s">
        <v>2205</v>
      </c>
      <c r="J191" s="139" t="s">
        <v>670</v>
      </c>
      <c r="K191" s="139" t="s">
        <v>670</v>
      </c>
    </row>
    <row r="192" spans="1:11">
      <c r="A192" s="40" t="str">
        <f t="shared" si="5"/>
        <v>廃棄物廃棄物焼却施設（ガス化溶融施設を含む）灰溶融設備</v>
      </c>
      <c r="B192" s="11">
        <f t="shared" si="6"/>
        <v>186</v>
      </c>
      <c r="C192" s="132" t="s">
        <v>1990</v>
      </c>
      <c r="D192" s="148" t="s">
        <v>13</v>
      </c>
      <c r="E192" s="148" t="s">
        <v>14</v>
      </c>
      <c r="F192" s="147" t="s">
        <v>2182</v>
      </c>
      <c r="G192" s="233" t="s">
        <v>2169</v>
      </c>
      <c r="H192" s="233"/>
      <c r="I192" s="227" t="s">
        <v>2263</v>
      </c>
      <c r="J192" s="139" t="s">
        <v>670</v>
      </c>
      <c r="K192" s="139" t="s">
        <v>670</v>
      </c>
    </row>
    <row r="193" spans="1:11">
      <c r="A193" s="40" t="str">
        <f t="shared" si="5"/>
        <v>廃棄物廃棄物焼却施設（ガス化溶融施設を含む）灰溶融設備</v>
      </c>
      <c r="B193" s="11">
        <f t="shared" si="6"/>
        <v>187</v>
      </c>
      <c r="C193" s="132" t="s">
        <v>1990</v>
      </c>
      <c r="D193" s="148" t="s">
        <v>13</v>
      </c>
      <c r="E193" s="148" t="s">
        <v>14</v>
      </c>
      <c r="F193" s="147" t="s">
        <v>2182</v>
      </c>
      <c r="G193" s="233" t="s">
        <v>2169</v>
      </c>
      <c r="H193" s="233"/>
      <c r="I193" s="227" t="s">
        <v>2265</v>
      </c>
      <c r="J193" s="139" t="s">
        <v>670</v>
      </c>
      <c r="K193" s="139" t="s">
        <v>670</v>
      </c>
    </row>
    <row r="194" spans="1:11">
      <c r="A194" s="40" t="str">
        <f t="shared" si="5"/>
        <v>廃棄物廃棄物焼却施設（ガス化溶融施設を含む）通風設備</v>
      </c>
      <c r="B194" s="11">
        <f t="shared" si="6"/>
        <v>188</v>
      </c>
      <c r="C194" s="132" t="s">
        <v>1990</v>
      </c>
      <c r="D194" s="148" t="s">
        <v>13</v>
      </c>
      <c r="E194" s="148" t="s">
        <v>14</v>
      </c>
      <c r="F194" s="147" t="s">
        <v>2182</v>
      </c>
      <c r="G194" s="233" t="s">
        <v>2170</v>
      </c>
      <c r="H194" s="233"/>
      <c r="I194" s="227" t="s">
        <v>2210</v>
      </c>
      <c r="J194" s="139" t="s">
        <v>670</v>
      </c>
      <c r="K194" s="139" t="s">
        <v>670</v>
      </c>
    </row>
    <row r="195" spans="1:11">
      <c r="A195" s="40" t="str">
        <f t="shared" si="5"/>
        <v>廃棄物廃棄物焼却施設（ガス化溶融施設を含む）通風設備</v>
      </c>
      <c r="B195" s="11">
        <f t="shared" si="6"/>
        <v>189</v>
      </c>
      <c r="C195" s="132" t="s">
        <v>1990</v>
      </c>
      <c r="D195" s="148" t="s">
        <v>13</v>
      </c>
      <c r="E195" s="148" t="s">
        <v>14</v>
      </c>
      <c r="F195" s="147" t="s">
        <v>2182</v>
      </c>
      <c r="G195" s="233" t="s">
        <v>2170</v>
      </c>
      <c r="H195" s="233"/>
      <c r="I195" s="227" t="s">
        <v>2211</v>
      </c>
      <c r="J195" s="139" t="s">
        <v>670</v>
      </c>
      <c r="K195" s="139" t="s">
        <v>670</v>
      </c>
    </row>
    <row r="196" spans="1:11">
      <c r="A196" s="40" t="str">
        <f t="shared" si="5"/>
        <v>廃棄物廃棄物焼却施設（ガス化溶融施設を含む）通風設備</v>
      </c>
      <c r="B196" s="11">
        <f t="shared" si="6"/>
        <v>190</v>
      </c>
      <c r="C196" s="132" t="s">
        <v>1990</v>
      </c>
      <c r="D196" s="148" t="s">
        <v>13</v>
      </c>
      <c r="E196" s="148" t="s">
        <v>14</v>
      </c>
      <c r="F196" s="147" t="s">
        <v>2182</v>
      </c>
      <c r="G196" s="233" t="s">
        <v>2170</v>
      </c>
      <c r="H196" s="233"/>
      <c r="I196" s="227" t="s">
        <v>2212</v>
      </c>
      <c r="J196" s="139" t="s">
        <v>670</v>
      </c>
      <c r="K196" s="139" t="s">
        <v>670</v>
      </c>
    </row>
    <row r="197" spans="1:11">
      <c r="A197" s="40" t="str">
        <f t="shared" si="5"/>
        <v>廃棄物廃棄物焼却施設（ガス化溶融施設を含む）排ガス処理設備</v>
      </c>
      <c r="B197" s="11">
        <f t="shared" si="6"/>
        <v>191</v>
      </c>
      <c r="C197" s="132" t="s">
        <v>1990</v>
      </c>
      <c r="D197" s="148" t="s">
        <v>13</v>
      </c>
      <c r="E197" s="148" t="s">
        <v>14</v>
      </c>
      <c r="F197" s="147" t="s">
        <v>2182</v>
      </c>
      <c r="G197" s="233" t="s">
        <v>2171</v>
      </c>
      <c r="H197" s="233"/>
      <c r="I197" s="227" t="s">
        <v>2213</v>
      </c>
      <c r="J197" s="139" t="s">
        <v>670</v>
      </c>
      <c r="K197" s="139" t="s">
        <v>670</v>
      </c>
    </row>
    <row r="198" spans="1:11">
      <c r="A198" s="40" t="str">
        <f t="shared" si="5"/>
        <v>廃棄物廃棄物焼却施設（ガス化溶融施設を含む）排ガス処理設備</v>
      </c>
      <c r="B198" s="11">
        <f t="shared" si="6"/>
        <v>192</v>
      </c>
      <c r="C198" s="132" t="s">
        <v>1990</v>
      </c>
      <c r="D198" s="148" t="s">
        <v>13</v>
      </c>
      <c r="E198" s="148" t="s">
        <v>14</v>
      </c>
      <c r="F198" s="147" t="s">
        <v>2182</v>
      </c>
      <c r="G198" s="233" t="s">
        <v>2171</v>
      </c>
      <c r="H198" s="233"/>
      <c r="I198" s="227" t="s">
        <v>2214</v>
      </c>
      <c r="J198" s="139" t="s">
        <v>670</v>
      </c>
      <c r="K198" s="139" t="s">
        <v>670</v>
      </c>
    </row>
    <row r="199" spans="1:11">
      <c r="A199" s="40" t="str">
        <f t="shared" si="5"/>
        <v>廃棄物廃棄物焼却施設（ガス化溶融施設を含む）排ガス処理設備</v>
      </c>
      <c r="B199" s="11">
        <f t="shared" si="6"/>
        <v>193</v>
      </c>
      <c r="C199" s="132" t="s">
        <v>1990</v>
      </c>
      <c r="D199" s="148" t="s">
        <v>13</v>
      </c>
      <c r="E199" s="148" t="s">
        <v>14</v>
      </c>
      <c r="F199" s="147" t="s">
        <v>2182</v>
      </c>
      <c r="G199" s="233" t="s">
        <v>2171</v>
      </c>
      <c r="H199" s="233"/>
      <c r="I199" s="227" t="s">
        <v>2215</v>
      </c>
      <c r="J199" s="139" t="s">
        <v>670</v>
      </c>
      <c r="K199" s="139" t="s">
        <v>670</v>
      </c>
    </row>
    <row r="200" spans="1:11">
      <c r="A200" s="40" t="str">
        <f t="shared" ref="A200:A256" si="7">C200&amp;F200&amp;G200</f>
        <v>廃棄物廃棄物焼却施設（ガス化溶融施設を含む）排ガス処理設備</v>
      </c>
      <c r="B200" s="11">
        <f t="shared" si="6"/>
        <v>194</v>
      </c>
      <c r="C200" s="132" t="s">
        <v>1990</v>
      </c>
      <c r="D200" s="148" t="s">
        <v>13</v>
      </c>
      <c r="E200" s="148" t="s">
        <v>14</v>
      </c>
      <c r="F200" s="147" t="s">
        <v>2182</v>
      </c>
      <c r="G200" s="233" t="s">
        <v>2171</v>
      </c>
      <c r="H200" s="233"/>
      <c r="I200" s="227" t="s">
        <v>2216</v>
      </c>
      <c r="J200" s="139" t="s">
        <v>670</v>
      </c>
      <c r="K200" s="139" t="s">
        <v>670</v>
      </c>
    </row>
    <row r="201" spans="1:11">
      <c r="A201" s="40" t="str">
        <f t="shared" si="7"/>
        <v>廃棄物廃棄物焼却施設（ガス化溶融施設を含む）排ガス処理設備</v>
      </c>
      <c r="B201" s="11">
        <f t="shared" si="6"/>
        <v>195</v>
      </c>
      <c r="C201" s="132" t="s">
        <v>1990</v>
      </c>
      <c r="D201" s="148" t="s">
        <v>13</v>
      </c>
      <c r="E201" s="148" t="s">
        <v>14</v>
      </c>
      <c r="F201" s="147" t="s">
        <v>2182</v>
      </c>
      <c r="G201" s="233" t="s">
        <v>2171</v>
      </c>
      <c r="H201" s="233"/>
      <c r="I201" s="227" t="s">
        <v>2217</v>
      </c>
      <c r="J201" s="139" t="s">
        <v>670</v>
      </c>
      <c r="K201" s="139" t="s">
        <v>670</v>
      </c>
    </row>
    <row r="202" spans="1:11">
      <c r="A202" s="40" t="str">
        <f t="shared" si="7"/>
        <v>廃棄物廃棄物焼却施設（ガス化溶融施設を含む）排ガス処理設備</v>
      </c>
      <c r="B202" s="11">
        <f t="shared" si="6"/>
        <v>196</v>
      </c>
      <c r="C202" s="132" t="s">
        <v>1990</v>
      </c>
      <c r="D202" s="148" t="s">
        <v>13</v>
      </c>
      <c r="E202" s="148" t="s">
        <v>14</v>
      </c>
      <c r="F202" s="147" t="s">
        <v>2182</v>
      </c>
      <c r="G202" s="233" t="s">
        <v>2171</v>
      </c>
      <c r="H202" s="233"/>
      <c r="I202" s="228" t="s">
        <v>2266</v>
      </c>
      <c r="J202" s="139" t="s">
        <v>670</v>
      </c>
      <c r="K202" s="139" t="s">
        <v>670</v>
      </c>
    </row>
    <row r="203" spans="1:11">
      <c r="A203" s="40" t="str">
        <f t="shared" si="7"/>
        <v>廃棄物廃棄物焼却施設（ガス化溶融施設を含む）灰出し設備（セメント固化処理設備、スラグ・メタル等の搬出設備を含む）</v>
      </c>
      <c r="B203" s="11">
        <f t="shared" si="6"/>
        <v>197</v>
      </c>
      <c r="C203" s="132" t="s">
        <v>1990</v>
      </c>
      <c r="D203" s="148" t="s">
        <v>13</v>
      </c>
      <c r="E203" s="148" t="s">
        <v>14</v>
      </c>
      <c r="F203" s="147" t="s">
        <v>2182</v>
      </c>
      <c r="G203" s="233" t="s">
        <v>2186</v>
      </c>
      <c r="H203" s="233"/>
      <c r="I203" s="227" t="s">
        <v>2218</v>
      </c>
      <c r="J203" s="139" t="s">
        <v>670</v>
      </c>
      <c r="K203" s="139" t="s">
        <v>670</v>
      </c>
    </row>
    <row r="204" spans="1:11">
      <c r="A204" s="40" t="str">
        <f t="shared" si="7"/>
        <v>廃棄物廃棄物焼却施設（ガス化溶融施設を含む）灰出し設備（セメント固化処理設備、スラグ・メタル等の搬出設備を含む）</v>
      </c>
      <c r="B204" s="11">
        <f t="shared" si="6"/>
        <v>198</v>
      </c>
      <c r="C204" s="132" t="s">
        <v>1990</v>
      </c>
      <c r="D204" s="148" t="s">
        <v>13</v>
      </c>
      <c r="E204" s="148" t="s">
        <v>14</v>
      </c>
      <c r="F204" s="147" t="s">
        <v>2182</v>
      </c>
      <c r="G204" s="233" t="s">
        <v>2186</v>
      </c>
      <c r="H204" s="233"/>
      <c r="I204" s="227" t="s">
        <v>2219</v>
      </c>
      <c r="J204" s="139" t="s">
        <v>670</v>
      </c>
      <c r="K204" s="139" t="s">
        <v>670</v>
      </c>
    </row>
    <row r="205" spans="1:11">
      <c r="A205" s="40" t="str">
        <f t="shared" si="7"/>
        <v>廃棄物廃棄物焼却施設（ガス化溶融施設を含む）灰出し設備（セメント固化処理設備、スラグ・メタル等の搬出設備を含む）</v>
      </c>
      <c r="B205" s="11">
        <f t="shared" si="6"/>
        <v>199</v>
      </c>
      <c r="C205" s="132" t="s">
        <v>1990</v>
      </c>
      <c r="D205" s="148" t="s">
        <v>13</v>
      </c>
      <c r="E205" s="148" t="s">
        <v>14</v>
      </c>
      <c r="F205" s="147" t="s">
        <v>2182</v>
      </c>
      <c r="G205" s="233" t="s">
        <v>2186</v>
      </c>
      <c r="H205" s="233"/>
      <c r="I205" s="227" t="s">
        <v>2220</v>
      </c>
      <c r="J205" s="139" t="s">
        <v>670</v>
      </c>
      <c r="K205" s="139" t="s">
        <v>670</v>
      </c>
    </row>
    <row r="206" spans="1:11">
      <c r="A206" s="40" t="str">
        <f t="shared" si="7"/>
        <v>廃棄物廃棄物焼却施設（ガス化溶融施設を含む）灰出し設備（セメント固化処理設備、スラグ・メタル等の搬出設備を含む）</v>
      </c>
      <c r="B206" s="11">
        <f t="shared" si="6"/>
        <v>200</v>
      </c>
      <c r="C206" s="132" t="s">
        <v>1990</v>
      </c>
      <c r="D206" s="148" t="s">
        <v>13</v>
      </c>
      <c r="E206" s="148" t="s">
        <v>14</v>
      </c>
      <c r="F206" s="147" t="s">
        <v>2182</v>
      </c>
      <c r="G206" s="233" t="s">
        <v>2186</v>
      </c>
      <c r="H206" s="233"/>
      <c r="I206" s="227" t="s">
        <v>2221</v>
      </c>
      <c r="J206" s="139" t="s">
        <v>670</v>
      </c>
      <c r="K206" s="139" t="s">
        <v>670</v>
      </c>
    </row>
    <row r="207" spans="1:11">
      <c r="A207" s="40" t="str">
        <f t="shared" si="7"/>
        <v>廃棄物廃棄物焼却施設（ガス化溶融施設を含む）灰出し設備（セメント固化処理設備、スラグ・メタル等の搬出設備を含む）</v>
      </c>
      <c r="B207" s="11">
        <f t="shared" si="6"/>
        <v>201</v>
      </c>
      <c r="C207" s="132" t="s">
        <v>1990</v>
      </c>
      <c r="D207" s="148" t="s">
        <v>13</v>
      </c>
      <c r="E207" s="148" t="s">
        <v>14</v>
      </c>
      <c r="F207" s="147" t="s">
        <v>2182</v>
      </c>
      <c r="G207" s="233" t="s">
        <v>2186</v>
      </c>
      <c r="H207" s="233"/>
      <c r="I207" s="227" t="s">
        <v>2222</v>
      </c>
      <c r="J207" s="139" t="s">
        <v>670</v>
      </c>
      <c r="K207" s="139" t="s">
        <v>670</v>
      </c>
    </row>
    <row r="208" spans="1:11">
      <c r="A208" s="40" t="str">
        <f t="shared" si="7"/>
        <v>廃棄物廃棄物焼却施設（ガス化溶融施設を含む）排水処理設備</v>
      </c>
      <c r="B208" s="11">
        <f t="shared" si="6"/>
        <v>202</v>
      </c>
      <c r="C208" s="132" t="s">
        <v>1990</v>
      </c>
      <c r="D208" s="148" t="s">
        <v>13</v>
      </c>
      <c r="E208" s="148" t="s">
        <v>14</v>
      </c>
      <c r="F208" s="147" t="s">
        <v>2182</v>
      </c>
      <c r="G208" s="233" t="s">
        <v>2172</v>
      </c>
      <c r="H208" s="233"/>
      <c r="I208" s="227" t="s">
        <v>2223</v>
      </c>
      <c r="J208" s="139" t="s">
        <v>670</v>
      </c>
      <c r="K208" s="139" t="s">
        <v>670</v>
      </c>
    </row>
    <row r="209" spans="1:11">
      <c r="A209" s="40" t="str">
        <f t="shared" si="7"/>
        <v>廃棄物廃棄物焼却施設（ガス化溶融施設を含む）排水処理設備</v>
      </c>
      <c r="B209" s="11">
        <f t="shared" si="6"/>
        <v>203</v>
      </c>
      <c r="C209" s="132" t="s">
        <v>1990</v>
      </c>
      <c r="D209" s="148" t="s">
        <v>13</v>
      </c>
      <c r="E209" s="148" t="s">
        <v>14</v>
      </c>
      <c r="F209" s="147" t="s">
        <v>2182</v>
      </c>
      <c r="G209" s="233" t="s">
        <v>2172</v>
      </c>
      <c r="H209" s="233"/>
      <c r="I209" s="227" t="s">
        <v>2224</v>
      </c>
      <c r="J209" s="139" t="s">
        <v>670</v>
      </c>
      <c r="K209" s="139" t="s">
        <v>670</v>
      </c>
    </row>
    <row r="210" spans="1:11">
      <c r="A210" s="40" t="str">
        <f t="shared" si="7"/>
        <v>廃棄物廃棄物焼却施設（ガス化溶融施設を含む）熱回収設備</v>
      </c>
      <c r="B210" s="11">
        <f t="shared" si="6"/>
        <v>204</v>
      </c>
      <c r="C210" s="132" t="s">
        <v>1990</v>
      </c>
      <c r="D210" s="148" t="s">
        <v>13</v>
      </c>
      <c r="E210" s="148" t="s">
        <v>14</v>
      </c>
      <c r="F210" s="147" t="s">
        <v>2182</v>
      </c>
      <c r="G210" s="147" t="s">
        <v>2187</v>
      </c>
      <c r="H210" s="99" t="s">
        <v>2176</v>
      </c>
      <c r="I210" s="228" t="s">
        <v>2225</v>
      </c>
      <c r="J210" s="139" t="s">
        <v>670</v>
      </c>
      <c r="K210" s="139" t="s">
        <v>670</v>
      </c>
    </row>
    <row r="211" spans="1:11">
      <c r="A211" s="40" t="str">
        <f t="shared" si="7"/>
        <v>廃棄物廃棄物焼却施設（ガス化溶融施設を含む）熱回収設備</v>
      </c>
      <c r="B211" s="11">
        <f t="shared" si="6"/>
        <v>205</v>
      </c>
      <c r="C211" s="132" t="s">
        <v>1990</v>
      </c>
      <c r="D211" s="148" t="s">
        <v>13</v>
      </c>
      <c r="E211" s="148" t="s">
        <v>14</v>
      </c>
      <c r="F211" s="147" t="s">
        <v>2182</v>
      </c>
      <c r="G211" s="147" t="s">
        <v>2187</v>
      </c>
      <c r="H211" s="99" t="s">
        <v>2176</v>
      </c>
      <c r="I211" s="228" t="s">
        <v>2226</v>
      </c>
      <c r="J211" s="139" t="s">
        <v>670</v>
      </c>
      <c r="K211" s="139" t="s">
        <v>670</v>
      </c>
    </row>
    <row r="212" spans="1:11">
      <c r="A212" s="40" t="str">
        <f t="shared" si="7"/>
        <v>廃棄物廃棄物焼却施設（ガス化溶融施設を含む）熱回収設備</v>
      </c>
      <c r="B212" s="11">
        <f t="shared" si="6"/>
        <v>206</v>
      </c>
      <c r="C212" s="132" t="s">
        <v>1990</v>
      </c>
      <c r="D212" s="148" t="s">
        <v>13</v>
      </c>
      <c r="E212" s="148" t="s">
        <v>14</v>
      </c>
      <c r="F212" s="147" t="s">
        <v>2182</v>
      </c>
      <c r="G212" s="147" t="s">
        <v>2187</v>
      </c>
      <c r="H212" s="99" t="s">
        <v>2176</v>
      </c>
      <c r="I212" s="228" t="s">
        <v>2227</v>
      </c>
      <c r="J212" s="139" t="s">
        <v>670</v>
      </c>
      <c r="K212" s="139" t="s">
        <v>670</v>
      </c>
    </row>
    <row r="213" spans="1:11">
      <c r="A213" s="40" t="str">
        <f t="shared" si="7"/>
        <v>廃棄物廃棄物焼却施設（ガス化溶融施設を含む）熱回収設備</v>
      </c>
      <c r="B213" s="11">
        <f t="shared" si="6"/>
        <v>207</v>
      </c>
      <c r="C213" s="132" t="s">
        <v>1990</v>
      </c>
      <c r="D213" s="148" t="s">
        <v>13</v>
      </c>
      <c r="E213" s="148" t="s">
        <v>14</v>
      </c>
      <c r="F213" s="147" t="s">
        <v>2182</v>
      </c>
      <c r="G213" s="147" t="s">
        <v>2187</v>
      </c>
      <c r="H213" s="99" t="s">
        <v>2176</v>
      </c>
      <c r="I213" s="228" t="s">
        <v>2267</v>
      </c>
      <c r="J213" s="139" t="s">
        <v>670</v>
      </c>
      <c r="K213" s="139" t="s">
        <v>670</v>
      </c>
    </row>
    <row r="214" spans="1:11">
      <c r="A214" s="40" t="str">
        <f t="shared" si="7"/>
        <v>廃棄物廃棄物焼却施設（ガス化溶融施設を含む）熱回収設備</v>
      </c>
      <c r="B214" s="11">
        <f t="shared" si="6"/>
        <v>208</v>
      </c>
      <c r="C214" s="132" t="s">
        <v>1990</v>
      </c>
      <c r="D214" s="148" t="s">
        <v>13</v>
      </c>
      <c r="E214" s="148" t="s">
        <v>14</v>
      </c>
      <c r="F214" s="147" t="s">
        <v>2182</v>
      </c>
      <c r="G214" s="147" t="s">
        <v>2187</v>
      </c>
      <c r="H214" s="99" t="s">
        <v>2176</v>
      </c>
      <c r="I214" s="228" t="s">
        <v>2269</v>
      </c>
      <c r="J214" s="139" t="s">
        <v>670</v>
      </c>
      <c r="K214" s="139" t="s">
        <v>670</v>
      </c>
    </row>
    <row r="215" spans="1:11">
      <c r="A215" s="40" t="str">
        <f t="shared" si="7"/>
        <v>廃棄物廃棄物焼却施設（ガス化溶融施設を含む）熱回収設備</v>
      </c>
      <c r="B215" s="11">
        <f t="shared" si="6"/>
        <v>209</v>
      </c>
      <c r="C215" s="132" t="s">
        <v>1990</v>
      </c>
      <c r="D215" s="148" t="s">
        <v>13</v>
      </c>
      <c r="E215" s="148" t="s">
        <v>14</v>
      </c>
      <c r="F215" s="147" t="s">
        <v>2182</v>
      </c>
      <c r="G215" s="147" t="s">
        <v>2187</v>
      </c>
      <c r="H215" s="99" t="s">
        <v>2177</v>
      </c>
      <c r="I215" s="228" t="s">
        <v>2228</v>
      </c>
      <c r="J215" s="139" t="s">
        <v>670</v>
      </c>
      <c r="K215" s="139" t="s">
        <v>670</v>
      </c>
    </row>
    <row r="216" spans="1:11">
      <c r="A216" s="40" t="str">
        <f t="shared" si="7"/>
        <v>廃棄物廃棄物焼却施設（ガス化溶融施設を含む）熱回収設備</v>
      </c>
      <c r="B216" s="11">
        <f t="shared" si="6"/>
        <v>210</v>
      </c>
      <c r="C216" s="132" t="s">
        <v>1990</v>
      </c>
      <c r="D216" s="148" t="s">
        <v>13</v>
      </c>
      <c r="E216" s="148" t="s">
        <v>14</v>
      </c>
      <c r="F216" s="147" t="s">
        <v>2182</v>
      </c>
      <c r="G216" s="147" t="s">
        <v>2187</v>
      </c>
      <c r="H216" s="99" t="s">
        <v>2177</v>
      </c>
      <c r="I216" s="228" t="s">
        <v>2229</v>
      </c>
      <c r="J216" s="139" t="s">
        <v>670</v>
      </c>
      <c r="K216" s="139" t="s">
        <v>670</v>
      </c>
    </row>
    <row r="217" spans="1:11">
      <c r="A217" s="40" t="str">
        <f t="shared" si="7"/>
        <v>廃棄物廃棄物焼却施設（ガス化溶融施設を含む）熱回収設備</v>
      </c>
      <c r="B217" s="11">
        <f t="shared" si="6"/>
        <v>211</v>
      </c>
      <c r="C217" s="132" t="s">
        <v>1990</v>
      </c>
      <c r="D217" s="148" t="s">
        <v>13</v>
      </c>
      <c r="E217" s="148" t="s">
        <v>14</v>
      </c>
      <c r="F217" s="147" t="s">
        <v>2182</v>
      </c>
      <c r="G217" s="147" t="s">
        <v>2187</v>
      </c>
      <c r="H217" s="99" t="s">
        <v>2177</v>
      </c>
      <c r="I217" s="228" t="s">
        <v>2230</v>
      </c>
      <c r="J217" s="139" t="s">
        <v>670</v>
      </c>
      <c r="K217" s="139" t="s">
        <v>670</v>
      </c>
    </row>
    <row r="218" spans="1:11">
      <c r="A218" s="40" t="str">
        <f t="shared" si="7"/>
        <v>廃棄物廃棄物焼却施設（ガス化溶融施設を含む）熱回収設備</v>
      </c>
      <c r="B218" s="11">
        <f t="shared" si="6"/>
        <v>212</v>
      </c>
      <c r="C218" s="132" t="s">
        <v>1990</v>
      </c>
      <c r="D218" s="148" t="s">
        <v>13</v>
      </c>
      <c r="E218" s="148" t="s">
        <v>14</v>
      </c>
      <c r="F218" s="147" t="s">
        <v>2182</v>
      </c>
      <c r="G218" s="147" t="s">
        <v>2187</v>
      </c>
      <c r="H218" s="99" t="s">
        <v>2177</v>
      </c>
      <c r="I218" s="228" t="s">
        <v>2231</v>
      </c>
      <c r="J218" s="139" t="s">
        <v>670</v>
      </c>
      <c r="K218" s="139" t="s">
        <v>670</v>
      </c>
    </row>
    <row r="219" spans="1:11">
      <c r="A219" s="40" t="str">
        <f t="shared" si="7"/>
        <v>廃棄物廃棄物焼却施設（ガス化溶融施設を含む）熱回収設備</v>
      </c>
      <c r="B219" s="11">
        <f t="shared" si="6"/>
        <v>213</v>
      </c>
      <c r="C219" s="132" t="s">
        <v>1990</v>
      </c>
      <c r="D219" s="148" t="s">
        <v>13</v>
      </c>
      <c r="E219" s="148" t="s">
        <v>14</v>
      </c>
      <c r="F219" s="147" t="s">
        <v>2182</v>
      </c>
      <c r="G219" s="147" t="s">
        <v>2187</v>
      </c>
      <c r="H219" s="99" t="s">
        <v>2177</v>
      </c>
      <c r="I219" s="228" t="s">
        <v>2232</v>
      </c>
      <c r="J219" s="139" t="s">
        <v>670</v>
      </c>
      <c r="K219" s="139" t="s">
        <v>670</v>
      </c>
    </row>
    <row r="220" spans="1:11">
      <c r="A220" s="40" t="str">
        <f t="shared" si="7"/>
        <v>廃棄物廃棄物焼却施設（ガス化溶融施設を含む）熱回収設備</v>
      </c>
      <c r="B220" s="11">
        <f t="shared" si="6"/>
        <v>214</v>
      </c>
      <c r="C220" s="132" t="s">
        <v>1990</v>
      </c>
      <c r="D220" s="148" t="s">
        <v>13</v>
      </c>
      <c r="E220" s="148" t="s">
        <v>14</v>
      </c>
      <c r="F220" s="147" t="s">
        <v>2182</v>
      </c>
      <c r="G220" s="147" t="s">
        <v>2187</v>
      </c>
      <c r="H220" s="99" t="s">
        <v>2177</v>
      </c>
      <c r="I220" s="228" t="s">
        <v>2233</v>
      </c>
      <c r="J220" s="139" t="s">
        <v>670</v>
      </c>
      <c r="K220" s="139" t="s">
        <v>670</v>
      </c>
    </row>
    <row r="221" spans="1:11">
      <c r="A221" s="40" t="str">
        <f t="shared" si="7"/>
        <v>廃棄物廃棄物焼却施設（ガス化溶融施設を含む）熱回収設備</v>
      </c>
      <c r="B221" s="11">
        <f t="shared" si="6"/>
        <v>215</v>
      </c>
      <c r="C221" s="132" t="s">
        <v>1990</v>
      </c>
      <c r="D221" s="148" t="s">
        <v>13</v>
      </c>
      <c r="E221" s="148" t="s">
        <v>14</v>
      </c>
      <c r="F221" s="147" t="s">
        <v>2182</v>
      </c>
      <c r="G221" s="147" t="s">
        <v>2187</v>
      </c>
      <c r="H221" s="99" t="s">
        <v>2177</v>
      </c>
      <c r="I221" s="228" t="s">
        <v>2234</v>
      </c>
      <c r="J221" s="139" t="s">
        <v>670</v>
      </c>
      <c r="K221" s="139" t="s">
        <v>670</v>
      </c>
    </row>
    <row r="222" spans="1:11">
      <c r="A222" s="40" t="str">
        <f t="shared" si="7"/>
        <v>廃棄物廃棄物焼却施設（ガス化溶融施設を含む）熱回収設備</v>
      </c>
      <c r="B222" s="11">
        <f t="shared" si="6"/>
        <v>216</v>
      </c>
      <c r="C222" s="132" t="s">
        <v>1990</v>
      </c>
      <c r="D222" s="148" t="s">
        <v>13</v>
      </c>
      <c r="E222" s="148" t="s">
        <v>14</v>
      </c>
      <c r="F222" s="147" t="s">
        <v>2182</v>
      </c>
      <c r="G222" s="147" t="s">
        <v>2187</v>
      </c>
      <c r="H222" s="99" t="s">
        <v>2177</v>
      </c>
      <c r="I222" s="228" t="s">
        <v>2235</v>
      </c>
      <c r="J222" s="139" t="s">
        <v>670</v>
      </c>
      <c r="K222" s="139" t="s">
        <v>670</v>
      </c>
    </row>
    <row r="223" spans="1:11">
      <c r="A223" s="40" t="str">
        <f t="shared" si="7"/>
        <v>廃棄物廃棄物焼却施設（ガス化溶融施設を含む）熱回収設備</v>
      </c>
      <c r="B223" s="11">
        <f t="shared" si="6"/>
        <v>217</v>
      </c>
      <c r="C223" s="132" t="s">
        <v>1990</v>
      </c>
      <c r="D223" s="148" t="s">
        <v>13</v>
      </c>
      <c r="E223" s="148" t="s">
        <v>14</v>
      </c>
      <c r="F223" s="147" t="s">
        <v>2182</v>
      </c>
      <c r="G223" s="147" t="s">
        <v>2187</v>
      </c>
      <c r="H223" s="151" t="s">
        <v>2178</v>
      </c>
      <c r="I223" s="228" t="s">
        <v>2236</v>
      </c>
      <c r="J223" s="139" t="s">
        <v>670</v>
      </c>
      <c r="K223" s="139" t="s">
        <v>670</v>
      </c>
    </row>
    <row r="224" spans="1:11">
      <c r="A224" s="40" t="str">
        <f t="shared" si="7"/>
        <v>廃棄物廃棄物焼却施設（ガス化溶融施設を含む）熱回収設備</v>
      </c>
      <c r="B224" s="11">
        <f t="shared" si="6"/>
        <v>218</v>
      </c>
      <c r="C224" s="132" t="s">
        <v>1990</v>
      </c>
      <c r="D224" s="148" t="s">
        <v>13</v>
      </c>
      <c r="E224" s="148" t="s">
        <v>14</v>
      </c>
      <c r="F224" s="147" t="s">
        <v>2182</v>
      </c>
      <c r="G224" s="147" t="s">
        <v>2187</v>
      </c>
      <c r="H224" s="151" t="s">
        <v>2178</v>
      </c>
      <c r="I224" s="228" t="s">
        <v>2237</v>
      </c>
      <c r="J224" s="139" t="s">
        <v>670</v>
      </c>
      <c r="K224" s="139" t="s">
        <v>670</v>
      </c>
    </row>
    <row r="225" spans="1:11">
      <c r="A225" s="40" t="str">
        <f t="shared" si="7"/>
        <v>廃棄物廃棄物焼却施設（ガス化溶融施設を含む）熱回収設備</v>
      </c>
      <c r="B225" s="11">
        <f t="shared" si="6"/>
        <v>219</v>
      </c>
      <c r="C225" s="132" t="s">
        <v>1990</v>
      </c>
      <c r="D225" s="148" t="s">
        <v>13</v>
      </c>
      <c r="E225" s="148" t="s">
        <v>14</v>
      </c>
      <c r="F225" s="147" t="s">
        <v>2182</v>
      </c>
      <c r="G225" s="147" t="s">
        <v>2187</v>
      </c>
      <c r="H225" s="151" t="s">
        <v>2178</v>
      </c>
      <c r="I225" s="228" t="s">
        <v>2238</v>
      </c>
      <c r="J225" s="139" t="s">
        <v>670</v>
      </c>
      <c r="K225" s="139" t="s">
        <v>670</v>
      </c>
    </row>
    <row r="226" spans="1:11">
      <c r="A226" s="40" t="str">
        <f t="shared" si="7"/>
        <v>廃棄物廃棄物焼却施設（ガス化溶融施設を含む）熱回収設備</v>
      </c>
      <c r="B226" s="11">
        <f t="shared" si="6"/>
        <v>220</v>
      </c>
      <c r="C226" s="132" t="s">
        <v>1990</v>
      </c>
      <c r="D226" s="148" t="s">
        <v>13</v>
      </c>
      <c r="E226" s="148" t="s">
        <v>14</v>
      </c>
      <c r="F226" s="147" t="s">
        <v>2182</v>
      </c>
      <c r="G226" s="147" t="s">
        <v>2187</v>
      </c>
      <c r="H226" s="151" t="s">
        <v>2178</v>
      </c>
      <c r="I226" s="228" t="s">
        <v>2239</v>
      </c>
      <c r="J226" s="139" t="s">
        <v>670</v>
      </c>
      <c r="K226" s="139" t="s">
        <v>670</v>
      </c>
    </row>
    <row r="227" spans="1:11">
      <c r="A227" s="40" t="str">
        <f t="shared" si="7"/>
        <v>廃棄物廃棄物焼却施設（ガス化溶融施設を含む）熱回収設備</v>
      </c>
      <c r="B227" s="11">
        <f t="shared" si="6"/>
        <v>221</v>
      </c>
      <c r="C227" s="132" t="s">
        <v>1990</v>
      </c>
      <c r="D227" s="148" t="s">
        <v>13</v>
      </c>
      <c r="E227" s="148" t="s">
        <v>14</v>
      </c>
      <c r="F227" s="147" t="s">
        <v>2182</v>
      </c>
      <c r="G227" s="147" t="s">
        <v>2187</v>
      </c>
      <c r="H227" s="151" t="s">
        <v>2178</v>
      </c>
      <c r="I227" s="228" t="s">
        <v>2240</v>
      </c>
      <c r="J227" s="139" t="s">
        <v>670</v>
      </c>
      <c r="K227" s="139" t="s">
        <v>670</v>
      </c>
    </row>
    <row r="228" spans="1:11">
      <c r="A228" s="40" t="str">
        <f t="shared" si="7"/>
        <v>廃棄物廃棄物焼却施設（ガス化溶融施設を含む）熱回収設備</v>
      </c>
      <c r="B228" s="11">
        <f t="shared" si="6"/>
        <v>222</v>
      </c>
      <c r="C228" s="132" t="s">
        <v>1990</v>
      </c>
      <c r="D228" s="148" t="s">
        <v>13</v>
      </c>
      <c r="E228" s="148" t="s">
        <v>14</v>
      </c>
      <c r="F228" s="147" t="s">
        <v>2182</v>
      </c>
      <c r="G228" s="147" t="s">
        <v>2187</v>
      </c>
      <c r="H228" s="151" t="s">
        <v>2178</v>
      </c>
      <c r="I228" s="228" t="s">
        <v>2241</v>
      </c>
      <c r="J228" s="139" t="s">
        <v>670</v>
      </c>
      <c r="K228" s="139" t="s">
        <v>670</v>
      </c>
    </row>
    <row r="229" spans="1:11">
      <c r="A229" s="40" t="str">
        <f t="shared" si="7"/>
        <v>廃棄物廃棄物焼却施設（ガス化溶融施設を含む）熱回収設備</v>
      </c>
      <c r="B229" s="11">
        <f t="shared" si="6"/>
        <v>223</v>
      </c>
      <c r="C229" s="132" t="s">
        <v>1990</v>
      </c>
      <c r="D229" s="148" t="s">
        <v>13</v>
      </c>
      <c r="E229" s="148" t="s">
        <v>14</v>
      </c>
      <c r="F229" s="147" t="s">
        <v>2182</v>
      </c>
      <c r="G229" s="147" t="s">
        <v>2187</v>
      </c>
      <c r="H229" s="151" t="s">
        <v>2178</v>
      </c>
      <c r="I229" s="228" t="s">
        <v>2268</v>
      </c>
      <c r="J229" s="139" t="s">
        <v>670</v>
      </c>
      <c r="K229" s="139" t="s">
        <v>670</v>
      </c>
    </row>
    <row r="230" spans="1:11">
      <c r="A230" s="40" t="str">
        <f t="shared" si="7"/>
        <v>廃棄物し尿処理施設受入・貯留設備</v>
      </c>
      <c r="B230" s="11">
        <f t="shared" si="6"/>
        <v>224</v>
      </c>
      <c r="C230" s="132" t="s">
        <v>1990</v>
      </c>
      <c r="D230" s="148" t="s">
        <v>13</v>
      </c>
      <c r="E230" s="148" t="s">
        <v>14</v>
      </c>
      <c r="F230" s="151" t="s">
        <v>2181</v>
      </c>
      <c r="G230" s="233" t="s">
        <v>2188</v>
      </c>
      <c r="H230" s="233"/>
      <c r="I230" s="94" t="s">
        <v>2271</v>
      </c>
      <c r="J230" s="139" t="s">
        <v>670</v>
      </c>
      <c r="K230" s="139" t="s">
        <v>670</v>
      </c>
    </row>
    <row r="231" spans="1:11">
      <c r="A231" s="40" t="str">
        <f t="shared" si="7"/>
        <v>廃棄物し尿処理施設生物反応処理設備</v>
      </c>
      <c r="B231" s="11">
        <f t="shared" si="6"/>
        <v>225</v>
      </c>
      <c r="C231" s="132" t="s">
        <v>1990</v>
      </c>
      <c r="D231" s="148" t="s">
        <v>13</v>
      </c>
      <c r="E231" s="148" t="s">
        <v>14</v>
      </c>
      <c r="F231" s="151" t="s">
        <v>2181</v>
      </c>
      <c r="G231" s="233" t="s">
        <v>2280</v>
      </c>
      <c r="H231" s="233"/>
      <c r="I231" s="94" t="s">
        <v>2223</v>
      </c>
      <c r="J231" s="139" t="s">
        <v>670</v>
      </c>
      <c r="K231" s="139" t="s">
        <v>670</v>
      </c>
    </row>
    <row r="232" spans="1:11">
      <c r="A232" s="40" t="str">
        <f t="shared" si="7"/>
        <v>廃棄物し尿処理施設生物反応処理設備</v>
      </c>
      <c r="B232" s="11">
        <f t="shared" si="6"/>
        <v>226</v>
      </c>
      <c r="C232" s="132" t="s">
        <v>1990</v>
      </c>
      <c r="D232" s="148" t="s">
        <v>13</v>
      </c>
      <c r="E232" s="148" t="s">
        <v>14</v>
      </c>
      <c r="F232" s="151" t="s">
        <v>2181</v>
      </c>
      <c r="G232" s="233" t="s">
        <v>2280</v>
      </c>
      <c r="H232" s="233"/>
      <c r="I232" s="94" t="s">
        <v>2272</v>
      </c>
      <c r="J232" s="139" t="s">
        <v>670</v>
      </c>
      <c r="K232" s="139" t="s">
        <v>670</v>
      </c>
    </row>
    <row r="233" spans="1:11">
      <c r="A233" s="40" t="str">
        <f t="shared" si="7"/>
        <v>廃棄物し尿処理施設高度処理設備</v>
      </c>
      <c r="B233" s="11">
        <f t="shared" si="6"/>
        <v>227</v>
      </c>
      <c r="C233" s="132" t="s">
        <v>1990</v>
      </c>
      <c r="D233" s="148" t="s">
        <v>13</v>
      </c>
      <c r="E233" s="148" t="s">
        <v>14</v>
      </c>
      <c r="F233" s="151" t="s">
        <v>2181</v>
      </c>
      <c r="G233" s="233" t="s">
        <v>2067</v>
      </c>
      <c r="H233" s="233"/>
      <c r="I233" s="94" t="s">
        <v>2242</v>
      </c>
      <c r="J233" s="139" t="s">
        <v>670</v>
      </c>
      <c r="K233" s="139" t="s">
        <v>670</v>
      </c>
    </row>
    <row r="234" spans="1:11">
      <c r="A234" s="40" t="str">
        <f t="shared" si="7"/>
        <v>廃棄物し尿処理施設高度処理設備</v>
      </c>
      <c r="B234" s="11">
        <f t="shared" si="6"/>
        <v>228</v>
      </c>
      <c r="C234" s="132" t="s">
        <v>1990</v>
      </c>
      <c r="D234" s="148" t="s">
        <v>13</v>
      </c>
      <c r="E234" s="148" t="s">
        <v>14</v>
      </c>
      <c r="F234" s="151" t="s">
        <v>2181</v>
      </c>
      <c r="G234" s="233" t="s">
        <v>2067</v>
      </c>
      <c r="H234" s="233"/>
      <c r="I234" s="94" t="s">
        <v>2279</v>
      </c>
      <c r="J234" s="139" t="s">
        <v>670</v>
      </c>
      <c r="K234" s="139" t="s">
        <v>670</v>
      </c>
    </row>
    <row r="235" spans="1:11">
      <c r="A235" s="40" t="str">
        <f t="shared" si="7"/>
        <v>廃棄物し尿処理施設汚泥脱水設備</v>
      </c>
      <c r="B235" s="11">
        <f t="shared" si="6"/>
        <v>229</v>
      </c>
      <c r="C235" s="132" t="s">
        <v>1990</v>
      </c>
      <c r="D235" s="148" t="s">
        <v>13</v>
      </c>
      <c r="E235" s="148" t="s">
        <v>14</v>
      </c>
      <c r="F235" s="151" t="s">
        <v>2181</v>
      </c>
      <c r="G235" s="233" t="s">
        <v>2072</v>
      </c>
      <c r="H235" s="233"/>
      <c r="I235" s="94" t="s">
        <v>2243</v>
      </c>
      <c r="J235" s="139" t="s">
        <v>670</v>
      </c>
      <c r="K235" s="139" t="s">
        <v>670</v>
      </c>
    </row>
    <row r="236" spans="1:11">
      <c r="A236" s="40" t="str">
        <f t="shared" si="7"/>
        <v>廃棄物し尿処理施設汚泥脱水設備</v>
      </c>
      <c r="B236" s="11">
        <f t="shared" si="6"/>
        <v>230</v>
      </c>
      <c r="C236" s="132" t="s">
        <v>1990</v>
      </c>
      <c r="D236" s="148" t="s">
        <v>13</v>
      </c>
      <c r="E236" s="148" t="s">
        <v>14</v>
      </c>
      <c r="F236" s="151" t="s">
        <v>2181</v>
      </c>
      <c r="G236" s="233" t="s">
        <v>2072</v>
      </c>
      <c r="H236" s="233"/>
      <c r="I236" s="94" t="s">
        <v>2273</v>
      </c>
      <c r="J236" s="139" t="s">
        <v>670</v>
      </c>
      <c r="K236" s="139" t="s">
        <v>670</v>
      </c>
    </row>
    <row r="237" spans="1:11">
      <c r="A237" s="40" t="str">
        <f t="shared" si="7"/>
        <v>廃棄物し尿処理施設汚泥乾燥・焼却設備</v>
      </c>
      <c r="B237" s="11">
        <f t="shared" si="6"/>
        <v>231</v>
      </c>
      <c r="C237" s="132" t="s">
        <v>1990</v>
      </c>
      <c r="D237" s="148" t="s">
        <v>13</v>
      </c>
      <c r="E237" s="148" t="s">
        <v>14</v>
      </c>
      <c r="F237" s="151" t="s">
        <v>2181</v>
      </c>
      <c r="G237" s="233" t="s">
        <v>2281</v>
      </c>
      <c r="H237" s="233"/>
      <c r="I237" s="94" t="s">
        <v>2244</v>
      </c>
      <c r="J237" s="139" t="s">
        <v>670</v>
      </c>
      <c r="K237" s="139" t="s">
        <v>670</v>
      </c>
    </row>
    <row r="238" spans="1:11">
      <c r="A238" s="40" t="str">
        <f t="shared" si="7"/>
        <v>廃棄物し尿処理施設汚泥乾燥・焼却設備</v>
      </c>
      <c r="B238" s="11">
        <f t="shared" si="6"/>
        <v>232</v>
      </c>
      <c r="C238" s="132" t="s">
        <v>1990</v>
      </c>
      <c r="D238" s="148" t="s">
        <v>13</v>
      </c>
      <c r="E238" s="148" t="s">
        <v>14</v>
      </c>
      <c r="F238" s="151" t="s">
        <v>2181</v>
      </c>
      <c r="G238" s="233" t="s">
        <v>2281</v>
      </c>
      <c r="H238" s="233"/>
      <c r="I238" s="94" t="s">
        <v>2245</v>
      </c>
      <c r="J238" s="139" t="s">
        <v>670</v>
      </c>
      <c r="K238" s="139" t="s">
        <v>670</v>
      </c>
    </row>
    <row r="239" spans="1:11">
      <c r="A239" s="40" t="str">
        <f t="shared" si="7"/>
        <v>廃棄物し尿処理施設汚泥乾燥・焼却設備</v>
      </c>
      <c r="B239" s="11">
        <f t="shared" si="6"/>
        <v>233</v>
      </c>
      <c r="C239" s="132" t="s">
        <v>1990</v>
      </c>
      <c r="D239" s="148" t="s">
        <v>13</v>
      </c>
      <c r="E239" s="148" t="s">
        <v>14</v>
      </c>
      <c r="F239" s="151" t="s">
        <v>2181</v>
      </c>
      <c r="G239" s="233" t="s">
        <v>2281</v>
      </c>
      <c r="H239" s="233"/>
      <c r="I239" s="94" t="s">
        <v>2246</v>
      </c>
      <c r="J239" s="139" t="s">
        <v>670</v>
      </c>
      <c r="K239" s="139" t="s">
        <v>670</v>
      </c>
    </row>
    <row r="240" spans="1:11">
      <c r="A240" s="40" t="str">
        <f t="shared" si="7"/>
        <v>廃棄物し尿処理施設汚泥乾燥・焼却設備</v>
      </c>
      <c r="B240" s="11">
        <f t="shared" si="6"/>
        <v>234</v>
      </c>
      <c r="C240" s="132" t="s">
        <v>1990</v>
      </c>
      <c r="D240" s="148" t="s">
        <v>13</v>
      </c>
      <c r="E240" s="148" t="s">
        <v>14</v>
      </c>
      <c r="F240" s="151" t="s">
        <v>2181</v>
      </c>
      <c r="G240" s="233" t="s">
        <v>2281</v>
      </c>
      <c r="H240" s="233"/>
      <c r="I240" s="94" t="s">
        <v>2247</v>
      </c>
      <c r="J240" s="139" t="s">
        <v>670</v>
      </c>
      <c r="K240" s="139" t="s">
        <v>670</v>
      </c>
    </row>
    <row r="241" spans="1:11">
      <c r="A241" s="40" t="str">
        <f t="shared" si="7"/>
        <v>廃棄物し尿処理施設汚泥乾燥・焼却設備</v>
      </c>
      <c r="B241" s="11">
        <f t="shared" si="6"/>
        <v>235</v>
      </c>
      <c r="C241" s="132" t="s">
        <v>1990</v>
      </c>
      <c r="D241" s="148" t="s">
        <v>13</v>
      </c>
      <c r="E241" s="148" t="s">
        <v>14</v>
      </c>
      <c r="F241" s="151" t="s">
        <v>2181</v>
      </c>
      <c r="G241" s="233" t="s">
        <v>2281</v>
      </c>
      <c r="H241" s="233"/>
      <c r="I241" s="94" t="s">
        <v>2274</v>
      </c>
      <c r="J241" s="139" t="s">
        <v>670</v>
      </c>
      <c r="K241" s="139" t="s">
        <v>670</v>
      </c>
    </row>
    <row r="242" spans="1:11">
      <c r="A242" s="40" t="str">
        <f t="shared" si="7"/>
        <v>廃棄物し尿処理施設資源化設備</v>
      </c>
      <c r="B242" s="11">
        <f t="shared" si="6"/>
        <v>236</v>
      </c>
      <c r="C242" s="132" t="s">
        <v>1990</v>
      </c>
      <c r="D242" s="148" t="s">
        <v>13</v>
      </c>
      <c r="E242" s="148" t="s">
        <v>14</v>
      </c>
      <c r="F242" s="151" t="s">
        <v>2181</v>
      </c>
      <c r="G242" s="233" t="s">
        <v>2282</v>
      </c>
      <c r="H242" s="233"/>
      <c r="I242" s="94" t="s">
        <v>2248</v>
      </c>
      <c r="J242" s="139" t="s">
        <v>670</v>
      </c>
      <c r="K242" s="139" t="s">
        <v>670</v>
      </c>
    </row>
    <row r="243" spans="1:11">
      <c r="A243" s="40" t="str">
        <f t="shared" si="7"/>
        <v>廃棄物し尿処理施設資源化設備</v>
      </c>
      <c r="B243" s="11">
        <f t="shared" si="6"/>
        <v>237</v>
      </c>
      <c r="C243" s="132" t="s">
        <v>1990</v>
      </c>
      <c r="D243" s="148" t="s">
        <v>13</v>
      </c>
      <c r="E243" s="148" t="s">
        <v>14</v>
      </c>
      <c r="F243" s="151" t="s">
        <v>2181</v>
      </c>
      <c r="G243" s="233" t="s">
        <v>2282</v>
      </c>
      <c r="H243" s="233"/>
      <c r="I243" s="94" t="s">
        <v>2249</v>
      </c>
      <c r="J243" s="139" t="s">
        <v>670</v>
      </c>
      <c r="K243" s="139" t="s">
        <v>670</v>
      </c>
    </row>
    <row r="244" spans="1:11">
      <c r="A244" s="40" t="str">
        <f t="shared" si="7"/>
        <v>廃棄物し尿処理施設資源化設備</v>
      </c>
      <c r="B244" s="11">
        <f t="shared" si="6"/>
        <v>238</v>
      </c>
      <c r="C244" s="132" t="s">
        <v>1990</v>
      </c>
      <c r="D244" s="148" t="s">
        <v>13</v>
      </c>
      <c r="E244" s="148" t="s">
        <v>14</v>
      </c>
      <c r="F244" s="151" t="s">
        <v>2181</v>
      </c>
      <c r="G244" s="233" t="s">
        <v>2282</v>
      </c>
      <c r="H244" s="233"/>
      <c r="I244" s="94" t="s">
        <v>2250</v>
      </c>
      <c r="J244" s="139" t="s">
        <v>670</v>
      </c>
      <c r="K244" s="139" t="s">
        <v>670</v>
      </c>
    </row>
    <row r="245" spans="1:11">
      <c r="A245" s="40" t="str">
        <f t="shared" si="7"/>
        <v>廃棄物し尿処理施設資源化設備</v>
      </c>
      <c r="B245" s="11">
        <f t="shared" si="6"/>
        <v>239</v>
      </c>
      <c r="C245" s="132" t="s">
        <v>1990</v>
      </c>
      <c r="D245" s="148" t="s">
        <v>13</v>
      </c>
      <c r="E245" s="148" t="s">
        <v>14</v>
      </c>
      <c r="F245" s="151" t="s">
        <v>2181</v>
      </c>
      <c r="G245" s="233" t="s">
        <v>2282</v>
      </c>
      <c r="H245" s="233"/>
      <c r="I245" s="94" t="s">
        <v>2251</v>
      </c>
      <c r="J245" s="139" t="s">
        <v>670</v>
      </c>
      <c r="K245" s="139" t="s">
        <v>670</v>
      </c>
    </row>
    <row r="246" spans="1:11">
      <c r="A246" s="40" t="str">
        <f t="shared" si="7"/>
        <v>廃棄物し尿処理施設資源化設備</v>
      </c>
      <c r="B246" s="11">
        <f t="shared" si="6"/>
        <v>240</v>
      </c>
      <c r="C246" s="132" t="s">
        <v>1990</v>
      </c>
      <c r="D246" s="148" t="s">
        <v>13</v>
      </c>
      <c r="E246" s="148" t="s">
        <v>14</v>
      </c>
      <c r="F246" s="151" t="s">
        <v>2181</v>
      </c>
      <c r="G246" s="233" t="s">
        <v>2282</v>
      </c>
      <c r="H246" s="233"/>
      <c r="I246" s="94" t="s">
        <v>2142</v>
      </c>
      <c r="J246" s="139" t="s">
        <v>670</v>
      </c>
      <c r="K246" s="139" t="s">
        <v>670</v>
      </c>
    </row>
    <row r="247" spans="1:11">
      <c r="A247" s="40" t="str">
        <f t="shared" si="7"/>
        <v>廃棄物し尿処理施設資源化設備</v>
      </c>
      <c r="B247" s="11">
        <f t="shared" si="6"/>
        <v>241</v>
      </c>
      <c r="C247" s="132" t="s">
        <v>1990</v>
      </c>
      <c r="D247" s="148" t="s">
        <v>13</v>
      </c>
      <c r="E247" s="148" t="s">
        <v>14</v>
      </c>
      <c r="F247" s="151" t="s">
        <v>2181</v>
      </c>
      <c r="G247" s="233" t="s">
        <v>2282</v>
      </c>
      <c r="H247" s="233"/>
      <c r="I247" s="94" t="s">
        <v>2275</v>
      </c>
      <c r="J247" s="139" t="s">
        <v>670</v>
      </c>
      <c r="K247" s="139" t="s">
        <v>670</v>
      </c>
    </row>
    <row r="248" spans="1:11">
      <c r="A248" s="40" t="str">
        <f t="shared" si="7"/>
        <v>廃棄物し尿処理施設その他のし尿処理施設</v>
      </c>
      <c r="B248" s="11">
        <f t="shared" si="6"/>
        <v>242</v>
      </c>
      <c r="C248" s="132" t="s">
        <v>1990</v>
      </c>
      <c r="D248" s="148" t="s">
        <v>13</v>
      </c>
      <c r="E248" s="148" t="s">
        <v>14</v>
      </c>
      <c r="F248" s="151" t="s">
        <v>2181</v>
      </c>
      <c r="G248" s="233" t="s">
        <v>2283</v>
      </c>
      <c r="H248" s="233"/>
      <c r="I248" s="94" t="s">
        <v>2252</v>
      </c>
      <c r="J248" s="139" t="s">
        <v>670</v>
      </c>
      <c r="K248" s="139" t="s">
        <v>670</v>
      </c>
    </row>
    <row r="249" spans="1:11">
      <c r="A249" s="40" t="str">
        <f t="shared" si="7"/>
        <v>廃棄物し尿処理施設その他のし尿処理施設</v>
      </c>
      <c r="B249" s="11">
        <f t="shared" si="6"/>
        <v>243</v>
      </c>
      <c r="C249" s="132" t="s">
        <v>1990</v>
      </c>
      <c r="D249" s="148" t="s">
        <v>13</v>
      </c>
      <c r="E249" s="148" t="s">
        <v>14</v>
      </c>
      <c r="F249" s="151" t="s">
        <v>2181</v>
      </c>
      <c r="G249" s="233" t="s">
        <v>2283</v>
      </c>
      <c r="H249" s="233"/>
      <c r="I249" s="94" t="s">
        <v>2253</v>
      </c>
      <c r="J249" s="139" t="s">
        <v>670</v>
      </c>
      <c r="K249" s="139" t="s">
        <v>670</v>
      </c>
    </row>
    <row r="250" spans="1:11">
      <c r="A250" s="40" t="str">
        <f t="shared" si="7"/>
        <v>廃棄物し尿処理施設その他のし尿処理施設</v>
      </c>
      <c r="B250" s="11">
        <f t="shared" si="6"/>
        <v>244</v>
      </c>
      <c r="C250" s="132" t="s">
        <v>1990</v>
      </c>
      <c r="D250" s="148" t="s">
        <v>13</v>
      </c>
      <c r="E250" s="148" t="s">
        <v>14</v>
      </c>
      <c r="F250" s="151" t="s">
        <v>2181</v>
      </c>
      <c r="G250" s="233" t="s">
        <v>2283</v>
      </c>
      <c r="H250" s="233"/>
      <c r="I250" s="94" t="s">
        <v>2254</v>
      </c>
      <c r="J250" s="139" t="s">
        <v>670</v>
      </c>
      <c r="K250" s="139" t="s">
        <v>670</v>
      </c>
    </row>
    <row r="251" spans="1:11">
      <c r="A251" s="40" t="str">
        <f t="shared" si="7"/>
        <v>廃棄物し尿処理施設その他のし尿処理施設</v>
      </c>
      <c r="B251" s="11">
        <f t="shared" si="6"/>
        <v>245</v>
      </c>
      <c r="C251" s="132" t="s">
        <v>1990</v>
      </c>
      <c r="D251" s="148" t="s">
        <v>13</v>
      </c>
      <c r="E251" s="148" t="s">
        <v>14</v>
      </c>
      <c r="F251" s="151" t="s">
        <v>2181</v>
      </c>
      <c r="G251" s="233" t="s">
        <v>2283</v>
      </c>
      <c r="H251" s="233"/>
      <c r="I251" s="94" t="s">
        <v>2276</v>
      </c>
      <c r="J251" s="139" t="s">
        <v>670</v>
      </c>
      <c r="K251" s="139" t="s">
        <v>670</v>
      </c>
    </row>
    <row r="252" spans="1:11">
      <c r="A252" s="40" t="str">
        <f t="shared" si="7"/>
        <v>廃棄物最終処分場集排水設備・通気装置</v>
      </c>
      <c r="B252" s="11">
        <f t="shared" ref="B252:B256" si="8">ROW(B252)-6</f>
        <v>246</v>
      </c>
      <c r="C252" s="132" t="s">
        <v>1990</v>
      </c>
      <c r="D252" s="148" t="s">
        <v>13</v>
      </c>
      <c r="E252" s="148" t="s">
        <v>2298</v>
      </c>
      <c r="F252" s="151" t="s">
        <v>2183</v>
      </c>
      <c r="G252" s="233" t="s">
        <v>2284</v>
      </c>
      <c r="H252" s="233"/>
      <c r="I252" s="50" t="s">
        <v>2255</v>
      </c>
      <c r="J252" s="139" t="s">
        <v>670</v>
      </c>
      <c r="K252" s="139" t="s">
        <v>670</v>
      </c>
    </row>
    <row r="253" spans="1:11">
      <c r="A253" s="40" t="str">
        <f t="shared" si="7"/>
        <v>廃棄物最終処分場集排水設備・通気装置</v>
      </c>
      <c r="B253" s="11">
        <f t="shared" si="8"/>
        <v>247</v>
      </c>
      <c r="C253" s="132" t="s">
        <v>1990</v>
      </c>
      <c r="D253" s="148" t="s">
        <v>13</v>
      </c>
      <c r="E253" s="148" t="s">
        <v>2299</v>
      </c>
      <c r="F253" s="151" t="s">
        <v>2183</v>
      </c>
      <c r="G253" s="233" t="s">
        <v>2284</v>
      </c>
      <c r="H253" s="233"/>
      <c r="I253" s="94" t="s">
        <v>2277</v>
      </c>
      <c r="J253" s="139" t="s">
        <v>670</v>
      </c>
      <c r="K253" s="139" t="s">
        <v>670</v>
      </c>
    </row>
    <row r="254" spans="1:11">
      <c r="A254" s="40" t="str">
        <f t="shared" si="7"/>
        <v>廃棄物最終処分場浸出液処理設備</v>
      </c>
      <c r="B254" s="11">
        <f t="shared" si="8"/>
        <v>248</v>
      </c>
      <c r="C254" s="132" t="s">
        <v>1990</v>
      </c>
      <c r="D254" s="148" t="s">
        <v>13</v>
      </c>
      <c r="E254" s="148" t="s">
        <v>14</v>
      </c>
      <c r="F254" s="151" t="s">
        <v>2183</v>
      </c>
      <c r="G254" s="233" t="s">
        <v>2285</v>
      </c>
      <c r="H254" s="233"/>
      <c r="I254" s="94" t="s">
        <v>2256</v>
      </c>
      <c r="J254" s="139" t="s">
        <v>670</v>
      </c>
      <c r="K254" s="139" t="s">
        <v>670</v>
      </c>
    </row>
    <row r="255" spans="1:11">
      <c r="A255" s="40" t="str">
        <f t="shared" si="7"/>
        <v>廃棄物最終処分場浸出液処理設備</v>
      </c>
      <c r="B255" s="11">
        <f t="shared" si="8"/>
        <v>249</v>
      </c>
      <c r="C255" s="132" t="s">
        <v>1990</v>
      </c>
      <c r="D255" s="148" t="s">
        <v>13</v>
      </c>
      <c r="E255" s="148" t="s">
        <v>14</v>
      </c>
      <c r="F255" s="151" t="s">
        <v>2183</v>
      </c>
      <c r="G255" s="233" t="s">
        <v>2285</v>
      </c>
      <c r="H255" s="233"/>
      <c r="I255" s="94" t="s">
        <v>2223</v>
      </c>
      <c r="J255" s="139" t="s">
        <v>670</v>
      </c>
      <c r="K255" s="139" t="s">
        <v>670</v>
      </c>
    </row>
    <row r="256" spans="1:11">
      <c r="A256" s="40" t="str">
        <f t="shared" si="7"/>
        <v>廃棄物その他廃棄物系バイオマスの利活用のための設備</v>
      </c>
      <c r="B256" s="11">
        <f t="shared" si="8"/>
        <v>250</v>
      </c>
      <c r="C256" s="132" t="s">
        <v>1990</v>
      </c>
      <c r="D256" s="148" t="s">
        <v>13</v>
      </c>
      <c r="E256" s="148" t="s">
        <v>2299</v>
      </c>
      <c r="F256" s="151" t="s">
        <v>734</v>
      </c>
      <c r="G256" s="233" t="s">
        <v>2270</v>
      </c>
      <c r="H256" s="233"/>
      <c r="I256" s="94" t="s">
        <v>2278</v>
      </c>
      <c r="J256" s="139" t="s">
        <v>670</v>
      </c>
      <c r="K256" s="139" t="s">
        <v>670</v>
      </c>
    </row>
    <row r="257"/>
  </sheetData>
  <sheetProtection password="A6EF" sheet="1" objects="1" scenarios="1"/>
  <mergeCells count="136">
    <mergeCell ref="G239:H239"/>
    <mergeCell ref="G240:H240"/>
    <mergeCell ref="G241:H241"/>
    <mergeCell ref="G242:H242"/>
    <mergeCell ref="G243:H243"/>
    <mergeCell ref="G244:H244"/>
    <mergeCell ref="G233:H233"/>
    <mergeCell ref="G234:H234"/>
    <mergeCell ref="G235:H235"/>
    <mergeCell ref="G236:H236"/>
    <mergeCell ref="G237:H237"/>
    <mergeCell ref="G238:H238"/>
    <mergeCell ref="G251:H251"/>
    <mergeCell ref="G252:H252"/>
    <mergeCell ref="G253:H253"/>
    <mergeCell ref="G254:H254"/>
    <mergeCell ref="G255:H255"/>
    <mergeCell ref="G256:H256"/>
    <mergeCell ref="G245:H245"/>
    <mergeCell ref="G246:H246"/>
    <mergeCell ref="G247:H247"/>
    <mergeCell ref="G248:H248"/>
    <mergeCell ref="G249:H249"/>
    <mergeCell ref="G250:H250"/>
    <mergeCell ref="G207:H207"/>
    <mergeCell ref="G208:H208"/>
    <mergeCell ref="G209:H209"/>
    <mergeCell ref="G230:H230"/>
    <mergeCell ref="G231:H231"/>
    <mergeCell ref="G232:H232"/>
    <mergeCell ref="G201:H201"/>
    <mergeCell ref="G202:H202"/>
    <mergeCell ref="G203:H203"/>
    <mergeCell ref="G204:H204"/>
    <mergeCell ref="G205:H205"/>
    <mergeCell ref="G206:H206"/>
    <mergeCell ref="G195:H195"/>
    <mergeCell ref="G196:H196"/>
    <mergeCell ref="G197:H197"/>
    <mergeCell ref="G198:H198"/>
    <mergeCell ref="G199:H199"/>
    <mergeCell ref="G200:H200"/>
    <mergeCell ref="G189:H189"/>
    <mergeCell ref="G190:H190"/>
    <mergeCell ref="G191:H191"/>
    <mergeCell ref="G192:H192"/>
    <mergeCell ref="G193:H193"/>
    <mergeCell ref="G194:H194"/>
    <mergeCell ref="G181:H181"/>
    <mergeCell ref="G182:H182"/>
    <mergeCell ref="G183:H183"/>
    <mergeCell ref="G184:H184"/>
    <mergeCell ref="G185:H185"/>
    <mergeCell ref="G186:H186"/>
    <mergeCell ref="G165:H165"/>
    <mergeCell ref="G175:H175"/>
    <mergeCell ref="G176:H176"/>
    <mergeCell ref="G177:H177"/>
    <mergeCell ref="G178:H178"/>
    <mergeCell ref="G179:H179"/>
    <mergeCell ref="G50:H50"/>
    <mergeCell ref="G51:H51"/>
    <mergeCell ref="G52:H52"/>
    <mergeCell ref="G65:H65"/>
    <mergeCell ref="G160:H160"/>
    <mergeCell ref="G161:H161"/>
    <mergeCell ref="G162:H162"/>
    <mergeCell ref="G163:H163"/>
    <mergeCell ref="G164:H164"/>
    <mergeCell ref="G59:H59"/>
    <mergeCell ref="G60:H60"/>
    <mergeCell ref="G61:H61"/>
    <mergeCell ref="G62:H62"/>
    <mergeCell ref="G63:H63"/>
    <mergeCell ref="G64:H64"/>
    <mergeCell ref="G188:H188"/>
    <mergeCell ref="G180:H180"/>
    <mergeCell ref="G16:H16"/>
    <mergeCell ref="G17:H17"/>
    <mergeCell ref="G18:H18"/>
    <mergeCell ref="G25:H25"/>
    <mergeCell ref="G26:H26"/>
    <mergeCell ref="G27:H27"/>
    <mergeCell ref="G28:H28"/>
    <mergeCell ref="G29:H29"/>
    <mergeCell ref="G30:H30"/>
    <mergeCell ref="G159:H159"/>
    <mergeCell ref="G187:H187"/>
    <mergeCell ref="G45:H45"/>
    <mergeCell ref="G46:H46"/>
    <mergeCell ref="G53:H53"/>
    <mergeCell ref="G54:H54"/>
    <mergeCell ref="G55:H55"/>
    <mergeCell ref="G56:H56"/>
    <mergeCell ref="G57:H57"/>
    <mergeCell ref="G58:H58"/>
    <mergeCell ref="G47:H47"/>
    <mergeCell ref="G48:H48"/>
    <mergeCell ref="G49:H49"/>
    <mergeCell ref="G41:H41"/>
    <mergeCell ref="G42:H42"/>
    <mergeCell ref="G43:H43"/>
    <mergeCell ref="G44:H44"/>
    <mergeCell ref="G21:H21"/>
    <mergeCell ref="G22:H22"/>
    <mergeCell ref="G31:H31"/>
    <mergeCell ref="G32:H32"/>
    <mergeCell ref="G33:H33"/>
    <mergeCell ref="G34:H34"/>
    <mergeCell ref="G23:H23"/>
    <mergeCell ref="G24:H24"/>
    <mergeCell ref="G35:H35"/>
    <mergeCell ref="G36:H36"/>
    <mergeCell ref="G37:H37"/>
    <mergeCell ref="G38:H38"/>
    <mergeCell ref="G39:H39"/>
    <mergeCell ref="G40:H40"/>
    <mergeCell ref="G20:H20"/>
    <mergeCell ref="G7:H7"/>
    <mergeCell ref="G8:H8"/>
    <mergeCell ref="G9:H9"/>
    <mergeCell ref="G10:H10"/>
    <mergeCell ref="G11:H11"/>
    <mergeCell ref="G12:H12"/>
    <mergeCell ref="G13:H13"/>
    <mergeCell ref="G14:H14"/>
    <mergeCell ref="G15:H15"/>
    <mergeCell ref="J5:J6"/>
    <mergeCell ref="K5:K6"/>
    <mergeCell ref="F5:F6"/>
    <mergeCell ref="I5:I6"/>
    <mergeCell ref="B5:B6"/>
    <mergeCell ref="C5:C6"/>
    <mergeCell ref="D5:E5"/>
    <mergeCell ref="G5:H6"/>
    <mergeCell ref="G19:H19"/>
  </mergeCells>
  <phoneticPr fontId="5"/>
  <pageMargins left="0.23622047244094488" right="0.23622047244094488" top="0.74803149606299213" bottom="0.74803149606299213" header="0.31496062992125984" footer="0.31496062992125984"/>
  <pageSetup paperSize="8"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1"/>
  <sheetViews>
    <sheetView showGridLines="0" zoomScale="70" zoomScaleNormal="70" workbookViewId="0"/>
  </sheetViews>
  <sheetFormatPr defaultColWidth="0" defaultRowHeight="14.4" zeroHeight="1"/>
  <cols>
    <col min="1" max="1" width="8.7265625" style="100" customWidth="1"/>
    <col min="2" max="2" width="7" customWidth="1"/>
    <col min="3" max="3" width="10.36328125" customWidth="1"/>
    <col min="4" max="4" width="12.26953125" bestFit="1" customWidth="1"/>
    <col min="5" max="5" width="13.36328125" customWidth="1"/>
    <col min="6" max="6" width="20" customWidth="1"/>
    <col min="7" max="7" width="18.7265625" style="16" customWidth="1"/>
    <col min="8" max="8" width="30.26953125" style="16" bestFit="1" customWidth="1"/>
    <col min="9" max="9" width="8.7265625" customWidth="1"/>
    <col min="10" max="10" width="40.6328125" customWidth="1"/>
    <col min="11" max="13" width="8.7265625" customWidth="1"/>
    <col min="14" max="16384" width="8.7265625" hidden="1"/>
  </cols>
  <sheetData>
    <row r="1" spans="1:12" ht="22.8">
      <c r="B1" s="34">
        <v>1.2</v>
      </c>
      <c r="C1" s="19" t="s">
        <v>691</v>
      </c>
    </row>
    <row r="2" spans="1:12" ht="22.8">
      <c r="B2" s="35" t="s">
        <v>697</v>
      </c>
      <c r="C2" s="36" t="s">
        <v>688</v>
      </c>
    </row>
    <row r="3" spans="1:12" ht="22.8">
      <c r="B3" s="35" t="s">
        <v>1988</v>
      </c>
      <c r="C3" s="36" t="s">
        <v>2400</v>
      </c>
    </row>
    <row r="4" spans="1:12" s="37" customFormat="1">
      <c r="A4" s="100"/>
      <c r="G4" s="16"/>
      <c r="H4" s="16"/>
    </row>
    <row r="5" spans="1:12" s="37" customFormat="1">
      <c r="A5" s="100"/>
      <c r="B5" s="347" t="s">
        <v>5</v>
      </c>
      <c r="C5" s="359" t="s">
        <v>0</v>
      </c>
      <c r="D5" s="359" t="s">
        <v>711</v>
      </c>
      <c r="E5" s="347" t="s">
        <v>2</v>
      </c>
      <c r="F5" s="347"/>
      <c r="G5" s="347" t="s">
        <v>3</v>
      </c>
      <c r="H5" s="347"/>
      <c r="I5" s="359" t="s">
        <v>1002</v>
      </c>
      <c r="J5" s="359" t="s">
        <v>6</v>
      </c>
      <c r="K5" s="347" t="s">
        <v>708</v>
      </c>
      <c r="L5" s="347" t="s">
        <v>709</v>
      </c>
    </row>
    <row r="6" spans="1:12" s="37" customFormat="1">
      <c r="A6" s="100"/>
      <c r="B6" s="347"/>
      <c r="C6" s="359"/>
      <c r="D6" s="359"/>
      <c r="E6" s="155" t="s">
        <v>8</v>
      </c>
      <c r="F6" s="155" t="s">
        <v>9</v>
      </c>
      <c r="G6" s="347"/>
      <c r="H6" s="347"/>
      <c r="I6" s="359"/>
      <c r="J6" s="359"/>
      <c r="K6" s="347"/>
      <c r="L6" s="347"/>
    </row>
    <row r="7" spans="1:12">
      <c r="A7" s="100" t="str">
        <f>D7&amp;E7&amp;G7&amp;I7</f>
        <v>荷主等Scope3排出削減に資する輸送方法の選択ー</v>
      </c>
      <c r="B7" s="154">
        <f>ROW(B7)-6</f>
        <v>1</v>
      </c>
      <c r="C7" s="160" t="s">
        <v>693</v>
      </c>
      <c r="D7" s="160" t="s">
        <v>1003</v>
      </c>
      <c r="E7" s="160" t="s">
        <v>673</v>
      </c>
      <c r="F7" s="94" t="s">
        <v>14</v>
      </c>
      <c r="G7" s="361" t="s">
        <v>1004</v>
      </c>
      <c r="H7" s="361"/>
      <c r="I7" s="143" t="s">
        <v>670</v>
      </c>
      <c r="J7" s="99" t="s">
        <v>1005</v>
      </c>
      <c r="K7" s="159" t="s">
        <v>670</v>
      </c>
      <c r="L7" s="159" t="s">
        <v>670</v>
      </c>
    </row>
    <row r="8" spans="1:12">
      <c r="A8" s="100" t="str">
        <f t="shared" ref="A8:A71" si="0">D8&amp;E8&amp;G8&amp;I8</f>
        <v>荷主等Scope3排出削減に資する輸送方法の選択ー</v>
      </c>
      <c r="B8" s="154">
        <f t="shared" ref="B8:B72" si="1">ROW(B8)-6</f>
        <v>2</v>
      </c>
      <c r="C8" s="160" t="s">
        <v>693</v>
      </c>
      <c r="D8" s="160" t="s">
        <v>1003</v>
      </c>
      <c r="E8" s="160" t="s">
        <v>673</v>
      </c>
      <c r="F8" s="94" t="s">
        <v>14</v>
      </c>
      <c r="G8" s="361" t="s">
        <v>1004</v>
      </c>
      <c r="H8" s="361"/>
      <c r="I8" s="143" t="s">
        <v>670</v>
      </c>
      <c r="J8" s="99" t="s">
        <v>1006</v>
      </c>
      <c r="K8" s="159" t="s">
        <v>670</v>
      </c>
      <c r="L8" s="159" t="s">
        <v>670</v>
      </c>
    </row>
    <row r="9" spans="1:12">
      <c r="A9" s="100" t="str">
        <f t="shared" si="0"/>
        <v>荷主等Scope3輸送効率向上のための措置ー</v>
      </c>
      <c r="B9" s="154">
        <f t="shared" si="1"/>
        <v>3</v>
      </c>
      <c r="C9" s="160" t="s">
        <v>693</v>
      </c>
      <c r="D9" s="160" t="s">
        <v>1003</v>
      </c>
      <c r="E9" s="160" t="s">
        <v>673</v>
      </c>
      <c r="F9" s="94" t="s">
        <v>14</v>
      </c>
      <c r="G9" s="47" t="s">
        <v>1007</v>
      </c>
      <c r="H9" s="47" t="s">
        <v>1008</v>
      </c>
      <c r="I9" s="143" t="s">
        <v>670</v>
      </c>
      <c r="J9" s="99" t="s">
        <v>1009</v>
      </c>
      <c r="K9" s="159" t="s">
        <v>670</v>
      </c>
      <c r="L9" s="159" t="s">
        <v>670</v>
      </c>
    </row>
    <row r="10" spans="1:12">
      <c r="A10" s="100" t="str">
        <f t="shared" si="0"/>
        <v>荷主等Scope3輸送効率向上のための措置ー</v>
      </c>
      <c r="B10" s="154">
        <f t="shared" si="1"/>
        <v>4</v>
      </c>
      <c r="C10" s="160" t="s">
        <v>693</v>
      </c>
      <c r="D10" s="160" t="s">
        <v>1003</v>
      </c>
      <c r="E10" s="160" t="s">
        <v>673</v>
      </c>
      <c r="F10" s="94" t="s">
        <v>14</v>
      </c>
      <c r="G10" s="47" t="s">
        <v>1007</v>
      </c>
      <c r="H10" s="47" t="s">
        <v>1008</v>
      </c>
      <c r="I10" s="143" t="s">
        <v>670</v>
      </c>
      <c r="J10" s="99" t="s">
        <v>1010</v>
      </c>
      <c r="K10" s="159" t="s">
        <v>670</v>
      </c>
      <c r="L10" s="159" t="s">
        <v>670</v>
      </c>
    </row>
    <row r="11" spans="1:12">
      <c r="A11" s="100" t="str">
        <f t="shared" si="0"/>
        <v>荷主等Scope3輸送効率向上のための措置ー</v>
      </c>
      <c r="B11" s="154">
        <f t="shared" si="1"/>
        <v>5</v>
      </c>
      <c r="C11" s="160" t="s">
        <v>693</v>
      </c>
      <c r="D11" s="160" t="s">
        <v>1003</v>
      </c>
      <c r="E11" s="160" t="s">
        <v>673</v>
      </c>
      <c r="F11" s="94" t="s">
        <v>14</v>
      </c>
      <c r="G11" s="47" t="s">
        <v>1007</v>
      </c>
      <c r="H11" s="47" t="s">
        <v>1011</v>
      </c>
      <c r="I11" s="143" t="s">
        <v>670</v>
      </c>
      <c r="J11" s="99" t="s">
        <v>1012</v>
      </c>
      <c r="K11" s="159" t="s">
        <v>670</v>
      </c>
      <c r="L11" s="159" t="s">
        <v>670</v>
      </c>
    </row>
    <row r="12" spans="1:12">
      <c r="A12" s="100" t="str">
        <f t="shared" si="0"/>
        <v>荷主等Scope3輸送効率向上のための措置ー</v>
      </c>
      <c r="B12" s="154">
        <f t="shared" si="1"/>
        <v>6</v>
      </c>
      <c r="C12" s="160" t="s">
        <v>693</v>
      </c>
      <c r="D12" s="160" t="s">
        <v>1003</v>
      </c>
      <c r="E12" s="160" t="s">
        <v>673</v>
      </c>
      <c r="F12" s="94" t="s">
        <v>14</v>
      </c>
      <c r="G12" s="47" t="s">
        <v>1007</v>
      </c>
      <c r="H12" s="47" t="s">
        <v>1011</v>
      </c>
      <c r="I12" s="143" t="s">
        <v>670</v>
      </c>
      <c r="J12" s="99" t="s">
        <v>1013</v>
      </c>
      <c r="K12" s="159" t="s">
        <v>670</v>
      </c>
      <c r="L12" s="159" t="s">
        <v>670</v>
      </c>
    </row>
    <row r="13" spans="1:12">
      <c r="A13" s="100" t="str">
        <f t="shared" si="0"/>
        <v>荷主等Scope3輸送効率向上のための措置ー</v>
      </c>
      <c r="B13" s="154">
        <f t="shared" si="1"/>
        <v>7</v>
      </c>
      <c r="C13" s="160" t="s">
        <v>693</v>
      </c>
      <c r="D13" s="160" t="s">
        <v>1003</v>
      </c>
      <c r="E13" s="160" t="s">
        <v>673</v>
      </c>
      <c r="F13" s="94" t="s">
        <v>14</v>
      </c>
      <c r="G13" s="47" t="s">
        <v>1007</v>
      </c>
      <c r="H13" s="47" t="s">
        <v>1011</v>
      </c>
      <c r="I13" s="143" t="s">
        <v>670</v>
      </c>
      <c r="J13" s="99" t="s">
        <v>1014</v>
      </c>
      <c r="K13" s="159" t="s">
        <v>670</v>
      </c>
      <c r="L13" s="159" t="s">
        <v>670</v>
      </c>
    </row>
    <row r="14" spans="1:12">
      <c r="A14" s="100" t="str">
        <f t="shared" si="0"/>
        <v>荷主等Scope3輸送効率向上のための措置ー</v>
      </c>
      <c r="B14" s="154">
        <f t="shared" si="1"/>
        <v>8</v>
      </c>
      <c r="C14" s="160" t="s">
        <v>693</v>
      </c>
      <c r="D14" s="160" t="s">
        <v>1003</v>
      </c>
      <c r="E14" s="160" t="s">
        <v>673</v>
      </c>
      <c r="F14" s="94" t="s">
        <v>14</v>
      </c>
      <c r="G14" s="47" t="s">
        <v>1007</v>
      </c>
      <c r="H14" s="47" t="s">
        <v>1015</v>
      </c>
      <c r="I14" s="143" t="s">
        <v>670</v>
      </c>
      <c r="J14" s="99" t="s">
        <v>1016</v>
      </c>
      <c r="K14" s="159" t="s">
        <v>670</v>
      </c>
      <c r="L14" s="159" t="s">
        <v>670</v>
      </c>
    </row>
    <row r="15" spans="1:12">
      <c r="A15" s="100" t="str">
        <f t="shared" si="0"/>
        <v>荷主等Scope3輸送効率向上のための措置ー</v>
      </c>
      <c r="B15" s="154">
        <f t="shared" si="1"/>
        <v>9</v>
      </c>
      <c r="C15" s="160" t="s">
        <v>693</v>
      </c>
      <c r="D15" s="160" t="s">
        <v>1003</v>
      </c>
      <c r="E15" s="160" t="s">
        <v>673</v>
      </c>
      <c r="F15" s="94" t="s">
        <v>14</v>
      </c>
      <c r="G15" s="47" t="s">
        <v>1007</v>
      </c>
      <c r="H15" s="47" t="s">
        <v>1015</v>
      </c>
      <c r="I15" s="143" t="s">
        <v>670</v>
      </c>
      <c r="J15" s="99" t="s">
        <v>1017</v>
      </c>
      <c r="K15" s="159" t="s">
        <v>670</v>
      </c>
      <c r="L15" s="159" t="s">
        <v>670</v>
      </c>
    </row>
    <row r="16" spans="1:12">
      <c r="A16" s="100" t="str">
        <f t="shared" si="0"/>
        <v>荷主等Scope3輸送効率向上のための措置ー</v>
      </c>
      <c r="B16" s="154">
        <f t="shared" si="1"/>
        <v>10</v>
      </c>
      <c r="C16" s="160" t="s">
        <v>693</v>
      </c>
      <c r="D16" s="160" t="s">
        <v>1003</v>
      </c>
      <c r="E16" s="160" t="s">
        <v>673</v>
      </c>
      <c r="F16" s="94" t="s">
        <v>14</v>
      </c>
      <c r="G16" s="47" t="s">
        <v>1007</v>
      </c>
      <c r="H16" s="47" t="s">
        <v>1015</v>
      </c>
      <c r="I16" s="143" t="s">
        <v>670</v>
      </c>
      <c r="J16" s="99" t="s">
        <v>1018</v>
      </c>
      <c r="K16" s="159" t="s">
        <v>670</v>
      </c>
      <c r="L16" s="159" t="s">
        <v>670</v>
      </c>
    </row>
    <row r="17" spans="1:12" ht="28.8">
      <c r="A17" s="100" t="str">
        <f t="shared" si="0"/>
        <v>荷主等Scope3輸送効率向上のための措置ー</v>
      </c>
      <c r="B17" s="154">
        <f t="shared" si="1"/>
        <v>11</v>
      </c>
      <c r="C17" s="160" t="s">
        <v>693</v>
      </c>
      <c r="D17" s="160" t="s">
        <v>1003</v>
      </c>
      <c r="E17" s="160" t="s">
        <v>673</v>
      </c>
      <c r="F17" s="94" t="s">
        <v>14</v>
      </c>
      <c r="G17" s="47" t="s">
        <v>1007</v>
      </c>
      <c r="H17" s="47" t="s">
        <v>1015</v>
      </c>
      <c r="I17" s="143" t="s">
        <v>670</v>
      </c>
      <c r="J17" s="99" t="s">
        <v>1019</v>
      </c>
      <c r="K17" s="159" t="s">
        <v>670</v>
      </c>
      <c r="L17" s="159" t="s">
        <v>670</v>
      </c>
    </row>
    <row r="18" spans="1:12">
      <c r="A18" s="100" t="str">
        <f t="shared" si="0"/>
        <v>荷主等Scope3輸送効率向上のための措置ー</v>
      </c>
      <c r="B18" s="154">
        <f t="shared" si="1"/>
        <v>12</v>
      </c>
      <c r="C18" s="160" t="s">
        <v>693</v>
      </c>
      <c r="D18" s="160" t="s">
        <v>1003</v>
      </c>
      <c r="E18" s="160" t="s">
        <v>673</v>
      </c>
      <c r="F18" s="94" t="s">
        <v>14</v>
      </c>
      <c r="G18" s="47" t="s">
        <v>1007</v>
      </c>
      <c r="H18" s="47" t="s">
        <v>1015</v>
      </c>
      <c r="I18" s="143" t="s">
        <v>670</v>
      </c>
      <c r="J18" s="99" t="s">
        <v>1020</v>
      </c>
      <c r="K18" s="159" t="s">
        <v>670</v>
      </c>
      <c r="L18" s="159" t="s">
        <v>670</v>
      </c>
    </row>
    <row r="19" spans="1:12">
      <c r="A19" s="100" t="str">
        <f t="shared" si="0"/>
        <v>荷主等Scope3輸送効率向上のための措置ー</v>
      </c>
      <c r="B19" s="154">
        <f t="shared" si="1"/>
        <v>13</v>
      </c>
      <c r="C19" s="160" t="s">
        <v>693</v>
      </c>
      <c r="D19" s="160" t="s">
        <v>1003</v>
      </c>
      <c r="E19" s="160" t="s">
        <v>673</v>
      </c>
      <c r="F19" s="94" t="s">
        <v>14</v>
      </c>
      <c r="G19" s="47" t="s">
        <v>1007</v>
      </c>
      <c r="H19" s="47" t="s">
        <v>1015</v>
      </c>
      <c r="I19" s="143" t="s">
        <v>670</v>
      </c>
      <c r="J19" s="99" t="s">
        <v>1021</v>
      </c>
      <c r="K19" s="159" t="s">
        <v>670</v>
      </c>
      <c r="L19" s="159" t="s">
        <v>670</v>
      </c>
    </row>
    <row r="20" spans="1:12">
      <c r="A20" s="100" t="str">
        <f t="shared" si="0"/>
        <v>荷主等Scope3輸送効率向上のための措置ー</v>
      </c>
      <c r="B20" s="154">
        <f t="shared" si="1"/>
        <v>14</v>
      </c>
      <c r="C20" s="160" t="s">
        <v>693</v>
      </c>
      <c r="D20" s="160" t="s">
        <v>1003</v>
      </c>
      <c r="E20" s="160" t="s">
        <v>673</v>
      </c>
      <c r="F20" s="94" t="s">
        <v>14</v>
      </c>
      <c r="G20" s="47" t="s">
        <v>1007</v>
      </c>
      <c r="H20" s="47" t="s">
        <v>1015</v>
      </c>
      <c r="I20" s="143" t="s">
        <v>670</v>
      </c>
      <c r="J20" s="99" t="s">
        <v>1022</v>
      </c>
      <c r="K20" s="159" t="s">
        <v>670</v>
      </c>
      <c r="L20" s="159" t="s">
        <v>670</v>
      </c>
    </row>
    <row r="21" spans="1:12">
      <c r="A21" s="100" t="str">
        <f t="shared" si="0"/>
        <v>荷主等Scope3輸送効率向上のための措置ー</v>
      </c>
      <c r="B21" s="154">
        <f t="shared" si="1"/>
        <v>15</v>
      </c>
      <c r="C21" s="160" t="s">
        <v>693</v>
      </c>
      <c r="D21" s="160" t="s">
        <v>1003</v>
      </c>
      <c r="E21" s="160" t="s">
        <v>673</v>
      </c>
      <c r="F21" s="94" t="s">
        <v>14</v>
      </c>
      <c r="G21" s="47" t="s">
        <v>1007</v>
      </c>
      <c r="H21" s="47" t="s">
        <v>1015</v>
      </c>
      <c r="I21" s="143" t="s">
        <v>670</v>
      </c>
      <c r="J21" s="99" t="s">
        <v>1023</v>
      </c>
      <c r="K21" s="159" t="s">
        <v>670</v>
      </c>
      <c r="L21" s="159" t="s">
        <v>670</v>
      </c>
    </row>
    <row r="22" spans="1:12" ht="43.2">
      <c r="A22" s="100" t="str">
        <f t="shared" si="0"/>
        <v>荷主等Scope3輸送効率向上のための措置ー</v>
      </c>
      <c r="B22" s="154">
        <f t="shared" si="1"/>
        <v>16</v>
      </c>
      <c r="C22" s="160" t="s">
        <v>693</v>
      </c>
      <c r="D22" s="160" t="s">
        <v>1003</v>
      </c>
      <c r="E22" s="160" t="s">
        <v>673</v>
      </c>
      <c r="F22" s="94" t="s">
        <v>14</v>
      </c>
      <c r="G22" s="47" t="s">
        <v>1007</v>
      </c>
      <c r="H22" s="47" t="s">
        <v>1015</v>
      </c>
      <c r="I22" s="143" t="s">
        <v>670</v>
      </c>
      <c r="J22" s="99" t="s">
        <v>1024</v>
      </c>
      <c r="K22" s="159" t="s">
        <v>670</v>
      </c>
      <c r="L22" s="159" t="s">
        <v>670</v>
      </c>
    </row>
    <row r="23" spans="1:12">
      <c r="A23" s="100" t="str">
        <f t="shared" si="0"/>
        <v>荷主等Scope3輸送効率向上のための措置ー</v>
      </c>
      <c r="B23" s="154">
        <f t="shared" si="1"/>
        <v>17</v>
      </c>
      <c r="C23" s="160" t="s">
        <v>693</v>
      </c>
      <c r="D23" s="160" t="s">
        <v>1003</v>
      </c>
      <c r="E23" s="160" t="s">
        <v>673</v>
      </c>
      <c r="F23" s="94" t="s">
        <v>14</v>
      </c>
      <c r="G23" s="47" t="s">
        <v>1007</v>
      </c>
      <c r="H23" s="47" t="s">
        <v>1015</v>
      </c>
      <c r="I23" s="143" t="s">
        <v>670</v>
      </c>
      <c r="J23" s="99" t="s">
        <v>1025</v>
      </c>
      <c r="K23" s="159" t="s">
        <v>670</v>
      </c>
      <c r="L23" s="159" t="s">
        <v>670</v>
      </c>
    </row>
    <row r="24" spans="1:12" ht="43.2">
      <c r="A24" s="100" t="str">
        <f t="shared" si="0"/>
        <v>荷主等Scope3輸送効率向上のための措置ー</v>
      </c>
      <c r="B24" s="154">
        <f t="shared" si="1"/>
        <v>18</v>
      </c>
      <c r="C24" s="160" t="s">
        <v>693</v>
      </c>
      <c r="D24" s="160" t="s">
        <v>1003</v>
      </c>
      <c r="E24" s="160" t="s">
        <v>673</v>
      </c>
      <c r="F24" s="212" t="s">
        <v>90</v>
      </c>
      <c r="G24" s="47" t="s">
        <v>1007</v>
      </c>
      <c r="H24" s="47" t="s">
        <v>1015</v>
      </c>
      <c r="I24" s="143" t="s">
        <v>670</v>
      </c>
      <c r="J24" s="99" t="s">
        <v>1026</v>
      </c>
      <c r="K24" s="159" t="s">
        <v>670</v>
      </c>
      <c r="L24" s="159" t="s">
        <v>670</v>
      </c>
    </row>
    <row r="25" spans="1:12">
      <c r="A25" s="100" t="str">
        <f t="shared" si="0"/>
        <v>荷主等Scope3輸送効率向上のための措置ー</v>
      </c>
      <c r="B25" s="154">
        <f t="shared" si="1"/>
        <v>19</v>
      </c>
      <c r="C25" s="160" t="s">
        <v>693</v>
      </c>
      <c r="D25" s="160" t="s">
        <v>1003</v>
      </c>
      <c r="E25" s="160" t="s">
        <v>673</v>
      </c>
      <c r="F25" s="94" t="s">
        <v>14</v>
      </c>
      <c r="G25" s="47" t="s">
        <v>1007</v>
      </c>
      <c r="H25" s="47" t="s">
        <v>1015</v>
      </c>
      <c r="I25" s="143" t="s">
        <v>670</v>
      </c>
      <c r="J25" s="99" t="s">
        <v>1027</v>
      </c>
      <c r="K25" s="159" t="s">
        <v>670</v>
      </c>
      <c r="L25" s="159" t="s">
        <v>670</v>
      </c>
    </row>
    <row r="26" spans="1:12">
      <c r="A26" s="100" t="str">
        <f t="shared" si="0"/>
        <v>荷主等Scope3輸送効率向上のための措置ー</v>
      </c>
      <c r="B26" s="154">
        <f t="shared" si="1"/>
        <v>20</v>
      </c>
      <c r="C26" s="160" t="s">
        <v>693</v>
      </c>
      <c r="D26" s="160" t="s">
        <v>1003</v>
      </c>
      <c r="E26" s="160" t="s">
        <v>673</v>
      </c>
      <c r="F26" s="94" t="s">
        <v>14</v>
      </c>
      <c r="G26" s="47" t="s">
        <v>1007</v>
      </c>
      <c r="H26" s="47" t="s">
        <v>1015</v>
      </c>
      <c r="I26" s="143" t="s">
        <v>670</v>
      </c>
      <c r="J26" s="99" t="s">
        <v>1028</v>
      </c>
      <c r="K26" s="159" t="s">
        <v>670</v>
      </c>
      <c r="L26" s="159" t="s">
        <v>670</v>
      </c>
    </row>
    <row r="27" spans="1:12" ht="28.8">
      <c r="A27" s="100" t="str">
        <f t="shared" si="0"/>
        <v>荷主等Scope3輸送効率向上のための措置ー</v>
      </c>
      <c r="B27" s="154">
        <f t="shared" si="1"/>
        <v>21</v>
      </c>
      <c r="C27" s="160" t="s">
        <v>693</v>
      </c>
      <c r="D27" s="160" t="s">
        <v>1003</v>
      </c>
      <c r="E27" s="160" t="s">
        <v>673</v>
      </c>
      <c r="F27" s="94" t="s">
        <v>14</v>
      </c>
      <c r="G27" s="47" t="s">
        <v>1007</v>
      </c>
      <c r="H27" s="47" t="s">
        <v>1015</v>
      </c>
      <c r="I27" s="143" t="s">
        <v>670</v>
      </c>
      <c r="J27" s="99" t="s">
        <v>1029</v>
      </c>
      <c r="K27" s="159" t="s">
        <v>670</v>
      </c>
      <c r="L27" s="159" t="s">
        <v>670</v>
      </c>
    </row>
    <row r="28" spans="1:12">
      <c r="A28" s="100" t="str">
        <f t="shared" si="0"/>
        <v>荷主等Scope3輸送効率向上のための措置ー</v>
      </c>
      <c r="B28" s="154">
        <f t="shared" si="1"/>
        <v>22</v>
      </c>
      <c r="C28" s="160" t="s">
        <v>693</v>
      </c>
      <c r="D28" s="160" t="s">
        <v>1003</v>
      </c>
      <c r="E28" s="160" t="s">
        <v>673</v>
      </c>
      <c r="F28" s="94" t="s">
        <v>14</v>
      </c>
      <c r="G28" s="47" t="s">
        <v>1007</v>
      </c>
      <c r="H28" s="47" t="s">
        <v>1015</v>
      </c>
      <c r="I28" s="143" t="s">
        <v>670</v>
      </c>
      <c r="J28" s="99" t="s">
        <v>1030</v>
      </c>
      <c r="K28" s="159" t="s">
        <v>670</v>
      </c>
      <c r="L28" s="159" t="s">
        <v>670</v>
      </c>
    </row>
    <row r="29" spans="1:12">
      <c r="A29" s="100" t="str">
        <f t="shared" si="0"/>
        <v>荷主等Scope3輸送効率向上のための措置ー</v>
      </c>
      <c r="B29" s="154">
        <f t="shared" si="1"/>
        <v>23</v>
      </c>
      <c r="C29" s="160" t="s">
        <v>693</v>
      </c>
      <c r="D29" s="160" t="s">
        <v>1003</v>
      </c>
      <c r="E29" s="160" t="s">
        <v>673</v>
      </c>
      <c r="F29" s="94" t="s">
        <v>14</v>
      </c>
      <c r="G29" s="47" t="s">
        <v>1007</v>
      </c>
      <c r="H29" s="47" t="s">
        <v>1015</v>
      </c>
      <c r="I29" s="143" t="s">
        <v>670</v>
      </c>
      <c r="J29" s="99" t="s">
        <v>1031</v>
      </c>
      <c r="K29" s="159" t="s">
        <v>670</v>
      </c>
      <c r="L29" s="159" t="s">
        <v>670</v>
      </c>
    </row>
    <row r="30" spans="1:12" ht="28.8">
      <c r="A30" s="100" t="str">
        <f t="shared" si="0"/>
        <v>荷主等Scope3輸送効率向上のための措置ー</v>
      </c>
      <c r="B30" s="154">
        <f t="shared" si="1"/>
        <v>24</v>
      </c>
      <c r="C30" s="160" t="s">
        <v>693</v>
      </c>
      <c r="D30" s="160" t="s">
        <v>1003</v>
      </c>
      <c r="E30" s="160" t="s">
        <v>673</v>
      </c>
      <c r="F30" s="94" t="s">
        <v>14</v>
      </c>
      <c r="G30" s="47" t="s">
        <v>1007</v>
      </c>
      <c r="H30" s="47" t="s">
        <v>1032</v>
      </c>
      <c r="I30" s="143" t="s">
        <v>670</v>
      </c>
      <c r="J30" s="99" t="s">
        <v>1033</v>
      </c>
      <c r="K30" s="159" t="s">
        <v>670</v>
      </c>
      <c r="L30" s="159" t="s">
        <v>670</v>
      </c>
    </row>
    <row r="31" spans="1:12" ht="28.8">
      <c r="A31" s="100" t="str">
        <f t="shared" si="0"/>
        <v>荷主等Scope3輸送効率向上のための措置ー</v>
      </c>
      <c r="B31" s="154">
        <f t="shared" si="1"/>
        <v>25</v>
      </c>
      <c r="C31" s="160" t="s">
        <v>693</v>
      </c>
      <c r="D31" s="160" t="s">
        <v>1003</v>
      </c>
      <c r="E31" s="160" t="s">
        <v>673</v>
      </c>
      <c r="F31" s="94" t="s">
        <v>14</v>
      </c>
      <c r="G31" s="47" t="s">
        <v>1007</v>
      </c>
      <c r="H31" s="47" t="s">
        <v>1032</v>
      </c>
      <c r="I31" s="143" t="s">
        <v>670</v>
      </c>
      <c r="J31" s="99" t="s">
        <v>1034</v>
      </c>
      <c r="K31" s="159" t="s">
        <v>670</v>
      </c>
      <c r="L31" s="159" t="s">
        <v>670</v>
      </c>
    </row>
    <row r="32" spans="1:12" ht="43.2">
      <c r="A32" s="100" t="str">
        <f t="shared" si="0"/>
        <v>荷主等Scope3輸送効率向上のための措置ー</v>
      </c>
      <c r="B32" s="154">
        <f t="shared" si="1"/>
        <v>26</v>
      </c>
      <c r="C32" s="160" t="s">
        <v>693</v>
      </c>
      <c r="D32" s="160" t="s">
        <v>1003</v>
      </c>
      <c r="E32" s="160" t="s">
        <v>673</v>
      </c>
      <c r="F32" s="94" t="s">
        <v>14</v>
      </c>
      <c r="G32" s="47" t="s">
        <v>1007</v>
      </c>
      <c r="H32" s="47" t="s">
        <v>1035</v>
      </c>
      <c r="I32" s="143" t="s">
        <v>670</v>
      </c>
      <c r="J32" s="52" t="s">
        <v>2964</v>
      </c>
      <c r="K32" s="159" t="s">
        <v>670</v>
      </c>
      <c r="L32" s="159" t="s">
        <v>670</v>
      </c>
    </row>
    <row r="33" spans="1:12">
      <c r="A33" s="100" t="str">
        <f t="shared" si="0"/>
        <v>荷主等Scope3輸送効率向上のための措置ー</v>
      </c>
      <c r="B33" s="154">
        <f t="shared" si="1"/>
        <v>27</v>
      </c>
      <c r="C33" s="160" t="s">
        <v>693</v>
      </c>
      <c r="D33" s="160" t="s">
        <v>1003</v>
      </c>
      <c r="E33" s="160" t="s">
        <v>673</v>
      </c>
      <c r="F33" s="94" t="s">
        <v>14</v>
      </c>
      <c r="G33" s="47" t="s">
        <v>1007</v>
      </c>
      <c r="H33" s="47" t="s">
        <v>1035</v>
      </c>
      <c r="I33" s="143" t="s">
        <v>670</v>
      </c>
      <c r="J33" s="99" t="s">
        <v>1036</v>
      </c>
      <c r="K33" s="159" t="s">
        <v>670</v>
      </c>
      <c r="L33" s="159" t="s">
        <v>670</v>
      </c>
    </row>
    <row r="34" spans="1:12">
      <c r="A34" s="100" t="str">
        <f t="shared" si="0"/>
        <v>荷主等Scope3輸送効率向上のための措置ー</v>
      </c>
      <c r="B34" s="154">
        <f t="shared" si="1"/>
        <v>28</v>
      </c>
      <c r="C34" s="160" t="s">
        <v>693</v>
      </c>
      <c r="D34" s="160" t="s">
        <v>1003</v>
      </c>
      <c r="E34" s="160" t="s">
        <v>673</v>
      </c>
      <c r="F34" s="94" t="s">
        <v>14</v>
      </c>
      <c r="G34" s="47" t="s">
        <v>1007</v>
      </c>
      <c r="H34" s="47" t="s">
        <v>1035</v>
      </c>
      <c r="I34" s="143" t="s">
        <v>670</v>
      </c>
      <c r="J34" s="99" t="s">
        <v>1037</v>
      </c>
      <c r="K34" s="159" t="s">
        <v>670</v>
      </c>
      <c r="L34" s="159" t="s">
        <v>670</v>
      </c>
    </row>
    <row r="35" spans="1:12">
      <c r="A35" s="100" t="str">
        <f t="shared" si="0"/>
        <v>荷主等Scope3輸送効率向上のための措置ー</v>
      </c>
      <c r="B35" s="154">
        <f t="shared" si="1"/>
        <v>29</v>
      </c>
      <c r="C35" s="160" t="s">
        <v>693</v>
      </c>
      <c r="D35" s="160" t="s">
        <v>1003</v>
      </c>
      <c r="E35" s="160" t="s">
        <v>673</v>
      </c>
      <c r="F35" s="94" t="s">
        <v>14</v>
      </c>
      <c r="G35" s="47" t="s">
        <v>1007</v>
      </c>
      <c r="H35" s="47" t="s">
        <v>1035</v>
      </c>
      <c r="I35" s="143" t="s">
        <v>670</v>
      </c>
      <c r="J35" s="99" t="s">
        <v>1038</v>
      </c>
      <c r="K35" s="159" t="s">
        <v>670</v>
      </c>
      <c r="L35" s="159" t="s">
        <v>670</v>
      </c>
    </row>
    <row r="36" spans="1:12" ht="28.8">
      <c r="A36" s="100" t="str">
        <f t="shared" si="0"/>
        <v>荷主等Scope3輸送効率向上のための措置ー</v>
      </c>
      <c r="B36" s="154">
        <f t="shared" si="1"/>
        <v>30</v>
      </c>
      <c r="C36" s="160" t="s">
        <v>693</v>
      </c>
      <c r="D36" s="160" t="s">
        <v>1003</v>
      </c>
      <c r="E36" s="160" t="s">
        <v>673</v>
      </c>
      <c r="F36" s="94" t="s">
        <v>14</v>
      </c>
      <c r="G36" s="47" t="s">
        <v>1007</v>
      </c>
      <c r="H36" s="47" t="s">
        <v>1039</v>
      </c>
      <c r="I36" s="143" t="s">
        <v>670</v>
      </c>
      <c r="J36" s="99" t="s">
        <v>1040</v>
      </c>
      <c r="K36" s="159" t="s">
        <v>670</v>
      </c>
      <c r="L36" s="159" t="s">
        <v>670</v>
      </c>
    </row>
    <row r="37" spans="1:12">
      <c r="A37" s="100" t="str">
        <f t="shared" si="0"/>
        <v>荷主等Scope3輸送効率向上のための措置ー</v>
      </c>
      <c r="B37" s="154">
        <f t="shared" si="1"/>
        <v>31</v>
      </c>
      <c r="C37" s="160" t="s">
        <v>693</v>
      </c>
      <c r="D37" s="160" t="s">
        <v>1003</v>
      </c>
      <c r="E37" s="160" t="s">
        <v>673</v>
      </c>
      <c r="F37" s="94" t="s">
        <v>14</v>
      </c>
      <c r="G37" s="47" t="s">
        <v>1007</v>
      </c>
      <c r="H37" s="47" t="s">
        <v>1039</v>
      </c>
      <c r="I37" s="143" t="s">
        <v>670</v>
      </c>
      <c r="J37" s="99" t="s">
        <v>1041</v>
      </c>
      <c r="K37" s="159" t="s">
        <v>670</v>
      </c>
      <c r="L37" s="159" t="s">
        <v>670</v>
      </c>
    </row>
    <row r="38" spans="1:12">
      <c r="A38" s="100" t="str">
        <f t="shared" si="0"/>
        <v>荷主等Scope3輸送効率向上のための措置ー</v>
      </c>
      <c r="B38" s="154">
        <f t="shared" si="1"/>
        <v>32</v>
      </c>
      <c r="C38" s="160" t="s">
        <v>693</v>
      </c>
      <c r="D38" s="160" t="s">
        <v>1003</v>
      </c>
      <c r="E38" s="160" t="s">
        <v>673</v>
      </c>
      <c r="F38" s="94" t="s">
        <v>14</v>
      </c>
      <c r="G38" s="47" t="s">
        <v>1007</v>
      </c>
      <c r="H38" s="47" t="s">
        <v>1039</v>
      </c>
      <c r="I38" s="143" t="s">
        <v>670</v>
      </c>
      <c r="J38" s="99" t="s">
        <v>1042</v>
      </c>
      <c r="K38" s="159" t="s">
        <v>670</v>
      </c>
      <c r="L38" s="159" t="s">
        <v>670</v>
      </c>
    </row>
    <row r="39" spans="1:12">
      <c r="A39" s="100" t="str">
        <f t="shared" si="0"/>
        <v>荷主等Scope3輸送効率向上のための措置ー</v>
      </c>
      <c r="B39" s="154">
        <f t="shared" si="1"/>
        <v>33</v>
      </c>
      <c r="C39" s="160" t="s">
        <v>693</v>
      </c>
      <c r="D39" s="160" t="s">
        <v>1003</v>
      </c>
      <c r="E39" s="160" t="s">
        <v>673</v>
      </c>
      <c r="F39" s="94" t="s">
        <v>14</v>
      </c>
      <c r="G39" s="47" t="s">
        <v>1007</v>
      </c>
      <c r="H39" s="47" t="s">
        <v>1039</v>
      </c>
      <c r="I39" s="143" t="s">
        <v>670</v>
      </c>
      <c r="J39" s="99" t="s">
        <v>1043</v>
      </c>
      <c r="K39" s="159" t="s">
        <v>670</v>
      </c>
      <c r="L39" s="159" t="s">
        <v>670</v>
      </c>
    </row>
    <row r="40" spans="1:12">
      <c r="A40" s="100" t="str">
        <f t="shared" si="0"/>
        <v>荷主等Scope3輸送効率向上のための措置ー</v>
      </c>
      <c r="B40" s="154">
        <f t="shared" si="1"/>
        <v>34</v>
      </c>
      <c r="C40" s="160" t="s">
        <v>693</v>
      </c>
      <c r="D40" s="160" t="s">
        <v>1003</v>
      </c>
      <c r="E40" s="160" t="s">
        <v>673</v>
      </c>
      <c r="F40" s="94" t="s">
        <v>14</v>
      </c>
      <c r="G40" s="47" t="s">
        <v>1007</v>
      </c>
      <c r="H40" s="47" t="s">
        <v>1039</v>
      </c>
      <c r="I40" s="143" t="s">
        <v>670</v>
      </c>
      <c r="J40" s="99" t="s">
        <v>1044</v>
      </c>
      <c r="K40" s="159" t="s">
        <v>670</v>
      </c>
      <c r="L40" s="159" t="s">
        <v>670</v>
      </c>
    </row>
    <row r="41" spans="1:12" ht="43.2">
      <c r="A41" s="100" t="str">
        <f t="shared" si="0"/>
        <v>貨物輸送事業者Scope1,2燃費性能の優れた輸送用機器の使用 （機器・機材等の導入）鉄道</v>
      </c>
      <c r="B41" s="154">
        <f t="shared" si="1"/>
        <v>35</v>
      </c>
      <c r="C41" s="160" t="s">
        <v>693</v>
      </c>
      <c r="D41" s="160" t="s">
        <v>1045</v>
      </c>
      <c r="E41" s="160" t="s">
        <v>1046</v>
      </c>
      <c r="F41" s="94" t="s">
        <v>14</v>
      </c>
      <c r="G41" s="361" t="s">
        <v>1047</v>
      </c>
      <c r="H41" s="361"/>
      <c r="I41" s="143" t="s">
        <v>1048</v>
      </c>
      <c r="J41" s="99" t="s">
        <v>1049</v>
      </c>
      <c r="K41" s="159" t="s">
        <v>670</v>
      </c>
      <c r="L41" s="159" t="s">
        <v>670</v>
      </c>
    </row>
    <row r="42" spans="1:12" ht="28.8">
      <c r="A42" s="100" t="str">
        <f t="shared" si="0"/>
        <v>貨物輸送事業者Scope1,2燃費性能の優れた輸送用機器の使用 （機器・機材等の導入）自動車</v>
      </c>
      <c r="B42" s="154">
        <f t="shared" si="1"/>
        <v>36</v>
      </c>
      <c r="C42" s="160" t="s">
        <v>693</v>
      </c>
      <c r="D42" s="160" t="s">
        <v>1045</v>
      </c>
      <c r="E42" s="160" t="s">
        <v>1046</v>
      </c>
      <c r="F42" s="94" t="s">
        <v>14</v>
      </c>
      <c r="G42" s="361" t="s">
        <v>1047</v>
      </c>
      <c r="H42" s="361"/>
      <c r="I42" s="48" t="s">
        <v>1050</v>
      </c>
      <c r="J42" s="99" t="s">
        <v>1051</v>
      </c>
      <c r="K42" s="159" t="s">
        <v>670</v>
      </c>
      <c r="L42" s="159" t="s">
        <v>670</v>
      </c>
    </row>
    <row r="43" spans="1:12" ht="43.2">
      <c r="A43" s="100" t="str">
        <f t="shared" si="0"/>
        <v>貨物輸送事業者Scope1,2燃費性能の優れた輸送用機器の使用 （機器・機材等の導入）自動車</v>
      </c>
      <c r="B43" s="5">
        <f t="shared" si="1"/>
        <v>37</v>
      </c>
      <c r="C43" s="47" t="s">
        <v>693</v>
      </c>
      <c r="D43" s="47" t="s">
        <v>1045</v>
      </c>
      <c r="E43" s="47" t="s">
        <v>1046</v>
      </c>
      <c r="F43" s="214" t="s">
        <v>14</v>
      </c>
      <c r="G43" s="361" t="s">
        <v>1047</v>
      </c>
      <c r="H43" s="361"/>
      <c r="I43" s="51" t="s">
        <v>1050</v>
      </c>
      <c r="J43" s="52" t="s">
        <v>2694</v>
      </c>
      <c r="K43" s="229" t="s">
        <v>670</v>
      </c>
      <c r="L43" s="229" t="s">
        <v>670</v>
      </c>
    </row>
    <row r="44" spans="1:12" ht="28.8">
      <c r="A44" s="100" t="str">
        <f t="shared" si="0"/>
        <v>貨物輸送事業者Scope1,2燃費性能の優れた輸送用機器の使用 （機器・機材等の導入）自動車</v>
      </c>
      <c r="B44" s="154">
        <f t="shared" si="1"/>
        <v>38</v>
      </c>
      <c r="C44" s="160" t="s">
        <v>693</v>
      </c>
      <c r="D44" s="160" t="s">
        <v>1045</v>
      </c>
      <c r="E44" s="160" t="s">
        <v>1046</v>
      </c>
      <c r="F44" s="94" t="s">
        <v>14</v>
      </c>
      <c r="G44" s="361" t="s">
        <v>1047</v>
      </c>
      <c r="H44" s="361"/>
      <c r="I44" s="48" t="s">
        <v>1050</v>
      </c>
      <c r="J44" s="99" t="s">
        <v>1052</v>
      </c>
      <c r="K44" s="159" t="s">
        <v>670</v>
      </c>
      <c r="L44" s="159" t="s">
        <v>670</v>
      </c>
    </row>
    <row r="45" spans="1:12">
      <c r="A45" s="100" t="str">
        <f t="shared" si="0"/>
        <v>貨物輸送事業者Scope1,2燃費性能の優れた輸送用機器の使用 （機器・機材等の導入）自動車</v>
      </c>
      <c r="B45" s="154">
        <f t="shared" si="1"/>
        <v>39</v>
      </c>
      <c r="C45" s="160" t="s">
        <v>693</v>
      </c>
      <c r="D45" s="160" t="s">
        <v>1045</v>
      </c>
      <c r="E45" s="160" t="s">
        <v>1046</v>
      </c>
      <c r="F45" s="94" t="s">
        <v>14</v>
      </c>
      <c r="G45" s="361" t="s">
        <v>1047</v>
      </c>
      <c r="H45" s="361"/>
      <c r="I45" s="48" t="s">
        <v>1050</v>
      </c>
      <c r="J45" s="99" t="s">
        <v>1053</v>
      </c>
      <c r="K45" s="159" t="s">
        <v>670</v>
      </c>
      <c r="L45" s="159" t="s">
        <v>670</v>
      </c>
    </row>
    <row r="46" spans="1:12" ht="28.8">
      <c r="A46" s="100" t="str">
        <f t="shared" si="0"/>
        <v>貨物輸送事業者Scope1,2燃費性能の優れた輸送用機器の使用 （機器・機材等の導入）自動車</v>
      </c>
      <c r="B46" s="154">
        <f t="shared" si="1"/>
        <v>40</v>
      </c>
      <c r="C46" s="160" t="s">
        <v>693</v>
      </c>
      <c r="D46" s="160" t="s">
        <v>1045</v>
      </c>
      <c r="E46" s="160" t="s">
        <v>1046</v>
      </c>
      <c r="F46" s="94" t="s">
        <v>14</v>
      </c>
      <c r="G46" s="361" t="s">
        <v>1047</v>
      </c>
      <c r="H46" s="361"/>
      <c r="I46" s="48" t="s">
        <v>1050</v>
      </c>
      <c r="J46" s="99" t="s">
        <v>1054</v>
      </c>
      <c r="K46" s="159" t="s">
        <v>670</v>
      </c>
      <c r="L46" s="159" t="s">
        <v>670</v>
      </c>
    </row>
    <row r="47" spans="1:12">
      <c r="A47" s="100" t="str">
        <f t="shared" si="0"/>
        <v>貨物輸送事業者Scope1,2燃費性能の優れた輸送用機器の使用 （機器・機材等の導入）自動車</v>
      </c>
      <c r="B47" s="154">
        <f t="shared" si="1"/>
        <v>41</v>
      </c>
      <c r="C47" s="160" t="s">
        <v>693</v>
      </c>
      <c r="D47" s="160" t="s">
        <v>1045</v>
      </c>
      <c r="E47" s="160" t="s">
        <v>1046</v>
      </c>
      <c r="F47" s="94" t="s">
        <v>14</v>
      </c>
      <c r="G47" s="361" t="s">
        <v>1047</v>
      </c>
      <c r="H47" s="361"/>
      <c r="I47" s="48" t="s">
        <v>1050</v>
      </c>
      <c r="J47" s="99" t="s">
        <v>1055</v>
      </c>
      <c r="K47" s="159" t="s">
        <v>670</v>
      </c>
      <c r="L47" s="159" t="s">
        <v>670</v>
      </c>
    </row>
    <row r="48" spans="1:12" ht="28.8">
      <c r="A48" s="100" t="str">
        <f t="shared" si="0"/>
        <v>貨物輸送事業者Scope1,2燃費性能の優れた輸送用機器の使用 （機器・機材等の導入）船舶</v>
      </c>
      <c r="B48" s="154">
        <f t="shared" si="1"/>
        <v>42</v>
      </c>
      <c r="C48" s="160" t="s">
        <v>693</v>
      </c>
      <c r="D48" s="160" t="s">
        <v>1045</v>
      </c>
      <c r="E48" s="160" t="s">
        <v>1046</v>
      </c>
      <c r="F48" s="94" t="s">
        <v>14</v>
      </c>
      <c r="G48" s="361" t="s">
        <v>1047</v>
      </c>
      <c r="H48" s="361"/>
      <c r="I48" s="48" t="s">
        <v>1056</v>
      </c>
      <c r="J48" s="52" t="s">
        <v>2965</v>
      </c>
      <c r="K48" s="159" t="s">
        <v>670</v>
      </c>
      <c r="L48" s="159" t="s">
        <v>670</v>
      </c>
    </row>
    <row r="49" spans="1:12">
      <c r="A49" s="100" t="str">
        <f t="shared" si="0"/>
        <v>貨物輸送事業者Scope1,2燃費性能の優れた輸送用機器の使用 （機器・機材等の導入）船舶</v>
      </c>
      <c r="B49" s="154">
        <f t="shared" si="1"/>
        <v>43</v>
      </c>
      <c r="C49" s="160" t="s">
        <v>693</v>
      </c>
      <c r="D49" s="160" t="s">
        <v>1045</v>
      </c>
      <c r="E49" s="160" t="s">
        <v>1046</v>
      </c>
      <c r="F49" s="94" t="s">
        <v>14</v>
      </c>
      <c r="G49" s="361" t="s">
        <v>1047</v>
      </c>
      <c r="H49" s="361"/>
      <c r="I49" s="48" t="s">
        <v>1056</v>
      </c>
      <c r="J49" s="99" t="s">
        <v>1058</v>
      </c>
      <c r="K49" s="159" t="s">
        <v>670</v>
      </c>
      <c r="L49" s="159" t="s">
        <v>670</v>
      </c>
    </row>
    <row r="50" spans="1:12">
      <c r="A50" s="100" t="str">
        <f t="shared" si="0"/>
        <v>貨物輸送事業者Scope1,2燃費性能の優れた輸送用機器の使用 （機器・機材等の導入）船舶</v>
      </c>
      <c r="B50" s="154">
        <f t="shared" si="1"/>
        <v>44</v>
      </c>
      <c r="C50" s="160" t="s">
        <v>693</v>
      </c>
      <c r="D50" s="160" t="s">
        <v>1045</v>
      </c>
      <c r="E50" s="160" t="s">
        <v>1046</v>
      </c>
      <c r="F50" s="94" t="s">
        <v>14</v>
      </c>
      <c r="G50" s="361" t="s">
        <v>1047</v>
      </c>
      <c r="H50" s="361"/>
      <c r="I50" s="48" t="s">
        <v>1056</v>
      </c>
      <c r="J50" s="99" t="s">
        <v>1059</v>
      </c>
      <c r="K50" s="159" t="s">
        <v>670</v>
      </c>
      <c r="L50" s="159" t="s">
        <v>670</v>
      </c>
    </row>
    <row r="51" spans="1:12">
      <c r="A51" s="100" t="str">
        <f t="shared" si="0"/>
        <v>貨物輸送事業者Scope1,2燃費性能の優れた輸送用機器の使用 （機器・機材等の導入）航空機</v>
      </c>
      <c r="B51" s="154">
        <f t="shared" si="1"/>
        <v>45</v>
      </c>
      <c r="C51" s="160" t="s">
        <v>693</v>
      </c>
      <c r="D51" s="160" t="s">
        <v>1045</v>
      </c>
      <c r="E51" s="160" t="s">
        <v>1046</v>
      </c>
      <c r="F51" s="94" t="s">
        <v>14</v>
      </c>
      <c r="G51" s="361" t="s">
        <v>1047</v>
      </c>
      <c r="H51" s="361"/>
      <c r="I51" s="48" t="s">
        <v>1060</v>
      </c>
      <c r="J51" s="99" t="s">
        <v>1061</v>
      </c>
      <c r="K51" s="159" t="s">
        <v>670</v>
      </c>
      <c r="L51" s="159" t="s">
        <v>670</v>
      </c>
    </row>
    <row r="52" spans="1:12">
      <c r="A52" s="100" t="str">
        <f t="shared" si="0"/>
        <v>貨物輸送事業者Scope1,2燃費性能の優れた輸送用機器の使用 （機器・機材等の導入）航空機</v>
      </c>
      <c r="B52" s="154">
        <f t="shared" si="1"/>
        <v>46</v>
      </c>
      <c r="C52" s="160" t="s">
        <v>693</v>
      </c>
      <c r="D52" s="160" t="s">
        <v>1045</v>
      </c>
      <c r="E52" s="160" t="s">
        <v>1046</v>
      </c>
      <c r="F52" s="94" t="s">
        <v>14</v>
      </c>
      <c r="G52" s="361" t="s">
        <v>1047</v>
      </c>
      <c r="H52" s="361"/>
      <c r="I52" s="48" t="s">
        <v>1060</v>
      </c>
      <c r="J52" s="99" t="s">
        <v>1062</v>
      </c>
      <c r="K52" s="159" t="s">
        <v>670</v>
      </c>
      <c r="L52" s="159" t="s">
        <v>670</v>
      </c>
    </row>
    <row r="53" spans="1:12">
      <c r="A53" s="100" t="str">
        <f t="shared" si="0"/>
        <v>貨物輸送事業者Scope1,2排出削減に資する運転又は操縦 （運用管理）鉄道</v>
      </c>
      <c r="B53" s="154">
        <f t="shared" si="1"/>
        <v>47</v>
      </c>
      <c r="C53" s="160" t="s">
        <v>693</v>
      </c>
      <c r="D53" s="160" t="s">
        <v>1045</v>
      </c>
      <c r="E53" s="160" t="s">
        <v>1046</v>
      </c>
      <c r="F53" s="94" t="s">
        <v>14</v>
      </c>
      <c r="G53" s="361" t="s">
        <v>1063</v>
      </c>
      <c r="H53" s="361"/>
      <c r="I53" s="48" t="s">
        <v>1048</v>
      </c>
      <c r="J53" s="99" t="s">
        <v>1064</v>
      </c>
      <c r="K53" s="159" t="s">
        <v>670</v>
      </c>
      <c r="L53" s="159" t="s">
        <v>670</v>
      </c>
    </row>
    <row r="54" spans="1:12">
      <c r="A54" s="100" t="str">
        <f t="shared" si="0"/>
        <v>貨物輸送事業者Scope1,2排出削減に資する運転又は操縦 （運用管理）鉄道</v>
      </c>
      <c r="B54" s="154">
        <f t="shared" si="1"/>
        <v>48</v>
      </c>
      <c r="C54" s="160" t="s">
        <v>693</v>
      </c>
      <c r="D54" s="160" t="s">
        <v>1045</v>
      </c>
      <c r="E54" s="160" t="s">
        <v>1046</v>
      </c>
      <c r="F54" s="94" t="s">
        <v>14</v>
      </c>
      <c r="G54" s="361" t="s">
        <v>1063</v>
      </c>
      <c r="H54" s="361"/>
      <c r="I54" s="48" t="s">
        <v>1048</v>
      </c>
      <c r="J54" s="99" t="s">
        <v>1065</v>
      </c>
      <c r="K54" s="159" t="s">
        <v>670</v>
      </c>
      <c r="L54" s="159" t="s">
        <v>670</v>
      </c>
    </row>
    <row r="55" spans="1:12">
      <c r="A55" s="100" t="str">
        <f t="shared" si="0"/>
        <v>貨物輸送事業者Scope1,2排出削減に資する運転又は操縦 （運用管理）自動車</v>
      </c>
      <c r="B55" s="154">
        <f t="shared" si="1"/>
        <v>49</v>
      </c>
      <c r="C55" s="160" t="s">
        <v>693</v>
      </c>
      <c r="D55" s="160" t="s">
        <v>1045</v>
      </c>
      <c r="E55" s="160" t="s">
        <v>1046</v>
      </c>
      <c r="F55" s="94" t="s">
        <v>14</v>
      </c>
      <c r="G55" s="361" t="s">
        <v>1063</v>
      </c>
      <c r="H55" s="361"/>
      <c r="I55" s="48" t="s">
        <v>1050</v>
      </c>
      <c r="J55" s="99" t="s">
        <v>1066</v>
      </c>
      <c r="K55" s="159" t="s">
        <v>670</v>
      </c>
      <c r="L55" s="159" t="s">
        <v>670</v>
      </c>
    </row>
    <row r="56" spans="1:12" ht="28.8">
      <c r="A56" s="100" t="str">
        <f t="shared" si="0"/>
        <v>貨物輸送事業者Scope1,2排出削減に資する運転又は操縦 （運用管理）自動車</v>
      </c>
      <c r="B56" s="154">
        <f t="shared" si="1"/>
        <v>50</v>
      </c>
      <c r="C56" s="160" t="s">
        <v>693</v>
      </c>
      <c r="D56" s="160" t="s">
        <v>1045</v>
      </c>
      <c r="E56" s="160" t="s">
        <v>1046</v>
      </c>
      <c r="F56" s="94" t="s">
        <v>14</v>
      </c>
      <c r="G56" s="361" t="s">
        <v>1063</v>
      </c>
      <c r="H56" s="361"/>
      <c r="I56" s="48" t="s">
        <v>1050</v>
      </c>
      <c r="J56" s="99" t="s">
        <v>1067</v>
      </c>
      <c r="K56" s="159" t="s">
        <v>670</v>
      </c>
      <c r="L56" s="159" t="s">
        <v>670</v>
      </c>
    </row>
    <row r="57" spans="1:12">
      <c r="A57" s="100" t="str">
        <f t="shared" si="0"/>
        <v>貨物輸送事業者Scope1,2排出削減に資する運転又は操縦 （運用管理）自動車</v>
      </c>
      <c r="B57" s="154">
        <f t="shared" si="1"/>
        <v>51</v>
      </c>
      <c r="C57" s="160" t="s">
        <v>693</v>
      </c>
      <c r="D57" s="160" t="s">
        <v>1045</v>
      </c>
      <c r="E57" s="160" t="s">
        <v>1046</v>
      </c>
      <c r="F57" s="94" t="s">
        <v>14</v>
      </c>
      <c r="G57" s="361" t="s">
        <v>1063</v>
      </c>
      <c r="H57" s="361"/>
      <c r="I57" s="48" t="s">
        <v>1050</v>
      </c>
      <c r="J57" s="99" t="s">
        <v>1068</v>
      </c>
      <c r="K57" s="159" t="s">
        <v>670</v>
      </c>
      <c r="L57" s="159" t="s">
        <v>670</v>
      </c>
    </row>
    <row r="58" spans="1:12" ht="28.8">
      <c r="A58" s="100" t="str">
        <f t="shared" si="0"/>
        <v>貨物輸送事業者Scope1,2排出削減に資する運転又は操縦 （運用管理）自動車</v>
      </c>
      <c r="B58" s="154">
        <f t="shared" si="1"/>
        <v>52</v>
      </c>
      <c r="C58" s="160" t="s">
        <v>693</v>
      </c>
      <c r="D58" s="160" t="s">
        <v>1045</v>
      </c>
      <c r="E58" s="160" t="s">
        <v>1046</v>
      </c>
      <c r="F58" s="94" t="s">
        <v>14</v>
      </c>
      <c r="G58" s="361" t="s">
        <v>1063</v>
      </c>
      <c r="H58" s="361"/>
      <c r="I58" s="48" t="s">
        <v>1050</v>
      </c>
      <c r="J58" s="99" t="s">
        <v>1069</v>
      </c>
      <c r="K58" s="159" t="s">
        <v>670</v>
      </c>
      <c r="L58" s="159" t="s">
        <v>670</v>
      </c>
    </row>
    <row r="59" spans="1:12">
      <c r="A59" s="100" t="str">
        <f t="shared" si="0"/>
        <v>貨物輸送事業者Scope1,2排出削減に資する運転又は操縦 （運用管理）船舶</v>
      </c>
      <c r="B59" s="154">
        <f t="shared" si="1"/>
        <v>53</v>
      </c>
      <c r="C59" s="160" t="s">
        <v>693</v>
      </c>
      <c r="D59" s="160" t="s">
        <v>1045</v>
      </c>
      <c r="E59" s="160" t="s">
        <v>1046</v>
      </c>
      <c r="F59" s="94" t="s">
        <v>14</v>
      </c>
      <c r="G59" s="361" t="s">
        <v>1063</v>
      </c>
      <c r="H59" s="361"/>
      <c r="I59" s="48" t="s">
        <v>1056</v>
      </c>
      <c r="J59" s="99" t="s">
        <v>1070</v>
      </c>
      <c r="K59" s="159" t="s">
        <v>670</v>
      </c>
      <c r="L59" s="159" t="s">
        <v>670</v>
      </c>
    </row>
    <row r="60" spans="1:12">
      <c r="A60" s="100" t="str">
        <f t="shared" si="0"/>
        <v>貨物輸送事業者Scope1,2排出削減に資する運転又は操縦 （運用管理）船舶</v>
      </c>
      <c r="B60" s="154">
        <f t="shared" si="1"/>
        <v>54</v>
      </c>
      <c r="C60" s="160" t="s">
        <v>693</v>
      </c>
      <c r="D60" s="160" t="s">
        <v>1045</v>
      </c>
      <c r="E60" s="160" t="s">
        <v>1046</v>
      </c>
      <c r="F60" s="94" t="s">
        <v>14</v>
      </c>
      <c r="G60" s="361" t="s">
        <v>1063</v>
      </c>
      <c r="H60" s="361"/>
      <c r="I60" s="48" t="s">
        <v>1056</v>
      </c>
      <c r="J60" s="99" t="s">
        <v>1071</v>
      </c>
      <c r="K60" s="159" t="s">
        <v>670</v>
      </c>
      <c r="L60" s="159" t="s">
        <v>670</v>
      </c>
    </row>
    <row r="61" spans="1:12">
      <c r="A61" s="100" t="str">
        <f t="shared" si="0"/>
        <v>貨物輸送事業者Scope1,2排出削減に資する運転又は操縦 （運用管理）船舶</v>
      </c>
      <c r="B61" s="154">
        <f t="shared" si="1"/>
        <v>55</v>
      </c>
      <c r="C61" s="160" t="s">
        <v>693</v>
      </c>
      <c r="D61" s="160" t="s">
        <v>1045</v>
      </c>
      <c r="E61" s="160" t="s">
        <v>1046</v>
      </c>
      <c r="F61" s="94" t="s">
        <v>14</v>
      </c>
      <c r="G61" s="361" t="s">
        <v>1063</v>
      </c>
      <c r="H61" s="361"/>
      <c r="I61" s="48" t="s">
        <v>1056</v>
      </c>
      <c r="J61" s="99" t="s">
        <v>1072</v>
      </c>
      <c r="K61" s="159" t="s">
        <v>670</v>
      </c>
      <c r="L61" s="159" t="s">
        <v>670</v>
      </c>
    </row>
    <row r="62" spans="1:12">
      <c r="A62" s="100" t="str">
        <f t="shared" si="0"/>
        <v>貨物輸送事業者Scope1,2排出削減に資する運転又は操縦 （運用管理）船舶</v>
      </c>
      <c r="B62" s="154">
        <f t="shared" si="1"/>
        <v>56</v>
      </c>
      <c r="C62" s="160" t="s">
        <v>693</v>
      </c>
      <c r="D62" s="160" t="s">
        <v>1045</v>
      </c>
      <c r="E62" s="160" t="s">
        <v>1046</v>
      </c>
      <c r="F62" s="94" t="s">
        <v>14</v>
      </c>
      <c r="G62" s="361" t="s">
        <v>1063</v>
      </c>
      <c r="H62" s="361"/>
      <c r="I62" s="48" t="s">
        <v>1056</v>
      </c>
      <c r="J62" s="99" t="s">
        <v>1073</v>
      </c>
      <c r="K62" s="159" t="s">
        <v>670</v>
      </c>
      <c r="L62" s="159" t="s">
        <v>670</v>
      </c>
    </row>
    <row r="63" spans="1:12">
      <c r="A63" s="100" t="str">
        <f t="shared" si="0"/>
        <v>貨物輸送事業者Scope1,2排出削減に資する運転又は操縦 （運用管理）航空機　</v>
      </c>
      <c r="B63" s="154">
        <f t="shared" si="1"/>
        <v>57</v>
      </c>
      <c r="C63" s="160" t="s">
        <v>693</v>
      </c>
      <c r="D63" s="160" t="s">
        <v>1045</v>
      </c>
      <c r="E63" s="160" t="s">
        <v>1046</v>
      </c>
      <c r="F63" s="94" t="s">
        <v>14</v>
      </c>
      <c r="G63" s="361" t="s">
        <v>1063</v>
      </c>
      <c r="H63" s="361"/>
      <c r="I63" s="48" t="s">
        <v>1074</v>
      </c>
      <c r="J63" s="52" t="s">
        <v>2966</v>
      </c>
      <c r="K63" s="159" t="s">
        <v>670</v>
      </c>
      <c r="L63" s="159" t="s">
        <v>670</v>
      </c>
    </row>
    <row r="64" spans="1:12">
      <c r="A64" s="100" t="str">
        <f t="shared" si="0"/>
        <v>貨物輸送事業者Scope1,2排出削減に資する運転又は操縦 （運用管理）航空機　</v>
      </c>
      <c r="B64" s="154">
        <f t="shared" si="1"/>
        <v>58</v>
      </c>
      <c r="C64" s="160" t="s">
        <v>693</v>
      </c>
      <c r="D64" s="160" t="s">
        <v>1045</v>
      </c>
      <c r="E64" s="160" t="s">
        <v>1046</v>
      </c>
      <c r="F64" s="94" t="s">
        <v>14</v>
      </c>
      <c r="G64" s="361" t="s">
        <v>1063</v>
      </c>
      <c r="H64" s="361"/>
      <c r="I64" s="48" t="s">
        <v>1074</v>
      </c>
      <c r="J64" s="99" t="s">
        <v>1075</v>
      </c>
      <c r="K64" s="159" t="s">
        <v>670</v>
      </c>
      <c r="L64" s="159" t="s">
        <v>670</v>
      </c>
    </row>
    <row r="65" spans="1:12">
      <c r="A65" s="100" t="str">
        <f t="shared" si="0"/>
        <v>貨物輸送事業者Scope1,2排出削減に資する運転又は操縦 （運用管理）航空機　</v>
      </c>
      <c r="B65" s="154">
        <f t="shared" si="1"/>
        <v>59</v>
      </c>
      <c r="C65" s="160" t="s">
        <v>693</v>
      </c>
      <c r="D65" s="160" t="s">
        <v>1045</v>
      </c>
      <c r="E65" s="160" t="s">
        <v>1046</v>
      </c>
      <c r="F65" s="94" t="s">
        <v>14</v>
      </c>
      <c r="G65" s="361" t="s">
        <v>1063</v>
      </c>
      <c r="H65" s="361"/>
      <c r="I65" s="48" t="s">
        <v>1074</v>
      </c>
      <c r="J65" s="99" t="s">
        <v>1076</v>
      </c>
      <c r="K65" s="159" t="s">
        <v>670</v>
      </c>
      <c r="L65" s="159" t="s">
        <v>670</v>
      </c>
    </row>
    <row r="66" spans="1:12">
      <c r="A66" s="100" t="str">
        <f t="shared" si="0"/>
        <v>貨物輸送事業者Scope1,2輸送機器の大型化 （機器・機材等の導入）鉄道</v>
      </c>
      <c r="B66" s="154">
        <f t="shared" si="1"/>
        <v>60</v>
      </c>
      <c r="C66" s="160" t="s">
        <v>693</v>
      </c>
      <c r="D66" s="160" t="s">
        <v>1045</v>
      </c>
      <c r="E66" s="160" t="s">
        <v>1046</v>
      </c>
      <c r="F66" s="94" t="s">
        <v>14</v>
      </c>
      <c r="G66" s="361" t="s">
        <v>1077</v>
      </c>
      <c r="H66" s="361"/>
      <c r="I66" s="48" t="s">
        <v>1048</v>
      </c>
      <c r="J66" s="99" t="s">
        <v>1078</v>
      </c>
      <c r="K66" s="159" t="s">
        <v>670</v>
      </c>
      <c r="L66" s="159" t="s">
        <v>670</v>
      </c>
    </row>
    <row r="67" spans="1:12">
      <c r="A67" s="100" t="str">
        <f t="shared" si="0"/>
        <v>貨物輸送事業者Scope1,2輸送機器の大型化 （機器・機材等の導入）鉄道</v>
      </c>
      <c r="B67" s="154">
        <f t="shared" si="1"/>
        <v>61</v>
      </c>
      <c r="C67" s="160" t="s">
        <v>693</v>
      </c>
      <c r="D67" s="160" t="s">
        <v>1045</v>
      </c>
      <c r="E67" s="160" t="s">
        <v>1046</v>
      </c>
      <c r="F67" s="94" t="s">
        <v>14</v>
      </c>
      <c r="G67" s="361" t="s">
        <v>1077</v>
      </c>
      <c r="H67" s="361"/>
      <c r="I67" s="48" t="s">
        <v>1048</v>
      </c>
      <c r="J67" s="99" t="s">
        <v>1079</v>
      </c>
      <c r="K67" s="159" t="s">
        <v>670</v>
      </c>
      <c r="L67" s="159" t="s">
        <v>670</v>
      </c>
    </row>
    <row r="68" spans="1:12">
      <c r="A68" s="100" t="str">
        <f t="shared" si="0"/>
        <v>貨物輸送事業者Scope1,2輸送機器の大型化 （機器・機材等の導入）自動車</v>
      </c>
      <c r="B68" s="154">
        <f t="shared" si="1"/>
        <v>62</v>
      </c>
      <c r="C68" s="160" t="s">
        <v>693</v>
      </c>
      <c r="D68" s="160" t="s">
        <v>1045</v>
      </c>
      <c r="E68" s="160" t="s">
        <v>1046</v>
      </c>
      <c r="F68" s="94" t="s">
        <v>14</v>
      </c>
      <c r="G68" s="361" t="s">
        <v>1077</v>
      </c>
      <c r="H68" s="361"/>
      <c r="I68" s="48" t="s">
        <v>1050</v>
      </c>
      <c r="J68" s="99" t="s">
        <v>1080</v>
      </c>
      <c r="K68" s="159" t="s">
        <v>670</v>
      </c>
      <c r="L68" s="159" t="s">
        <v>670</v>
      </c>
    </row>
    <row r="69" spans="1:12">
      <c r="A69" s="100" t="str">
        <f t="shared" si="0"/>
        <v>貨物輸送事業者Scope1,2輸送機器の大型化 （機器・機材等の導入）自動車</v>
      </c>
      <c r="B69" s="154">
        <f t="shared" si="1"/>
        <v>63</v>
      </c>
      <c r="C69" s="160" t="s">
        <v>693</v>
      </c>
      <c r="D69" s="160" t="s">
        <v>1045</v>
      </c>
      <c r="E69" s="160" t="s">
        <v>1046</v>
      </c>
      <c r="F69" s="94" t="s">
        <v>14</v>
      </c>
      <c r="G69" s="361" t="s">
        <v>1077</v>
      </c>
      <c r="H69" s="361"/>
      <c r="I69" s="48" t="s">
        <v>1050</v>
      </c>
      <c r="J69" s="99" t="s">
        <v>1081</v>
      </c>
      <c r="K69" s="159" t="s">
        <v>670</v>
      </c>
      <c r="L69" s="159" t="s">
        <v>670</v>
      </c>
    </row>
    <row r="70" spans="1:12">
      <c r="A70" s="100" t="str">
        <f t="shared" si="0"/>
        <v>貨物輸送事業者Scope1,2輸送機器の大型化 （機器・機材等の導入）船舶</v>
      </c>
      <c r="B70" s="154">
        <f t="shared" si="1"/>
        <v>64</v>
      </c>
      <c r="C70" s="160" t="s">
        <v>693</v>
      </c>
      <c r="D70" s="160" t="s">
        <v>1045</v>
      </c>
      <c r="E70" s="160" t="s">
        <v>1046</v>
      </c>
      <c r="F70" s="94" t="s">
        <v>14</v>
      </c>
      <c r="G70" s="361" t="s">
        <v>1077</v>
      </c>
      <c r="H70" s="361"/>
      <c r="I70" s="143" t="s">
        <v>1056</v>
      </c>
      <c r="J70" s="99" t="s">
        <v>1082</v>
      </c>
      <c r="K70" s="159" t="s">
        <v>670</v>
      </c>
      <c r="L70" s="159" t="s">
        <v>670</v>
      </c>
    </row>
    <row r="71" spans="1:12">
      <c r="A71" s="100" t="str">
        <f t="shared" si="0"/>
        <v>貨物輸送事業者Scope1,2輸送機器の大型化 （機器・機材等の導入）航空機</v>
      </c>
      <c r="B71" s="154">
        <f t="shared" si="1"/>
        <v>65</v>
      </c>
      <c r="C71" s="160" t="s">
        <v>693</v>
      </c>
      <c r="D71" s="160" t="s">
        <v>1045</v>
      </c>
      <c r="E71" s="160" t="s">
        <v>1046</v>
      </c>
      <c r="F71" s="94" t="s">
        <v>14</v>
      </c>
      <c r="G71" s="361" t="s">
        <v>1077</v>
      </c>
      <c r="H71" s="361"/>
      <c r="I71" s="143" t="s">
        <v>1060</v>
      </c>
      <c r="J71" s="99" t="s">
        <v>1083</v>
      </c>
      <c r="K71" s="159" t="s">
        <v>670</v>
      </c>
      <c r="L71" s="159" t="s">
        <v>670</v>
      </c>
    </row>
    <row r="72" spans="1:12">
      <c r="A72" s="100" t="str">
        <f t="shared" ref="A72:A135" si="2">D72&amp;E72&amp;G72&amp;I72</f>
        <v>貨物輸送事業者Scope1,2輸送能力の効率的な活用 （運用管理）鉄道</v>
      </c>
      <c r="B72" s="154">
        <f t="shared" si="1"/>
        <v>66</v>
      </c>
      <c r="C72" s="160" t="s">
        <v>693</v>
      </c>
      <c r="D72" s="160" t="s">
        <v>1045</v>
      </c>
      <c r="E72" s="160" t="s">
        <v>1046</v>
      </c>
      <c r="F72" s="94" t="s">
        <v>14</v>
      </c>
      <c r="G72" s="361" t="s">
        <v>1084</v>
      </c>
      <c r="H72" s="361"/>
      <c r="I72" s="48" t="s">
        <v>1048</v>
      </c>
      <c r="J72" s="99" t="s">
        <v>1008</v>
      </c>
      <c r="K72" s="159" t="s">
        <v>670</v>
      </c>
      <c r="L72" s="159" t="s">
        <v>670</v>
      </c>
    </row>
    <row r="73" spans="1:12">
      <c r="A73" s="100" t="str">
        <f t="shared" si="2"/>
        <v>貨物輸送事業者Scope1,2輸送能力の効率的な活用 （運用管理）鉄道</v>
      </c>
      <c r="B73" s="154">
        <f t="shared" ref="B73:B136" si="3">ROW(B73)-6</f>
        <v>67</v>
      </c>
      <c r="C73" s="160" t="s">
        <v>693</v>
      </c>
      <c r="D73" s="160" t="s">
        <v>1045</v>
      </c>
      <c r="E73" s="160" t="s">
        <v>1046</v>
      </c>
      <c r="F73" s="94" t="s">
        <v>14</v>
      </c>
      <c r="G73" s="361" t="s">
        <v>1084</v>
      </c>
      <c r="H73" s="361"/>
      <c r="I73" s="48" t="s">
        <v>1048</v>
      </c>
      <c r="J73" s="99" t="s">
        <v>1085</v>
      </c>
      <c r="K73" s="159" t="s">
        <v>670</v>
      </c>
      <c r="L73" s="159" t="s">
        <v>670</v>
      </c>
    </row>
    <row r="74" spans="1:12">
      <c r="A74" s="100" t="str">
        <f t="shared" si="2"/>
        <v>貨物輸送事業者Scope1,2輸送能力の効率的な活用 （運用管理）自動車</v>
      </c>
      <c r="B74" s="154">
        <f t="shared" si="3"/>
        <v>68</v>
      </c>
      <c r="C74" s="160" t="s">
        <v>693</v>
      </c>
      <c r="D74" s="160" t="s">
        <v>1045</v>
      </c>
      <c r="E74" s="160" t="s">
        <v>1046</v>
      </c>
      <c r="F74" s="94" t="s">
        <v>14</v>
      </c>
      <c r="G74" s="361" t="s">
        <v>1084</v>
      </c>
      <c r="H74" s="361"/>
      <c r="I74" s="48" t="s">
        <v>2351</v>
      </c>
      <c r="J74" s="99" t="s">
        <v>1086</v>
      </c>
      <c r="K74" s="159" t="s">
        <v>670</v>
      </c>
      <c r="L74" s="159" t="s">
        <v>670</v>
      </c>
    </row>
    <row r="75" spans="1:12">
      <c r="A75" s="100" t="str">
        <f t="shared" si="2"/>
        <v>貨物輸送事業者Scope1,2輸送能力の効率的な活用 （運用管理）自動車</v>
      </c>
      <c r="B75" s="154">
        <f t="shared" si="3"/>
        <v>69</v>
      </c>
      <c r="C75" s="160" t="s">
        <v>693</v>
      </c>
      <c r="D75" s="160" t="s">
        <v>1045</v>
      </c>
      <c r="E75" s="160" t="s">
        <v>1046</v>
      </c>
      <c r="F75" s="94" t="s">
        <v>14</v>
      </c>
      <c r="G75" s="361" t="s">
        <v>1084</v>
      </c>
      <c r="H75" s="361"/>
      <c r="I75" s="48" t="s">
        <v>2351</v>
      </c>
      <c r="J75" s="99" t="s">
        <v>1085</v>
      </c>
      <c r="K75" s="159" t="s">
        <v>670</v>
      </c>
      <c r="L75" s="159" t="s">
        <v>670</v>
      </c>
    </row>
    <row r="76" spans="1:12">
      <c r="A76" s="100" t="str">
        <f t="shared" si="2"/>
        <v>貨物輸送事業者Scope1,2輸送能力の効率的な活用 （運用管理）自動車</v>
      </c>
      <c r="B76" s="154">
        <f t="shared" si="3"/>
        <v>70</v>
      </c>
      <c r="C76" s="160" t="s">
        <v>693</v>
      </c>
      <c r="D76" s="160" t="s">
        <v>1045</v>
      </c>
      <c r="E76" s="160" t="s">
        <v>1046</v>
      </c>
      <c r="F76" s="94" t="s">
        <v>14</v>
      </c>
      <c r="G76" s="361" t="s">
        <v>1084</v>
      </c>
      <c r="H76" s="361"/>
      <c r="I76" s="48" t="s">
        <v>2351</v>
      </c>
      <c r="J76" s="99" t="s">
        <v>1087</v>
      </c>
      <c r="K76" s="159" t="s">
        <v>670</v>
      </c>
      <c r="L76" s="159" t="s">
        <v>670</v>
      </c>
    </row>
    <row r="77" spans="1:12">
      <c r="A77" s="100" t="str">
        <f t="shared" si="2"/>
        <v>貨物輸送事業者Scope1,2輸送能力の効率的な活用 （運用管理）船舶</v>
      </c>
      <c r="B77" s="154">
        <f t="shared" si="3"/>
        <v>71</v>
      </c>
      <c r="C77" s="160" t="s">
        <v>693</v>
      </c>
      <c r="D77" s="160" t="s">
        <v>1045</v>
      </c>
      <c r="E77" s="160" t="s">
        <v>1046</v>
      </c>
      <c r="F77" s="94" t="s">
        <v>14</v>
      </c>
      <c r="G77" s="361" t="s">
        <v>1084</v>
      </c>
      <c r="H77" s="361"/>
      <c r="I77" s="48" t="s">
        <v>2348</v>
      </c>
      <c r="J77" s="99" t="s">
        <v>1086</v>
      </c>
      <c r="K77" s="159" t="s">
        <v>670</v>
      </c>
      <c r="L77" s="159" t="s">
        <v>670</v>
      </c>
    </row>
    <row r="78" spans="1:12">
      <c r="A78" s="100" t="str">
        <f t="shared" si="2"/>
        <v>貨物輸送事業者Scope1,2輸送能力の効率的な活用 （運用管理）船舶</v>
      </c>
      <c r="B78" s="154">
        <f t="shared" si="3"/>
        <v>72</v>
      </c>
      <c r="C78" s="160" t="s">
        <v>693</v>
      </c>
      <c r="D78" s="160" t="s">
        <v>1045</v>
      </c>
      <c r="E78" s="160" t="s">
        <v>1046</v>
      </c>
      <c r="F78" s="94" t="s">
        <v>14</v>
      </c>
      <c r="G78" s="361" t="s">
        <v>1084</v>
      </c>
      <c r="H78" s="361"/>
      <c r="I78" s="48" t="s">
        <v>1056</v>
      </c>
      <c r="J78" s="99" t="s">
        <v>1085</v>
      </c>
      <c r="K78" s="159" t="s">
        <v>670</v>
      </c>
      <c r="L78" s="159" t="s">
        <v>670</v>
      </c>
    </row>
    <row r="79" spans="1:12">
      <c r="A79" s="100" t="str">
        <f t="shared" si="2"/>
        <v>貨物輸送事業者Scope1,2輸送能力の効率的な活用 （運用管理）航空機</v>
      </c>
      <c r="B79" s="154">
        <f t="shared" si="3"/>
        <v>73</v>
      </c>
      <c r="C79" s="160" t="s">
        <v>693</v>
      </c>
      <c r="D79" s="160" t="s">
        <v>1045</v>
      </c>
      <c r="E79" s="160" t="s">
        <v>1046</v>
      </c>
      <c r="F79" s="94" t="s">
        <v>14</v>
      </c>
      <c r="G79" s="361" t="s">
        <v>1084</v>
      </c>
      <c r="H79" s="361"/>
      <c r="I79" s="48" t="s">
        <v>1060</v>
      </c>
      <c r="J79" s="99" t="s">
        <v>1086</v>
      </c>
      <c r="K79" s="159" t="s">
        <v>670</v>
      </c>
      <c r="L79" s="159" t="s">
        <v>670</v>
      </c>
    </row>
    <row r="80" spans="1:12">
      <c r="A80" s="100" t="str">
        <f t="shared" si="2"/>
        <v>貨物輸送事業者Scope1,2輸送能力の効率的な活用 （運用管理）航空機</v>
      </c>
      <c r="B80" s="154">
        <f t="shared" si="3"/>
        <v>74</v>
      </c>
      <c r="C80" s="160" t="s">
        <v>693</v>
      </c>
      <c r="D80" s="160" t="s">
        <v>1045</v>
      </c>
      <c r="E80" s="160" t="s">
        <v>1046</v>
      </c>
      <c r="F80" s="94" t="s">
        <v>14</v>
      </c>
      <c r="G80" s="361" t="s">
        <v>1084</v>
      </c>
      <c r="H80" s="361"/>
      <c r="I80" s="48" t="s">
        <v>1060</v>
      </c>
      <c r="J80" s="99" t="s">
        <v>1085</v>
      </c>
      <c r="K80" s="159" t="s">
        <v>670</v>
      </c>
      <c r="L80" s="159" t="s">
        <v>670</v>
      </c>
    </row>
    <row r="81" spans="1:12">
      <c r="A81" s="100" t="str">
        <f t="shared" si="2"/>
        <v>貨物輸送事業者Scope1,2その他排出削減 （運用管理）共通</v>
      </c>
      <c r="B81" s="154">
        <f t="shared" si="3"/>
        <v>75</v>
      </c>
      <c r="C81" s="160" t="s">
        <v>693</v>
      </c>
      <c r="D81" s="160" t="s">
        <v>1045</v>
      </c>
      <c r="E81" s="160" t="s">
        <v>1046</v>
      </c>
      <c r="F81" s="94" t="s">
        <v>14</v>
      </c>
      <c r="G81" s="361" t="s">
        <v>1088</v>
      </c>
      <c r="H81" s="361"/>
      <c r="I81" s="48" t="s">
        <v>1089</v>
      </c>
      <c r="J81" s="99" t="s">
        <v>1090</v>
      </c>
      <c r="K81" s="159" t="s">
        <v>670</v>
      </c>
      <c r="L81" s="159" t="s">
        <v>670</v>
      </c>
    </row>
    <row r="82" spans="1:12">
      <c r="A82" s="100" t="str">
        <f t="shared" si="2"/>
        <v>貨物輸送事業者Scope1,2その他排出削減 （運用管理）共通</v>
      </c>
      <c r="B82" s="154">
        <f t="shared" si="3"/>
        <v>76</v>
      </c>
      <c r="C82" s="160" t="s">
        <v>693</v>
      </c>
      <c r="D82" s="160" t="s">
        <v>1045</v>
      </c>
      <c r="E82" s="160" t="s">
        <v>1046</v>
      </c>
      <c r="F82" s="94" t="s">
        <v>14</v>
      </c>
      <c r="G82" s="361" t="s">
        <v>1088</v>
      </c>
      <c r="H82" s="361"/>
      <c r="I82" s="48" t="s">
        <v>1089</v>
      </c>
      <c r="J82" s="99" t="s">
        <v>1091</v>
      </c>
      <c r="K82" s="159" t="s">
        <v>670</v>
      </c>
      <c r="L82" s="159" t="s">
        <v>670</v>
      </c>
    </row>
    <row r="83" spans="1:12">
      <c r="A83" s="100" t="str">
        <f t="shared" si="2"/>
        <v>貨物輸送事業者Scope1,2その他排出削減 （運用管理）鉄道</v>
      </c>
      <c r="B83" s="154">
        <f t="shared" si="3"/>
        <v>77</v>
      </c>
      <c r="C83" s="160" t="s">
        <v>693</v>
      </c>
      <c r="D83" s="160" t="s">
        <v>1045</v>
      </c>
      <c r="E83" s="160" t="s">
        <v>1046</v>
      </c>
      <c r="F83" s="94" t="s">
        <v>14</v>
      </c>
      <c r="G83" s="361" t="s">
        <v>1088</v>
      </c>
      <c r="H83" s="361"/>
      <c r="I83" s="48" t="s">
        <v>1048</v>
      </c>
      <c r="J83" s="99" t="s">
        <v>1092</v>
      </c>
      <c r="K83" s="159" t="s">
        <v>670</v>
      </c>
      <c r="L83" s="159" t="s">
        <v>670</v>
      </c>
    </row>
    <row r="84" spans="1:12" ht="28.8">
      <c r="A84" s="100" t="str">
        <f t="shared" si="2"/>
        <v>貨物輸送事業者Scope1,2その他排出削減 （運用管理）鉄道</v>
      </c>
      <c r="B84" s="154">
        <f t="shared" si="3"/>
        <v>78</v>
      </c>
      <c r="C84" s="160" t="s">
        <v>693</v>
      </c>
      <c r="D84" s="160" t="s">
        <v>1045</v>
      </c>
      <c r="E84" s="160" t="s">
        <v>1046</v>
      </c>
      <c r="F84" s="94" t="s">
        <v>14</v>
      </c>
      <c r="G84" s="361" t="s">
        <v>1088</v>
      </c>
      <c r="H84" s="361"/>
      <c r="I84" s="48" t="s">
        <v>1048</v>
      </c>
      <c r="J84" s="99" t="s">
        <v>1093</v>
      </c>
      <c r="K84" s="159" t="s">
        <v>670</v>
      </c>
      <c r="L84" s="159" t="s">
        <v>670</v>
      </c>
    </row>
    <row r="85" spans="1:12">
      <c r="A85" s="100" t="str">
        <f t="shared" si="2"/>
        <v>貨物輸送事業者Scope1,2その他排出削減 （運用管理）鉄道</v>
      </c>
      <c r="B85" s="154">
        <f t="shared" si="3"/>
        <v>79</v>
      </c>
      <c r="C85" s="160" t="s">
        <v>693</v>
      </c>
      <c r="D85" s="160" t="s">
        <v>1045</v>
      </c>
      <c r="E85" s="160" t="s">
        <v>1046</v>
      </c>
      <c r="F85" s="94" t="s">
        <v>14</v>
      </c>
      <c r="G85" s="361" t="s">
        <v>1088</v>
      </c>
      <c r="H85" s="361"/>
      <c r="I85" s="48" t="s">
        <v>1048</v>
      </c>
      <c r="J85" s="99" t="s">
        <v>1094</v>
      </c>
      <c r="K85" s="159" t="s">
        <v>670</v>
      </c>
      <c r="L85" s="159" t="s">
        <v>670</v>
      </c>
    </row>
    <row r="86" spans="1:12">
      <c r="A86" s="100" t="str">
        <f t="shared" si="2"/>
        <v>貨物輸送事業者Scope1,2その他排出削減 （運用管理）鉄道</v>
      </c>
      <c r="B86" s="154">
        <f t="shared" si="3"/>
        <v>80</v>
      </c>
      <c r="C86" s="160" t="s">
        <v>693</v>
      </c>
      <c r="D86" s="160" t="s">
        <v>1045</v>
      </c>
      <c r="E86" s="160" t="s">
        <v>1046</v>
      </c>
      <c r="F86" s="94" t="s">
        <v>14</v>
      </c>
      <c r="G86" s="361" t="s">
        <v>1088</v>
      </c>
      <c r="H86" s="361"/>
      <c r="I86" s="48" t="s">
        <v>1048</v>
      </c>
      <c r="J86" s="99" t="s">
        <v>1095</v>
      </c>
      <c r="K86" s="159" t="s">
        <v>670</v>
      </c>
      <c r="L86" s="159" t="s">
        <v>670</v>
      </c>
    </row>
    <row r="87" spans="1:12" ht="28.8">
      <c r="A87" s="100" t="str">
        <f t="shared" si="2"/>
        <v>貨物輸送事業者Scope1,2その他排出削減 （運用管理）鉄道</v>
      </c>
      <c r="B87" s="154">
        <f t="shared" si="3"/>
        <v>81</v>
      </c>
      <c r="C87" s="160" t="s">
        <v>693</v>
      </c>
      <c r="D87" s="160" t="s">
        <v>1045</v>
      </c>
      <c r="E87" s="160" t="s">
        <v>1046</v>
      </c>
      <c r="F87" s="94" t="s">
        <v>14</v>
      </c>
      <c r="G87" s="361" t="s">
        <v>1088</v>
      </c>
      <c r="H87" s="361"/>
      <c r="I87" s="48" t="s">
        <v>1048</v>
      </c>
      <c r="J87" s="99" t="s">
        <v>1096</v>
      </c>
      <c r="K87" s="159" t="s">
        <v>670</v>
      </c>
      <c r="L87" s="159" t="s">
        <v>670</v>
      </c>
    </row>
    <row r="88" spans="1:12">
      <c r="A88" s="100" t="str">
        <f t="shared" si="2"/>
        <v>貨物輸送事業者Scope1,2その他排出削減 （運用管理）鉄道</v>
      </c>
      <c r="B88" s="154">
        <f t="shared" si="3"/>
        <v>82</v>
      </c>
      <c r="C88" s="160" t="s">
        <v>693</v>
      </c>
      <c r="D88" s="160" t="s">
        <v>1045</v>
      </c>
      <c r="E88" s="160" t="s">
        <v>1046</v>
      </c>
      <c r="F88" s="94" t="s">
        <v>14</v>
      </c>
      <c r="G88" s="361" t="s">
        <v>1088</v>
      </c>
      <c r="H88" s="361"/>
      <c r="I88" s="48" t="s">
        <v>1048</v>
      </c>
      <c r="J88" s="99" t="s">
        <v>1097</v>
      </c>
      <c r="K88" s="159" t="s">
        <v>670</v>
      </c>
      <c r="L88" s="159" t="s">
        <v>670</v>
      </c>
    </row>
    <row r="89" spans="1:12" ht="28.8">
      <c r="A89" s="100" t="str">
        <f t="shared" si="2"/>
        <v>貨物輸送事業者Scope1,2その他排出削減 （運用管理）鉄道</v>
      </c>
      <c r="B89" s="154">
        <f t="shared" si="3"/>
        <v>83</v>
      </c>
      <c r="C89" s="160" t="s">
        <v>693</v>
      </c>
      <c r="D89" s="160" t="s">
        <v>1045</v>
      </c>
      <c r="E89" s="160" t="s">
        <v>1046</v>
      </c>
      <c r="F89" s="212" t="s">
        <v>90</v>
      </c>
      <c r="G89" s="361" t="s">
        <v>1088</v>
      </c>
      <c r="H89" s="361"/>
      <c r="I89" s="48" t="s">
        <v>1048</v>
      </c>
      <c r="J89" s="99" t="s">
        <v>1098</v>
      </c>
      <c r="K89" s="159" t="s">
        <v>670</v>
      </c>
      <c r="L89" s="159" t="s">
        <v>670</v>
      </c>
    </row>
    <row r="90" spans="1:12">
      <c r="A90" s="100" t="str">
        <f t="shared" si="2"/>
        <v>貨物輸送事業者Scope1,2その他排出削減 （運用管理）鉄道</v>
      </c>
      <c r="B90" s="154">
        <f t="shared" si="3"/>
        <v>84</v>
      </c>
      <c r="C90" s="160" t="s">
        <v>693</v>
      </c>
      <c r="D90" s="160" t="s">
        <v>1045</v>
      </c>
      <c r="E90" s="160" t="s">
        <v>1046</v>
      </c>
      <c r="F90" s="94" t="s">
        <v>14</v>
      </c>
      <c r="G90" s="361" t="s">
        <v>1088</v>
      </c>
      <c r="H90" s="361"/>
      <c r="I90" s="48" t="s">
        <v>1048</v>
      </c>
      <c r="J90" s="99" t="s">
        <v>1099</v>
      </c>
      <c r="K90" s="159" t="s">
        <v>670</v>
      </c>
      <c r="L90" s="159" t="s">
        <v>670</v>
      </c>
    </row>
    <row r="91" spans="1:12">
      <c r="A91" s="100" t="str">
        <f t="shared" si="2"/>
        <v>貨物輸送事業者Scope1,2その他排出削減 （運用管理）自動車</v>
      </c>
      <c r="B91" s="154">
        <f t="shared" si="3"/>
        <v>85</v>
      </c>
      <c r="C91" s="160" t="s">
        <v>693</v>
      </c>
      <c r="D91" s="160" t="s">
        <v>1045</v>
      </c>
      <c r="E91" s="160" t="s">
        <v>1046</v>
      </c>
      <c r="F91" s="94" t="s">
        <v>14</v>
      </c>
      <c r="G91" s="361" t="s">
        <v>1088</v>
      </c>
      <c r="H91" s="361"/>
      <c r="I91" s="48" t="s">
        <v>1050</v>
      </c>
      <c r="J91" s="99" t="s">
        <v>1092</v>
      </c>
      <c r="K91" s="159" t="s">
        <v>670</v>
      </c>
      <c r="L91" s="159" t="s">
        <v>670</v>
      </c>
    </row>
    <row r="92" spans="1:12">
      <c r="A92" s="100" t="str">
        <f t="shared" si="2"/>
        <v>貨物輸送事業者Scope1,2その他排出削減 （運用管理）自動車</v>
      </c>
      <c r="B92" s="154">
        <f t="shared" si="3"/>
        <v>86</v>
      </c>
      <c r="C92" s="160" t="s">
        <v>693</v>
      </c>
      <c r="D92" s="160" t="s">
        <v>1045</v>
      </c>
      <c r="E92" s="160" t="s">
        <v>1046</v>
      </c>
      <c r="F92" s="94" t="s">
        <v>14</v>
      </c>
      <c r="G92" s="361" t="s">
        <v>1088</v>
      </c>
      <c r="H92" s="361"/>
      <c r="I92" s="48" t="s">
        <v>1050</v>
      </c>
      <c r="J92" s="99" t="s">
        <v>1036</v>
      </c>
      <c r="K92" s="159" t="s">
        <v>670</v>
      </c>
      <c r="L92" s="159" t="s">
        <v>670</v>
      </c>
    </row>
    <row r="93" spans="1:12" ht="28.8">
      <c r="A93" s="100" t="str">
        <f t="shared" si="2"/>
        <v>貨物輸送事業者Scope1,2その他排出削減 （運用管理）自動車</v>
      </c>
      <c r="B93" s="154">
        <f t="shared" si="3"/>
        <v>87</v>
      </c>
      <c r="C93" s="160" t="s">
        <v>693</v>
      </c>
      <c r="D93" s="160" t="s">
        <v>1045</v>
      </c>
      <c r="E93" s="160" t="s">
        <v>1046</v>
      </c>
      <c r="F93" s="94" t="s">
        <v>14</v>
      </c>
      <c r="G93" s="361" t="s">
        <v>1088</v>
      </c>
      <c r="H93" s="361"/>
      <c r="I93" s="48" t="s">
        <v>1050</v>
      </c>
      <c r="J93" s="99" t="s">
        <v>1093</v>
      </c>
      <c r="K93" s="159" t="s">
        <v>670</v>
      </c>
      <c r="L93" s="159" t="s">
        <v>670</v>
      </c>
    </row>
    <row r="94" spans="1:12">
      <c r="A94" s="100" t="str">
        <f t="shared" si="2"/>
        <v>貨物輸送事業者Scope1,2その他排出削減 （運用管理）自動車</v>
      </c>
      <c r="B94" s="154">
        <f t="shared" si="3"/>
        <v>88</v>
      </c>
      <c r="C94" s="160" t="s">
        <v>693</v>
      </c>
      <c r="D94" s="160" t="s">
        <v>1045</v>
      </c>
      <c r="E94" s="160" t="s">
        <v>1046</v>
      </c>
      <c r="F94" s="94" t="s">
        <v>14</v>
      </c>
      <c r="G94" s="361" t="s">
        <v>1088</v>
      </c>
      <c r="H94" s="361"/>
      <c r="I94" s="48" t="s">
        <v>1050</v>
      </c>
      <c r="J94" s="99" t="s">
        <v>1094</v>
      </c>
      <c r="K94" s="159" t="s">
        <v>670</v>
      </c>
      <c r="L94" s="159" t="s">
        <v>670</v>
      </c>
    </row>
    <row r="95" spans="1:12" ht="28.8">
      <c r="A95" s="100" t="str">
        <f t="shared" si="2"/>
        <v>貨物輸送事業者Scope1,2その他排出削減 （運用管理）自動車</v>
      </c>
      <c r="B95" s="154">
        <f t="shared" si="3"/>
        <v>89</v>
      </c>
      <c r="C95" s="160" t="s">
        <v>693</v>
      </c>
      <c r="D95" s="160" t="s">
        <v>1045</v>
      </c>
      <c r="E95" s="160" t="s">
        <v>1046</v>
      </c>
      <c r="F95" s="212" t="s">
        <v>90</v>
      </c>
      <c r="G95" s="361" t="s">
        <v>1088</v>
      </c>
      <c r="H95" s="361"/>
      <c r="I95" s="48" t="s">
        <v>1050</v>
      </c>
      <c r="J95" s="99" t="s">
        <v>1098</v>
      </c>
      <c r="K95" s="159" t="s">
        <v>670</v>
      </c>
      <c r="L95" s="159" t="s">
        <v>670</v>
      </c>
    </row>
    <row r="96" spans="1:12">
      <c r="A96" s="100" t="str">
        <f t="shared" si="2"/>
        <v>貨物輸送事業者Scope1,2その他排出削減 （運用管理）自動車</v>
      </c>
      <c r="B96" s="154">
        <f t="shared" si="3"/>
        <v>90</v>
      </c>
      <c r="C96" s="160" t="s">
        <v>693</v>
      </c>
      <c r="D96" s="160" t="s">
        <v>1045</v>
      </c>
      <c r="E96" s="160" t="s">
        <v>1046</v>
      </c>
      <c r="F96" s="94" t="s">
        <v>14</v>
      </c>
      <c r="G96" s="361" t="s">
        <v>1088</v>
      </c>
      <c r="H96" s="361"/>
      <c r="I96" s="48" t="s">
        <v>1050</v>
      </c>
      <c r="J96" s="99" t="s">
        <v>1099</v>
      </c>
      <c r="K96" s="159" t="s">
        <v>670</v>
      </c>
      <c r="L96" s="159" t="s">
        <v>670</v>
      </c>
    </row>
    <row r="97" spans="1:12">
      <c r="A97" s="100" t="str">
        <f t="shared" si="2"/>
        <v>貨物輸送事業者Scope1,2その他排出削減 （運用管理）自動車</v>
      </c>
      <c r="B97" s="154">
        <f t="shared" si="3"/>
        <v>91</v>
      </c>
      <c r="C97" s="160" t="s">
        <v>693</v>
      </c>
      <c r="D97" s="160" t="s">
        <v>1045</v>
      </c>
      <c r="E97" s="160" t="s">
        <v>1046</v>
      </c>
      <c r="F97" s="94" t="s">
        <v>14</v>
      </c>
      <c r="G97" s="361" t="s">
        <v>1088</v>
      </c>
      <c r="H97" s="361"/>
      <c r="I97" s="48" t="s">
        <v>1050</v>
      </c>
      <c r="J97" s="99" t="s">
        <v>1042</v>
      </c>
      <c r="K97" s="159" t="s">
        <v>670</v>
      </c>
      <c r="L97" s="159" t="s">
        <v>670</v>
      </c>
    </row>
    <row r="98" spans="1:12">
      <c r="A98" s="100" t="str">
        <f t="shared" si="2"/>
        <v>貨物輸送事業者Scope1,2その他排出削減 （運用管理）自動車</v>
      </c>
      <c r="B98" s="154">
        <f t="shared" si="3"/>
        <v>92</v>
      </c>
      <c r="C98" s="160" t="s">
        <v>693</v>
      </c>
      <c r="D98" s="160" t="s">
        <v>1045</v>
      </c>
      <c r="E98" s="160" t="s">
        <v>1046</v>
      </c>
      <c r="F98" s="94" t="s">
        <v>14</v>
      </c>
      <c r="G98" s="361" t="s">
        <v>1088</v>
      </c>
      <c r="H98" s="361"/>
      <c r="I98" s="48" t="s">
        <v>1050</v>
      </c>
      <c r="J98" s="99" t="s">
        <v>1028</v>
      </c>
      <c r="K98" s="159" t="s">
        <v>670</v>
      </c>
      <c r="L98" s="159" t="s">
        <v>670</v>
      </c>
    </row>
    <row r="99" spans="1:12" ht="28.8">
      <c r="A99" s="100" t="str">
        <f t="shared" si="2"/>
        <v>貨物輸送事業者Scope1,2その他排出削減 （運用管理）自動車</v>
      </c>
      <c r="B99" s="154">
        <f t="shared" si="3"/>
        <v>93</v>
      </c>
      <c r="C99" s="160" t="s">
        <v>693</v>
      </c>
      <c r="D99" s="160" t="s">
        <v>1045</v>
      </c>
      <c r="E99" s="160" t="s">
        <v>1046</v>
      </c>
      <c r="F99" s="94" t="s">
        <v>14</v>
      </c>
      <c r="G99" s="361" t="s">
        <v>1088</v>
      </c>
      <c r="H99" s="361"/>
      <c r="I99" s="48" t="s">
        <v>1050</v>
      </c>
      <c r="J99" s="99" t="s">
        <v>1100</v>
      </c>
      <c r="K99" s="159" t="s">
        <v>670</v>
      </c>
      <c r="L99" s="159" t="s">
        <v>670</v>
      </c>
    </row>
    <row r="100" spans="1:12" ht="28.8">
      <c r="A100" s="100" t="str">
        <f t="shared" si="2"/>
        <v>貨物輸送事業者Scope1,2その他排出削減 （運用管理）自動車</v>
      </c>
      <c r="B100" s="154">
        <f t="shared" si="3"/>
        <v>94</v>
      </c>
      <c r="C100" s="160" t="s">
        <v>693</v>
      </c>
      <c r="D100" s="160" t="s">
        <v>1045</v>
      </c>
      <c r="E100" s="160" t="s">
        <v>1046</v>
      </c>
      <c r="F100" s="94" t="s">
        <v>14</v>
      </c>
      <c r="G100" s="361" t="s">
        <v>1088</v>
      </c>
      <c r="H100" s="361"/>
      <c r="I100" s="48" t="s">
        <v>1050</v>
      </c>
      <c r="J100" s="99" t="s">
        <v>1029</v>
      </c>
      <c r="K100" s="159" t="s">
        <v>670</v>
      </c>
      <c r="L100" s="159" t="s">
        <v>670</v>
      </c>
    </row>
    <row r="101" spans="1:12">
      <c r="A101" s="100" t="str">
        <f t="shared" si="2"/>
        <v>貨物輸送事業者Scope1,2その他排出削減 （運用管理）自動車</v>
      </c>
      <c r="B101" s="154">
        <f t="shared" si="3"/>
        <v>95</v>
      </c>
      <c r="C101" s="160" t="s">
        <v>693</v>
      </c>
      <c r="D101" s="160" t="s">
        <v>1045</v>
      </c>
      <c r="E101" s="160" t="s">
        <v>1046</v>
      </c>
      <c r="F101" s="94" t="s">
        <v>14</v>
      </c>
      <c r="G101" s="361" t="s">
        <v>1088</v>
      </c>
      <c r="H101" s="361"/>
      <c r="I101" s="48" t="s">
        <v>1050</v>
      </c>
      <c r="J101" s="99" t="s">
        <v>1101</v>
      </c>
      <c r="K101" s="159" t="s">
        <v>670</v>
      </c>
      <c r="L101" s="159" t="s">
        <v>670</v>
      </c>
    </row>
    <row r="102" spans="1:12" ht="28.8">
      <c r="A102" s="100" t="str">
        <f t="shared" si="2"/>
        <v>貨物輸送事業者Scope1,2その他排出削減 （運用管理）船舶</v>
      </c>
      <c r="B102" s="154">
        <f t="shared" si="3"/>
        <v>96</v>
      </c>
      <c r="C102" s="160" t="s">
        <v>693</v>
      </c>
      <c r="D102" s="160" t="s">
        <v>1045</v>
      </c>
      <c r="E102" s="160" t="s">
        <v>1046</v>
      </c>
      <c r="F102" s="94" t="s">
        <v>14</v>
      </c>
      <c r="G102" s="361" t="s">
        <v>1088</v>
      </c>
      <c r="H102" s="361"/>
      <c r="I102" s="48" t="s">
        <v>1056</v>
      </c>
      <c r="J102" s="99" t="s">
        <v>1102</v>
      </c>
      <c r="K102" s="159" t="s">
        <v>670</v>
      </c>
      <c r="L102" s="159" t="s">
        <v>670</v>
      </c>
    </row>
    <row r="103" spans="1:12">
      <c r="A103" s="100" t="str">
        <f t="shared" si="2"/>
        <v>貨物輸送事業者Scope1,2その他排出削減 （運用管理）船舶</v>
      </c>
      <c r="B103" s="154">
        <f t="shared" si="3"/>
        <v>97</v>
      </c>
      <c r="C103" s="160" t="s">
        <v>693</v>
      </c>
      <c r="D103" s="160" t="s">
        <v>1045</v>
      </c>
      <c r="E103" s="160" t="s">
        <v>1046</v>
      </c>
      <c r="F103" s="94" t="s">
        <v>14</v>
      </c>
      <c r="G103" s="361" t="s">
        <v>1088</v>
      </c>
      <c r="H103" s="361"/>
      <c r="I103" s="48" t="s">
        <v>1056</v>
      </c>
      <c r="J103" s="99" t="s">
        <v>1094</v>
      </c>
      <c r="K103" s="159" t="s">
        <v>670</v>
      </c>
      <c r="L103" s="159" t="s">
        <v>670</v>
      </c>
    </row>
    <row r="104" spans="1:12" ht="28.8">
      <c r="A104" s="100" t="str">
        <f t="shared" si="2"/>
        <v>貨物輸送事業者Scope1,2その他排出削減 （運用管理）船舶</v>
      </c>
      <c r="B104" s="154">
        <f t="shared" si="3"/>
        <v>98</v>
      </c>
      <c r="C104" s="160" t="s">
        <v>693</v>
      </c>
      <c r="D104" s="160" t="s">
        <v>1045</v>
      </c>
      <c r="E104" s="160" t="s">
        <v>1046</v>
      </c>
      <c r="F104" s="94" t="s">
        <v>14</v>
      </c>
      <c r="G104" s="361" t="s">
        <v>1088</v>
      </c>
      <c r="H104" s="361"/>
      <c r="I104" s="48" t="s">
        <v>1056</v>
      </c>
      <c r="J104" s="99" t="s">
        <v>1096</v>
      </c>
      <c r="K104" s="159" t="s">
        <v>670</v>
      </c>
      <c r="L104" s="159" t="s">
        <v>670</v>
      </c>
    </row>
    <row r="105" spans="1:12">
      <c r="A105" s="100" t="str">
        <f t="shared" si="2"/>
        <v>貨物輸送事業者Scope1,2その他排出削減 （運用管理）船舶</v>
      </c>
      <c r="B105" s="154">
        <f t="shared" si="3"/>
        <v>99</v>
      </c>
      <c r="C105" s="160" t="s">
        <v>693</v>
      </c>
      <c r="D105" s="160" t="s">
        <v>1045</v>
      </c>
      <c r="E105" s="160" t="s">
        <v>1046</v>
      </c>
      <c r="F105" s="94" t="s">
        <v>14</v>
      </c>
      <c r="G105" s="361" t="s">
        <v>1088</v>
      </c>
      <c r="H105" s="361"/>
      <c r="I105" s="48" t="s">
        <v>1056</v>
      </c>
      <c r="J105" s="99" t="s">
        <v>1097</v>
      </c>
      <c r="K105" s="159" t="s">
        <v>670</v>
      </c>
      <c r="L105" s="159" t="s">
        <v>670</v>
      </c>
    </row>
    <row r="106" spans="1:12" ht="28.8">
      <c r="A106" s="100" t="str">
        <f t="shared" si="2"/>
        <v>貨物輸送事業者Scope1,2その他排出削減 （運用管理）船舶</v>
      </c>
      <c r="B106" s="154">
        <f t="shared" si="3"/>
        <v>100</v>
      </c>
      <c r="C106" s="160" t="s">
        <v>693</v>
      </c>
      <c r="D106" s="160" t="s">
        <v>1045</v>
      </c>
      <c r="E106" s="160" t="s">
        <v>1046</v>
      </c>
      <c r="F106" s="212" t="s">
        <v>90</v>
      </c>
      <c r="G106" s="361" t="s">
        <v>1088</v>
      </c>
      <c r="H106" s="361"/>
      <c r="I106" s="48" t="s">
        <v>1056</v>
      </c>
      <c r="J106" s="99" t="s">
        <v>1098</v>
      </c>
      <c r="K106" s="159" t="s">
        <v>670</v>
      </c>
      <c r="L106" s="159" t="s">
        <v>670</v>
      </c>
    </row>
    <row r="107" spans="1:12">
      <c r="A107" s="100" t="str">
        <f t="shared" si="2"/>
        <v>貨物輸送事業者Scope1,2その他排出削減 （運用管理）船舶</v>
      </c>
      <c r="B107" s="154">
        <f t="shared" si="3"/>
        <v>101</v>
      </c>
      <c r="C107" s="160" t="s">
        <v>693</v>
      </c>
      <c r="D107" s="160" t="s">
        <v>1045</v>
      </c>
      <c r="E107" s="160" t="s">
        <v>1046</v>
      </c>
      <c r="F107" s="94" t="s">
        <v>14</v>
      </c>
      <c r="G107" s="361" t="s">
        <v>1088</v>
      </c>
      <c r="H107" s="361"/>
      <c r="I107" s="48" t="s">
        <v>1056</v>
      </c>
      <c r="J107" s="99" t="s">
        <v>1103</v>
      </c>
      <c r="K107" s="159" t="s">
        <v>670</v>
      </c>
      <c r="L107" s="159" t="s">
        <v>670</v>
      </c>
    </row>
    <row r="108" spans="1:12">
      <c r="A108" s="100" t="str">
        <f t="shared" si="2"/>
        <v>貨物輸送事業者Scope1,2その他排出削減 （運用管理）船舶</v>
      </c>
      <c r="B108" s="154">
        <f t="shared" si="3"/>
        <v>102</v>
      </c>
      <c r="C108" s="160" t="s">
        <v>693</v>
      </c>
      <c r="D108" s="160" t="s">
        <v>1045</v>
      </c>
      <c r="E108" s="160" t="s">
        <v>1046</v>
      </c>
      <c r="F108" s="94" t="s">
        <v>14</v>
      </c>
      <c r="G108" s="361" t="s">
        <v>1088</v>
      </c>
      <c r="H108" s="361"/>
      <c r="I108" s="48" t="s">
        <v>1056</v>
      </c>
      <c r="J108" s="99" t="s">
        <v>1099</v>
      </c>
      <c r="K108" s="159" t="s">
        <v>670</v>
      </c>
      <c r="L108" s="159" t="s">
        <v>670</v>
      </c>
    </row>
    <row r="109" spans="1:12">
      <c r="A109" s="100" t="str">
        <f t="shared" si="2"/>
        <v>貨物輸送事業者Scope1,2その他排出削減 （運用管理）船舶</v>
      </c>
      <c r="B109" s="154">
        <f t="shared" si="3"/>
        <v>103</v>
      </c>
      <c r="C109" s="160" t="s">
        <v>693</v>
      </c>
      <c r="D109" s="160" t="s">
        <v>1045</v>
      </c>
      <c r="E109" s="160" t="s">
        <v>1046</v>
      </c>
      <c r="F109" s="94" t="s">
        <v>14</v>
      </c>
      <c r="G109" s="361" t="s">
        <v>1088</v>
      </c>
      <c r="H109" s="361"/>
      <c r="I109" s="48" t="s">
        <v>1056</v>
      </c>
      <c r="J109" s="99" t="s">
        <v>1104</v>
      </c>
      <c r="K109" s="159" t="s">
        <v>670</v>
      </c>
      <c r="L109" s="159" t="s">
        <v>670</v>
      </c>
    </row>
    <row r="110" spans="1:12">
      <c r="A110" s="100" t="str">
        <f t="shared" si="2"/>
        <v>貨物輸送事業者Scope1,2その他排出削減 （運用管理）航空機</v>
      </c>
      <c r="B110" s="154">
        <f t="shared" si="3"/>
        <v>104</v>
      </c>
      <c r="C110" s="160" t="s">
        <v>693</v>
      </c>
      <c r="D110" s="160" t="s">
        <v>1045</v>
      </c>
      <c r="E110" s="160" t="s">
        <v>1046</v>
      </c>
      <c r="F110" s="94" t="s">
        <v>14</v>
      </c>
      <c r="G110" s="361" t="s">
        <v>1088</v>
      </c>
      <c r="H110" s="361"/>
      <c r="I110" s="143" t="s">
        <v>1060</v>
      </c>
      <c r="J110" s="99" t="s">
        <v>1105</v>
      </c>
      <c r="K110" s="159" t="s">
        <v>670</v>
      </c>
      <c r="L110" s="159" t="s">
        <v>670</v>
      </c>
    </row>
    <row r="111" spans="1:12">
      <c r="A111" s="100" t="str">
        <f t="shared" si="2"/>
        <v>貨物輸送事業者Scope3排出削減を考慮した業務委託共通</v>
      </c>
      <c r="B111" s="154">
        <f t="shared" si="3"/>
        <v>105</v>
      </c>
      <c r="C111" s="160" t="s">
        <v>693</v>
      </c>
      <c r="D111" s="160" t="s">
        <v>1045</v>
      </c>
      <c r="E111" s="160" t="s">
        <v>673</v>
      </c>
      <c r="F111" s="94" t="s">
        <v>14</v>
      </c>
      <c r="G111" s="361" t="s">
        <v>1106</v>
      </c>
      <c r="H111" s="361"/>
      <c r="I111" s="48" t="s">
        <v>1089</v>
      </c>
      <c r="J111" s="99" t="s">
        <v>1107</v>
      </c>
      <c r="K111" s="159" t="s">
        <v>670</v>
      </c>
      <c r="L111" s="159" t="s">
        <v>670</v>
      </c>
    </row>
    <row r="112" spans="1:12">
      <c r="A112" s="100" t="str">
        <f t="shared" si="2"/>
        <v>貨物輸送事業者Scope3排出削減を考慮した業務委託共通</v>
      </c>
      <c r="B112" s="154">
        <f t="shared" si="3"/>
        <v>106</v>
      </c>
      <c r="C112" s="160" t="s">
        <v>693</v>
      </c>
      <c r="D112" s="160" t="s">
        <v>1045</v>
      </c>
      <c r="E112" s="160" t="s">
        <v>673</v>
      </c>
      <c r="F112" s="94" t="s">
        <v>14</v>
      </c>
      <c r="G112" s="361" t="s">
        <v>1106</v>
      </c>
      <c r="H112" s="361"/>
      <c r="I112" s="48" t="s">
        <v>1089</v>
      </c>
      <c r="J112" s="99" t="s">
        <v>1108</v>
      </c>
      <c r="K112" s="159" t="s">
        <v>670</v>
      </c>
      <c r="L112" s="159" t="s">
        <v>670</v>
      </c>
    </row>
    <row r="113" spans="1:12">
      <c r="A113" s="100" t="str">
        <f t="shared" si="2"/>
        <v>貨物輸送事業者Scope3排出削減を考慮した業務委託共通</v>
      </c>
      <c r="B113" s="154">
        <f t="shared" si="3"/>
        <v>107</v>
      </c>
      <c r="C113" s="160" t="s">
        <v>693</v>
      </c>
      <c r="D113" s="160" t="s">
        <v>1045</v>
      </c>
      <c r="E113" s="160" t="s">
        <v>673</v>
      </c>
      <c r="F113" s="94" t="s">
        <v>14</v>
      </c>
      <c r="G113" s="361" t="s">
        <v>1106</v>
      </c>
      <c r="H113" s="361"/>
      <c r="I113" s="48" t="s">
        <v>1089</v>
      </c>
      <c r="J113" s="99" t="s">
        <v>1109</v>
      </c>
      <c r="K113" s="159" t="s">
        <v>670</v>
      </c>
      <c r="L113" s="159" t="s">
        <v>670</v>
      </c>
    </row>
    <row r="114" spans="1:12" ht="28.8">
      <c r="A114" s="100" t="str">
        <f t="shared" si="2"/>
        <v>貨物輸送事業者Scope3排出削減を考慮した業務委託共通</v>
      </c>
      <c r="B114" s="154">
        <f t="shared" si="3"/>
        <v>108</v>
      </c>
      <c r="C114" s="160" t="s">
        <v>693</v>
      </c>
      <c r="D114" s="160" t="s">
        <v>1045</v>
      </c>
      <c r="E114" s="160" t="s">
        <v>673</v>
      </c>
      <c r="F114" s="94" t="s">
        <v>14</v>
      </c>
      <c r="G114" s="361" t="s">
        <v>1106</v>
      </c>
      <c r="H114" s="361"/>
      <c r="I114" s="48" t="s">
        <v>1089</v>
      </c>
      <c r="J114" s="99" t="s">
        <v>1110</v>
      </c>
      <c r="K114" s="159" t="s">
        <v>670</v>
      </c>
      <c r="L114" s="159" t="s">
        <v>670</v>
      </c>
    </row>
    <row r="115" spans="1:12">
      <c r="A115" s="100" t="str">
        <f t="shared" si="2"/>
        <v>貨物輸送事業者Scope3排出削減を考慮した業務委託共通</v>
      </c>
      <c r="B115" s="154">
        <f t="shared" si="3"/>
        <v>109</v>
      </c>
      <c r="C115" s="160" t="s">
        <v>693</v>
      </c>
      <c r="D115" s="160" t="s">
        <v>1045</v>
      </c>
      <c r="E115" s="160" t="s">
        <v>673</v>
      </c>
      <c r="F115" s="94" t="s">
        <v>14</v>
      </c>
      <c r="G115" s="361" t="s">
        <v>1106</v>
      </c>
      <c r="H115" s="361"/>
      <c r="I115" s="48" t="s">
        <v>1089</v>
      </c>
      <c r="J115" s="99" t="s">
        <v>1111</v>
      </c>
      <c r="K115" s="159" t="s">
        <v>670</v>
      </c>
      <c r="L115" s="159" t="s">
        <v>670</v>
      </c>
    </row>
    <row r="116" spans="1:12" ht="28.8">
      <c r="A116" s="100" t="str">
        <f t="shared" si="2"/>
        <v>貨物輸送事業者Scope3排出削減を考慮した業務委託共通</v>
      </c>
      <c r="B116" s="154">
        <f t="shared" si="3"/>
        <v>110</v>
      </c>
      <c r="C116" s="160" t="s">
        <v>693</v>
      </c>
      <c r="D116" s="160" t="s">
        <v>1045</v>
      </c>
      <c r="E116" s="160" t="s">
        <v>673</v>
      </c>
      <c r="F116" s="94" t="s">
        <v>14</v>
      </c>
      <c r="G116" s="361" t="s">
        <v>1106</v>
      </c>
      <c r="H116" s="361"/>
      <c r="I116" s="48" t="s">
        <v>1089</v>
      </c>
      <c r="J116" s="99" t="s">
        <v>1112</v>
      </c>
      <c r="K116" s="159" t="s">
        <v>670</v>
      </c>
      <c r="L116" s="159" t="s">
        <v>670</v>
      </c>
    </row>
    <row r="117" spans="1:12">
      <c r="A117" s="100" t="str">
        <f t="shared" si="2"/>
        <v>貨物輸送事業者Scope3排出削減を考慮した物流拠点の使用共通</v>
      </c>
      <c r="B117" s="154">
        <f t="shared" si="3"/>
        <v>111</v>
      </c>
      <c r="C117" s="160" t="s">
        <v>693</v>
      </c>
      <c r="D117" s="160" t="s">
        <v>1045</v>
      </c>
      <c r="E117" s="160" t="s">
        <v>673</v>
      </c>
      <c r="F117" s="94" t="s">
        <v>14</v>
      </c>
      <c r="G117" s="361" t="s">
        <v>1113</v>
      </c>
      <c r="H117" s="361"/>
      <c r="I117" s="48" t="s">
        <v>1089</v>
      </c>
      <c r="J117" s="99" t="s">
        <v>1114</v>
      </c>
      <c r="K117" s="159" t="s">
        <v>670</v>
      </c>
      <c r="L117" s="159" t="s">
        <v>670</v>
      </c>
    </row>
    <row r="118" spans="1:12">
      <c r="A118" s="100" t="str">
        <f t="shared" si="2"/>
        <v>貨物輸送事業者Scope3排出削減を考慮した物流拠点の使用共通</v>
      </c>
      <c r="B118" s="154">
        <f t="shared" si="3"/>
        <v>112</v>
      </c>
      <c r="C118" s="160" t="s">
        <v>693</v>
      </c>
      <c r="D118" s="160" t="s">
        <v>1045</v>
      </c>
      <c r="E118" s="160" t="s">
        <v>673</v>
      </c>
      <c r="F118" s="94" t="s">
        <v>14</v>
      </c>
      <c r="G118" s="361" t="s">
        <v>1113</v>
      </c>
      <c r="H118" s="361"/>
      <c r="I118" s="48" t="s">
        <v>1089</v>
      </c>
      <c r="J118" s="99" t="s">
        <v>1115</v>
      </c>
      <c r="K118" s="159" t="s">
        <v>670</v>
      </c>
      <c r="L118" s="159" t="s">
        <v>670</v>
      </c>
    </row>
    <row r="119" spans="1:12">
      <c r="A119" s="100" t="str">
        <f t="shared" si="2"/>
        <v>貨物輸送事業者Scope3排出削減を考慮した梱包資材・事務用品等の物品購入共通</v>
      </c>
      <c r="B119" s="154">
        <f t="shared" si="3"/>
        <v>113</v>
      </c>
      <c r="C119" s="160" t="s">
        <v>693</v>
      </c>
      <c r="D119" s="160" t="s">
        <v>1045</v>
      </c>
      <c r="E119" s="160" t="s">
        <v>673</v>
      </c>
      <c r="F119" s="94" t="s">
        <v>14</v>
      </c>
      <c r="G119" s="361" t="s">
        <v>1116</v>
      </c>
      <c r="H119" s="361"/>
      <c r="I119" s="143" t="s">
        <v>1089</v>
      </c>
      <c r="J119" s="99" t="s">
        <v>1116</v>
      </c>
      <c r="K119" s="159" t="s">
        <v>670</v>
      </c>
      <c r="L119" s="159" t="s">
        <v>670</v>
      </c>
    </row>
    <row r="120" spans="1:12" ht="28.8">
      <c r="A120" s="100" t="str">
        <f t="shared" si="2"/>
        <v>貨物輸送事業者Scope3排出削減を考慮した機器・資材等の廃棄共通</v>
      </c>
      <c r="B120" s="154">
        <f t="shared" si="3"/>
        <v>114</v>
      </c>
      <c r="C120" s="160" t="s">
        <v>693</v>
      </c>
      <c r="D120" s="160" t="s">
        <v>1045</v>
      </c>
      <c r="E120" s="160" t="s">
        <v>673</v>
      </c>
      <c r="F120" s="94" t="s">
        <v>14</v>
      </c>
      <c r="G120" s="361" t="s">
        <v>1117</v>
      </c>
      <c r="H120" s="361"/>
      <c r="I120" s="48" t="s">
        <v>1089</v>
      </c>
      <c r="J120" s="99" t="s">
        <v>1118</v>
      </c>
      <c r="K120" s="159" t="s">
        <v>670</v>
      </c>
      <c r="L120" s="159" t="s">
        <v>670</v>
      </c>
    </row>
    <row r="121" spans="1:12">
      <c r="A121" s="100" t="str">
        <f t="shared" si="2"/>
        <v>貨物輸送事業者Scope3排出削減を考慮した機器・資材等の廃棄共通</v>
      </c>
      <c r="B121" s="154">
        <f t="shared" si="3"/>
        <v>115</v>
      </c>
      <c r="C121" s="160" t="s">
        <v>693</v>
      </c>
      <c r="D121" s="160" t="s">
        <v>1045</v>
      </c>
      <c r="E121" s="160" t="s">
        <v>673</v>
      </c>
      <c r="F121" s="94" t="s">
        <v>14</v>
      </c>
      <c r="G121" s="361" t="s">
        <v>1117</v>
      </c>
      <c r="H121" s="361"/>
      <c r="I121" s="48" t="s">
        <v>1089</v>
      </c>
      <c r="J121" s="99" t="s">
        <v>1119</v>
      </c>
      <c r="K121" s="159" t="s">
        <v>670</v>
      </c>
      <c r="L121" s="159" t="s">
        <v>670</v>
      </c>
    </row>
    <row r="122" spans="1:12" ht="43.2">
      <c r="A122" s="100" t="str">
        <f t="shared" si="2"/>
        <v>旅客輸送事業者Scope1,2燃費性能の優れた輸送用機器の使用 （機器・機材等の導入）鉄道</v>
      </c>
      <c r="B122" s="154">
        <f t="shared" si="3"/>
        <v>116</v>
      </c>
      <c r="C122" s="160" t="s">
        <v>693</v>
      </c>
      <c r="D122" s="160" t="s">
        <v>1120</v>
      </c>
      <c r="E122" s="160" t="s">
        <v>1046</v>
      </c>
      <c r="F122" s="94" t="s">
        <v>14</v>
      </c>
      <c r="G122" s="361" t="s">
        <v>1047</v>
      </c>
      <c r="H122" s="361"/>
      <c r="I122" s="143" t="s">
        <v>1048</v>
      </c>
      <c r="J122" s="99" t="s">
        <v>1121</v>
      </c>
      <c r="K122" s="159" t="s">
        <v>670</v>
      </c>
      <c r="L122" s="159" t="s">
        <v>670</v>
      </c>
    </row>
    <row r="123" spans="1:12" ht="43.2">
      <c r="A123" s="100" t="str">
        <f t="shared" si="2"/>
        <v>旅客輸送事業者Scope1,2燃費性能の優れた輸送用機器の使用 （機器・機材等の導入）自動車</v>
      </c>
      <c r="B123" s="154">
        <f t="shared" si="3"/>
        <v>117</v>
      </c>
      <c r="C123" s="160" t="s">
        <v>693</v>
      </c>
      <c r="D123" s="160" t="s">
        <v>1120</v>
      </c>
      <c r="E123" s="160" t="s">
        <v>1046</v>
      </c>
      <c r="F123" s="94" t="s">
        <v>14</v>
      </c>
      <c r="G123" s="361" t="s">
        <v>1047</v>
      </c>
      <c r="H123" s="361"/>
      <c r="I123" s="48" t="s">
        <v>1050</v>
      </c>
      <c r="J123" s="99" t="s">
        <v>1122</v>
      </c>
      <c r="K123" s="159" t="s">
        <v>670</v>
      </c>
      <c r="L123" s="159" t="s">
        <v>670</v>
      </c>
    </row>
    <row r="124" spans="1:12">
      <c r="A124" s="100" t="str">
        <f t="shared" si="2"/>
        <v>旅客輸送事業者Scope1,2燃費性能の優れた輸送用機器の使用 （機器・機材等の導入）自動車</v>
      </c>
      <c r="B124" s="154">
        <f t="shared" si="3"/>
        <v>118</v>
      </c>
      <c r="C124" s="160" t="s">
        <v>693</v>
      </c>
      <c r="D124" s="160" t="s">
        <v>1120</v>
      </c>
      <c r="E124" s="160" t="s">
        <v>1046</v>
      </c>
      <c r="F124" s="94" t="s">
        <v>14</v>
      </c>
      <c r="G124" s="361" t="s">
        <v>1047</v>
      </c>
      <c r="H124" s="361"/>
      <c r="I124" s="48" t="s">
        <v>1050</v>
      </c>
      <c r="J124" s="99" t="s">
        <v>1053</v>
      </c>
      <c r="K124" s="159" t="s">
        <v>670</v>
      </c>
      <c r="L124" s="159" t="s">
        <v>670</v>
      </c>
    </row>
    <row r="125" spans="1:12" ht="28.8">
      <c r="A125" s="100" t="str">
        <f t="shared" si="2"/>
        <v>旅客輸送事業者Scope1,2燃費性能の優れた輸送用機器の使用 （機器・機材等の導入）自動車</v>
      </c>
      <c r="B125" s="154">
        <f t="shared" si="3"/>
        <v>119</v>
      </c>
      <c r="C125" s="160" t="s">
        <v>693</v>
      </c>
      <c r="D125" s="160" t="s">
        <v>1120</v>
      </c>
      <c r="E125" s="160" t="s">
        <v>1046</v>
      </c>
      <c r="F125" s="94" t="s">
        <v>14</v>
      </c>
      <c r="G125" s="361" t="s">
        <v>1047</v>
      </c>
      <c r="H125" s="361"/>
      <c r="I125" s="48" t="s">
        <v>1050</v>
      </c>
      <c r="J125" s="99" t="s">
        <v>1123</v>
      </c>
      <c r="K125" s="159" t="s">
        <v>670</v>
      </c>
      <c r="L125" s="159" t="s">
        <v>670</v>
      </c>
    </row>
    <row r="126" spans="1:12">
      <c r="A126" s="100" t="str">
        <f t="shared" si="2"/>
        <v>旅客輸送事業者Scope1,2燃費性能の優れた輸送用機器の使用 （機器・機材等の導入）自動車</v>
      </c>
      <c r="B126" s="154">
        <f t="shared" si="3"/>
        <v>120</v>
      </c>
      <c r="C126" s="160" t="s">
        <v>693</v>
      </c>
      <c r="D126" s="160" t="s">
        <v>1120</v>
      </c>
      <c r="E126" s="160" t="s">
        <v>1046</v>
      </c>
      <c r="F126" s="94" t="s">
        <v>14</v>
      </c>
      <c r="G126" s="361" t="s">
        <v>1047</v>
      </c>
      <c r="H126" s="361"/>
      <c r="I126" s="48" t="s">
        <v>1050</v>
      </c>
      <c r="J126" s="99" t="s">
        <v>1055</v>
      </c>
      <c r="K126" s="159" t="s">
        <v>670</v>
      </c>
      <c r="L126" s="159" t="s">
        <v>670</v>
      </c>
    </row>
    <row r="127" spans="1:12">
      <c r="A127" s="100" t="str">
        <f t="shared" si="2"/>
        <v>旅客輸送事業者Scope1,2燃費性能の優れた輸送用機器の使用 （機器・機材等の導入）自動車</v>
      </c>
      <c r="B127" s="154">
        <f t="shared" si="3"/>
        <v>121</v>
      </c>
      <c r="C127" s="160" t="s">
        <v>693</v>
      </c>
      <c r="D127" s="160" t="s">
        <v>1120</v>
      </c>
      <c r="E127" s="160" t="s">
        <v>1046</v>
      </c>
      <c r="F127" s="94" t="s">
        <v>14</v>
      </c>
      <c r="G127" s="361" t="s">
        <v>1047</v>
      </c>
      <c r="H127" s="361"/>
      <c r="I127" s="48" t="s">
        <v>1050</v>
      </c>
      <c r="J127" s="99" t="s">
        <v>1124</v>
      </c>
      <c r="K127" s="159" t="s">
        <v>670</v>
      </c>
      <c r="L127" s="159" t="s">
        <v>670</v>
      </c>
    </row>
    <row r="128" spans="1:12">
      <c r="A128" s="100" t="str">
        <f t="shared" si="2"/>
        <v>旅客輸送事業者Scope1,2燃費性能の優れた輸送用機器の使用 （機器・機材等の導入）自動車</v>
      </c>
      <c r="B128" s="154">
        <f t="shared" si="3"/>
        <v>122</v>
      </c>
      <c r="C128" s="160" t="s">
        <v>693</v>
      </c>
      <c r="D128" s="160" t="s">
        <v>1120</v>
      </c>
      <c r="E128" s="160" t="s">
        <v>1046</v>
      </c>
      <c r="F128" s="94" t="s">
        <v>14</v>
      </c>
      <c r="G128" s="361" t="s">
        <v>1047</v>
      </c>
      <c r="H128" s="361"/>
      <c r="I128" s="48" t="s">
        <v>1050</v>
      </c>
      <c r="J128" s="99" t="s">
        <v>1125</v>
      </c>
      <c r="K128" s="159" t="s">
        <v>670</v>
      </c>
      <c r="L128" s="159" t="s">
        <v>670</v>
      </c>
    </row>
    <row r="129" spans="1:12">
      <c r="A129" s="100" t="str">
        <f t="shared" si="2"/>
        <v>旅客輸送事業者Scope1,2燃費性能の優れた輸送用機器の使用 （機器・機材等の導入）自動車</v>
      </c>
      <c r="B129" s="154">
        <f t="shared" si="3"/>
        <v>123</v>
      </c>
      <c r="C129" s="160" t="s">
        <v>693</v>
      </c>
      <c r="D129" s="160" t="s">
        <v>1120</v>
      </c>
      <c r="E129" s="160" t="s">
        <v>1046</v>
      </c>
      <c r="F129" s="94" t="s">
        <v>14</v>
      </c>
      <c r="G129" s="361" t="s">
        <v>1047</v>
      </c>
      <c r="H129" s="361"/>
      <c r="I129" s="48" t="s">
        <v>1050</v>
      </c>
      <c r="J129" s="99" t="s">
        <v>1126</v>
      </c>
      <c r="K129" s="159" t="s">
        <v>670</v>
      </c>
      <c r="L129" s="159" t="s">
        <v>670</v>
      </c>
    </row>
    <row r="130" spans="1:12">
      <c r="A130" s="100" t="str">
        <f t="shared" si="2"/>
        <v>旅客輸送事業者Scope1,2燃費性能の優れた輸送用機器の使用 （機器・機材等の導入）船舶</v>
      </c>
      <c r="B130" s="154">
        <f t="shared" si="3"/>
        <v>124</v>
      </c>
      <c r="C130" s="160" t="s">
        <v>693</v>
      </c>
      <c r="D130" s="160" t="s">
        <v>1120</v>
      </c>
      <c r="E130" s="160" t="s">
        <v>1046</v>
      </c>
      <c r="F130" s="94" t="s">
        <v>14</v>
      </c>
      <c r="G130" s="361" t="s">
        <v>1047</v>
      </c>
      <c r="H130" s="361"/>
      <c r="I130" s="48" t="s">
        <v>1056</v>
      </c>
      <c r="J130" s="99" t="s">
        <v>1057</v>
      </c>
      <c r="K130" s="159" t="s">
        <v>670</v>
      </c>
      <c r="L130" s="159" t="s">
        <v>670</v>
      </c>
    </row>
    <row r="131" spans="1:12">
      <c r="A131" s="100" t="str">
        <f t="shared" si="2"/>
        <v>旅客輸送事業者Scope1,2燃費性能の優れた輸送用機器の使用 （機器・機材等の導入）船舶</v>
      </c>
      <c r="B131" s="154">
        <f t="shared" si="3"/>
        <v>125</v>
      </c>
      <c r="C131" s="160" t="s">
        <v>693</v>
      </c>
      <c r="D131" s="160" t="s">
        <v>1120</v>
      </c>
      <c r="E131" s="160" t="s">
        <v>1046</v>
      </c>
      <c r="F131" s="94" t="s">
        <v>14</v>
      </c>
      <c r="G131" s="361" t="s">
        <v>1047</v>
      </c>
      <c r="H131" s="361"/>
      <c r="I131" s="48" t="s">
        <v>1056</v>
      </c>
      <c r="J131" s="99" t="s">
        <v>1127</v>
      </c>
      <c r="K131" s="159" t="s">
        <v>670</v>
      </c>
      <c r="L131" s="159" t="s">
        <v>670</v>
      </c>
    </row>
    <row r="132" spans="1:12">
      <c r="A132" s="100" t="str">
        <f t="shared" si="2"/>
        <v>旅客輸送事業者Scope1,2燃費性能の優れた輸送用機器の使用 （機器・機材等の導入）船舶</v>
      </c>
      <c r="B132" s="154">
        <f t="shared" si="3"/>
        <v>126</v>
      </c>
      <c r="C132" s="160" t="s">
        <v>693</v>
      </c>
      <c r="D132" s="160" t="s">
        <v>1120</v>
      </c>
      <c r="E132" s="160" t="s">
        <v>1046</v>
      </c>
      <c r="F132" s="94" t="s">
        <v>14</v>
      </c>
      <c r="G132" s="361" t="s">
        <v>1047</v>
      </c>
      <c r="H132" s="361"/>
      <c r="I132" s="48" t="s">
        <v>1056</v>
      </c>
      <c r="J132" s="99" t="s">
        <v>1059</v>
      </c>
      <c r="K132" s="159" t="s">
        <v>670</v>
      </c>
      <c r="L132" s="159" t="s">
        <v>670</v>
      </c>
    </row>
    <row r="133" spans="1:12">
      <c r="A133" s="100" t="str">
        <f t="shared" si="2"/>
        <v>旅客輸送事業者Scope1,2燃費性能の優れた輸送用機器の使用 （機器・機材等の導入）航空機</v>
      </c>
      <c r="B133" s="154">
        <f t="shared" si="3"/>
        <v>127</v>
      </c>
      <c r="C133" s="160" t="s">
        <v>693</v>
      </c>
      <c r="D133" s="160" t="s">
        <v>1120</v>
      </c>
      <c r="E133" s="160" t="s">
        <v>1046</v>
      </c>
      <c r="F133" s="94" t="s">
        <v>14</v>
      </c>
      <c r="G133" s="361" t="s">
        <v>1047</v>
      </c>
      <c r="H133" s="361"/>
      <c r="I133" s="48" t="s">
        <v>1060</v>
      </c>
      <c r="J133" s="99" t="s">
        <v>1061</v>
      </c>
      <c r="K133" s="159" t="s">
        <v>670</v>
      </c>
      <c r="L133" s="159" t="s">
        <v>670</v>
      </c>
    </row>
    <row r="134" spans="1:12">
      <c r="A134" s="100" t="str">
        <f t="shared" si="2"/>
        <v>旅客輸送事業者Scope1,2燃費性能の優れた輸送用機器の使用 （機器・機材等の導入）航空機</v>
      </c>
      <c r="B134" s="154">
        <f t="shared" si="3"/>
        <v>128</v>
      </c>
      <c r="C134" s="160" t="s">
        <v>693</v>
      </c>
      <c r="D134" s="160" t="s">
        <v>1120</v>
      </c>
      <c r="E134" s="160" t="s">
        <v>1046</v>
      </c>
      <c r="F134" s="94" t="s">
        <v>14</v>
      </c>
      <c r="G134" s="361" t="s">
        <v>1047</v>
      </c>
      <c r="H134" s="361"/>
      <c r="I134" s="48" t="s">
        <v>1060</v>
      </c>
      <c r="J134" s="99" t="s">
        <v>1062</v>
      </c>
      <c r="K134" s="159" t="s">
        <v>670</v>
      </c>
      <c r="L134" s="159" t="s">
        <v>670</v>
      </c>
    </row>
    <row r="135" spans="1:12">
      <c r="A135" s="100" t="str">
        <f t="shared" si="2"/>
        <v>旅客輸送事業者Scope1,2排出削減に資する運転又は操縦 （運用管理）鉄道</v>
      </c>
      <c r="B135" s="154">
        <f t="shared" si="3"/>
        <v>129</v>
      </c>
      <c r="C135" s="160" t="s">
        <v>693</v>
      </c>
      <c r="D135" s="160" t="s">
        <v>1120</v>
      </c>
      <c r="E135" s="160" t="s">
        <v>1046</v>
      </c>
      <c r="F135" s="94" t="s">
        <v>14</v>
      </c>
      <c r="G135" s="361" t="s">
        <v>1063</v>
      </c>
      <c r="H135" s="361"/>
      <c r="I135" s="48" t="s">
        <v>1048</v>
      </c>
      <c r="J135" s="99" t="s">
        <v>1064</v>
      </c>
      <c r="K135" s="159" t="s">
        <v>670</v>
      </c>
      <c r="L135" s="159" t="s">
        <v>670</v>
      </c>
    </row>
    <row r="136" spans="1:12">
      <c r="A136" s="100" t="str">
        <f t="shared" ref="A136:A179" si="4">D136&amp;E136&amp;G136&amp;I136</f>
        <v>旅客輸送事業者Scope1,2排出削減に資する運転又は操縦 （運用管理）鉄道</v>
      </c>
      <c r="B136" s="154">
        <f t="shared" si="3"/>
        <v>130</v>
      </c>
      <c r="C136" s="160" t="s">
        <v>693</v>
      </c>
      <c r="D136" s="160" t="s">
        <v>1120</v>
      </c>
      <c r="E136" s="160" t="s">
        <v>1046</v>
      </c>
      <c r="F136" s="94" t="s">
        <v>14</v>
      </c>
      <c r="G136" s="361" t="s">
        <v>1063</v>
      </c>
      <c r="H136" s="361"/>
      <c r="I136" s="48" t="s">
        <v>1048</v>
      </c>
      <c r="J136" s="99" t="s">
        <v>1065</v>
      </c>
      <c r="K136" s="159" t="s">
        <v>670</v>
      </c>
      <c r="L136" s="159" t="s">
        <v>670</v>
      </c>
    </row>
    <row r="137" spans="1:12">
      <c r="A137" s="100" t="str">
        <f t="shared" si="4"/>
        <v>旅客輸送事業者Scope1,2排出削減に資する運転又は操縦 （運用管理）鉄道</v>
      </c>
      <c r="B137" s="154">
        <f t="shared" ref="B137:B180" si="5">ROW(B137)-6</f>
        <v>131</v>
      </c>
      <c r="C137" s="160" t="s">
        <v>693</v>
      </c>
      <c r="D137" s="160" t="s">
        <v>1120</v>
      </c>
      <c r="E137" s="160" t="s">
        <v>1046</v>
      </c>
      <c r="F137" s="94" t="s">
        <v>14</v>
      </c>
      <c r="G137" s="361" t="s">
        <v>1063</v>
      </c>
      <c r="H137" s="361"/>
      <c r="I137" s="48" t="s">
        <v>1048</v>
      </c>
      <c r="J137" s="99" t="s">
        <v>1128</v>
      </c>
      <c r="K137" s="159" t="s">
        <v>670</v>
      </c>
      <c r="L137" s="159" t="s">
        <v>670</v>
      </c>
    </row>
    <row r="138" spans="1:12">
      <c r="A138" s="100" t="str">
        <f t="shared" si="4"/>
        <v>旅客輸送事業者Scope1,2排出削減に資する運転又は操縦 （運用管理）鉄道</v>
      </c>
      <c r="B138" s="154">
        <f t="shared" si="5"/>
        <v>132</v>
      </c>
      <c r="C138" s="160" t="s">
        <v>693</v>
      </c>
      <c r="D138" s="160" t="s">
        <v>1120</v>
      </c>
      <c r="E138" s="160" t="s">
        <v>1046</v>
      </c>
      <c r="F138" s="94" t="s">
        <v>14</v>
      </c>
      <c r="G138" s="361" t="s">
        <v>1063</v>
      </c>
      <c r="H138" s="361"/>
      <c r="I138" s="48" t="s">
        <v>1048</v>
      </c>
      <c r="J138" s="99" t="s">
        <v>1129</v>
      </c>
      <c r="K138" s="159" t="s">
        <v>670</v>
      </c>
      <c r="L138" s="159" t="s">
        <v>670</v>
      </c>
    </row>
    <row r="139" spans="1:12">
      <c r="A139" s="100" t="str">
        <f t="shared" si="4"/>
        <v>旅客輸送事業者Scope1,2排出削減に資する運転又は操縦 （運用管理）鉄道</v>
      </c>
      <c r="B139" s="154">
        <f t="shared" si="5"/>
        <v>133</v>
      </c>
      <c r="C139" s="160" t="s">
        <v>693</v>
      </c>
      <c r="D139" s="160" t="s">
        <v>1120</v>
      </c>
      <c r="E139" s="160" t="s">
        <v>1046</v>
      </c>
      <c r="F139" s="94" t="s">
        <v>14</v>
      </c>
      <c r="G139" s="361" t="s">
        <v>1063</v>
      </c>
      <c r="H139" s="361"/>
      <c r="I139" s="48" t="s">
        <v>1048</v>
      </c>
      <c r="J139" s="99" t="s">
        <v>1130</v>
      </c>
      <c r="K139" s="159" t="s">
        <v>670</v>
      </c>
      <c r="L139" s="159" t="s">
        <v>670</v>
      </c>
    </row>
    <row r="140" spans="1:12">
      <c r="A140" s="100" t="str">
        <f t="shared" si="4"/>
        <v>旅客輸送事業者Scope1,2排出削減に資する運転又は操縦 （運用管理）自動車</v>
      </c>
      <c r="B140" s="154">
        <f t="shared" si="5"/>
        <v>134</v>
      </c>
      <c r="C140" s="160" t="s">
        <v>693</v>
      </c>
      <c r="D140" s="160" t="s">
        <v>1120</v>
      </c>
      <c r="E140" s="160" t="s">
        <v>1046</v>
      </c>
      <c r="F140" s="94" t="s">
        <v>14</v>
      </c>
      <c r="G140" s="361" t="s">
        <v>1063</v>
      </c>
      <c r="H140" s="361"/>
      <c r="I140" s="48" t="s">
        <v>1050</v>
      </c>
      <c r="J140" s="99" t="s">
        <v>1066</v>
      </c>
      <c r="K140" s="159" t="s">
        <v>670</v>
      </c>
      <c r="L140" s="159" t="s">
        <v>670</v>
      </c>
    </row>
    <row r="141" spans="1:12" ht="28.8">
      <c r="A141" s="100" t="str">
        <f t="shared" si="4"/>
        <v>旅客輸送事業者Scope1,2排出削減に資する運転又は操縦 （運用管理）自動車</v>
      </c>
      <c r="B141" s="154">
        <f t="shared" si="5"/>
        <v>135</v>
      </c>
      <c r="C141" s="160" t="s">
        <v>693</v>
      </c>
      <c r="D141" s="160" t="s">
        <v>1120</v>
      </c>
      <c r="E141" s="160" t="s">
        <v>1046</v>
      </c>
      <c r="F141" s="94" t="s">
        <v>14</v>
      </c>
      <c r="G141" s="361" t="s">
        <v>1063</v>
      </c>
      <c r="H141" s="361"/>
      <c r="I141" s="48" t="s">
        <v>1050</v>
      </c>
      <c r="J141" s="99" t="s">
        <v>1067</v>
      </c>
      <c r="K141" s="159" t="s">
        <v>670</v>
      </c>
      <c r="L141" s="159" t="s">
        <v>670</v>
      </c>
    </row>
    <row r="142" spans="1:12">
      <c r="A142" s="100" t="str">
        <f t="shared" si="4"/>
        <v>旅客輸送事業者Scope1,2排出削減に資する運転又は操縦 （運用管理）自動車</v>
      </c>
      <c r="B142" s="154">
        <f t="shared" si="5"/>
        <v>136</v>
      </c>
      <c r="C142" s="160" t="s">
        <v>693</v>
      </c>
      <c r="D142" s="160" t="s">
        <v>1120</v>
      </c>
      <c r="E142" s="160" t="s">
        <v>1046</v>
      </c>
      <c r="F142" s="94" t="s">
        <v>14</v>
      </c>
      <c r="G142" s="361" t="s">
        <v>1063</v>
      </c>
      <c r="H142" s="361"/>
      <c r="I142" s="48" t="s">
        <v>1050</v>
      </c>
      <c r="J142" s="99" t="s">
        <v>1131</v>
      </c>
      <c r="K142" s="159" t="s">
        <v>670</v>
      </c>
      <c r="L142" s="159" t="s">
        <v>670</v>
      </c>
    </row>
    <row r="143" spans="1:12" ht="28.8">
      <c r="A143" s="100" t="str">
        <f t="shared" si="4"/>
        <v>旅客輸送事業者Scope1,2排出削減に資する運転又は操縦 （運用管理）自動車</v>
      </c>
      <c r="B143" s="154">
        <f t="shared" si="5"/>
        <v>137</v>
      </c>
      <c r="C143" s="160" t="s">
        <v>693</v>
      </c>
      <c r="D143" s="160" t="s">
        <v>1120</v>
      </c>
      <c r="E143" s="160" t="s">
        <v>1046</v>
      </c>
      <c r="F143" s="94" t="s">
        <v>14</v>
      </c>
      <c r="G143" s="361" t="s">
        <v>1063</v>
      </c>
      <c r="H143" s="361"/>
      <c r="I143" s="48" t="s">
        <v>1050</v>
      </c>
      <c r="J143" s="99" t="s">
        <v>1069</v>
      </c>
      <c r="K143" s="159" t="s">
        <v>670</v>
      </c>
      <c r="L143" s="159" t="s">
        <v>670</v>
      </c>
    </row>
    <row r="144" spans="1:12">
      <c r="A144" s="100" t="str">
        <f t="shared" si="4"/>
        <v>旅客輸送事業者Scope1,2排出削減に資する運転又は操縦 （運用管理）船舶</v>
      </c>
      <c r="B144" s="154">
        <f t="shared" si="5"/>
        <v>138</v>
      </c>
      <c r="C144" s="160" t="s">
        <v>693</v>
      </c>
      <c r="D144" s="160" t="s">
        <v>1120</v>
      </c>
      <c r="E144" s="160" t="s">
        <v>1046</v>
      </c>
      <c r="F144" s="94" t="s">
        <v>14</v>
      </c>
      <c r="G144" s="361" t="s">
        <v>1063</v>
      </c>
      <c r="H144" s="361"/>
      <c r="I144" s="48" t="s">
        <v>1056</v>
      </c>
      <c r="J144" s="99" t="s">
        <v>1132</v>
      </c>
      <c r="K144" s="159" t="s">
        <v>670</v>
      </c>
      <c r="L144" s="159" t="s">
        <v>670</v>
      </c>
    </row>
    <row r="145" spans="1:12">
      <c r="A145" s="100" t="str">
        <f t="shared" si="4"/>
        <v>旅客輸送事業者Scope1,2排出削減に資する運転又は操縦 （運用管理）船舶</v>
      </c>
      <c r="B145" s="154">
        <f t="shared" si="5"/>
        <v>139</v>
      </c>
      <c r="C145" s="160" t="s">
        <v>693</v>
      </c>
      <c r="D145" s="160" t="s">
        <v>1120</v>
      </c>
      <c r="E145" s="160" t="s">
        <v>1046</v>
      </c>
      <c r="F145" s="94" t="s">
        <v>14</v>
      </c>
      <c r="G145" s="361" t="s">
        <v>1063</v>
      </c>
      <c r="H145" s="361"/>
      <c r="I145" s="48" t="s">
        <v>1056</v>
      </c>
      <c r="J145" s="99" t="s">
        <v>1071</v>
      </c>
      <c r="K145" s="159" t="s">
        <v>670</v>
      </c>
      <c r="L145" s="159" t="s">
        <v>670</v>
      </c>
    </row>
    <row r="146" spans="1:12">
      <c r="A146" s="100" t="str">
        <f t="shared" si="4"/>
        <v>旅客輸送事業者Scope1,2排出削減に資する運転又は操縦 （運用管理）船舶</v>
      </c>
      <c r="B146" s="154">
        <f t="shared" si="5"/>
        <v>140</v>
      </c>
      <c r="C146" s="160" t="s">
        <v>693</v>
      </c>
      <c r="D146" s="160" t="s">
        <v>1120</v>
      </c>
      <c r="E146" s="160" t="s">
        <v>1046</v>
      </c>
      <c r="F146" s="94" t="s">
        <v>14</v>
      </c>
      <c r="G146" s="361" t="s">
        <v>1063</v>
      </c>
      <c r="H146" s="361"/>
      <c r="I146" s="48" t="s">
        <v>1056</v>
      </c>
      <c r="J146" s="99" t="s">
        <v>1073</v>
      </c>
      <c r="K146" s="159" t="s">
        <v>670</v>
      </c>
      <c r="L146" s="159" t="s">
        <v>670</v>
      </c>
    </row>
    <row r="147" spans="1:12">
      <c r="A147" s="100" t="str">
        <f t="shared" si="4"/>
        <v>旅客輸送事業者Scope1,2排出削減に資する運転又は操縦 （運用管理）航空機</v>
      </c>
      <c r="B147" s="154">
        <f t="shared" si="5"/>
        <v>141</v>
      </c>
      <c r="C147" s="160" t="s">
        <v>693</v>
      </c>
      <c r="D147" s="160" t="s">
        <v>1120</v>
      </c>
      <c r="E147" s="160" t="s">
        <v>1046</v>
      </c>
      <c r="F147" s="94" t="s">
        <v>14</v>
      </c>
      <c r="G147" s="361" t="s">
        <v>1063</v>
      </c>
      <c r="H147" s="361"/>
      <c r="I147" s="48" t="s">
        <v>1060</v>
      </c>
      <c r="J147" s="52" t="s">
        <v>2966</v>
      </c>
      <c r="K147" s="159" t="s">
        <v>670</v>
      </c>
      <c r="L147" s="159" t="s">
        <v>670</v>
      </c>
    </row>
    <row r="148" spans="1:12">
      <c r="A148" s="100" t="str">
        <f t="shared" si="4"/>
        <v>旅客輸送事業者Scope1,2排出削減に資する運転又は操縦 （運用管理）航空機</v>
      </c>
      <c r="B148" s="154">
        <f t="shared" si="5"/>
        <v>142</v>
      </c>
      <c r="C148" s="160" t="s">
        <v>693</v>
      </c>
      <c r="D148" s="160" t="s">
        <v>1120</v>
      </c>
      <c r="E148" s="160" t="s">
        <v>1046</v>
      </c>
      <c r="F148" s="94" t="s">
        <v>14</v>
      </c>
      <c r="G148" s="361" t="s">
        <v>1063</v>
      </c>
      <c r="H148" s="361"/>
      <c r="I148" s="48" t="s">
        <v>1060</v>
      </c>
      <c r="J148" s="99" t="s">
        <v>1133</v>
      </c>
      <c r="K148" s="159" t="s">
        <v>670</v>
      </c>
      <c r="L148" s="159" t="s">
        <v>670</v>
      </c>
    </row>
    <row r="149" spans="1:12">
      <c r="A149" s="100" t="str">
        <f t="shared" si="4"/>
        <v>旅客輸送事業者Scope1,2排出削減に資する運転又は操縦 （運用管理）航空機</v>
      </c>
      <c r="B149" s="154">
        <f t="shared" si="5"/>
        <v>143</v>
      </c>
      <c r="C149" s="160" t="s">
        <v>693</v>
      </c>
      <c r="D149" s="160" t="s">
        <v>1120</v>
      </c>
      <c r="E149" s="160" t="s">
        <v>1046</v>
      </c>
      <c r="F149" s="94" t="s">
        <v>14</v>
      </c>
      <c r="G149" s="361" t="s">
        <v>1063</v>
      </c>
      <c r="H149" s="361"/>
      <c r="I149" s="48" t="s">
        <v>1060</v>
      </c>
      <c r="J149" s="99" t="s">
        <v>1076</v>
      </c>
      <c r="K149" s="159" t="s">
        <v>670</v>
      </c>
      <c r="L149" s="159" t="s">
        <v>670</v>
      </c>
    </row>
    <row r="150" spans="1:12">
      <c r="A150" s="100" t="str">
        <f t="shared" si="4"/>
        <v>旅客輸送事業者Scope1,2旅客を乗せないで走行し、又は航行する距離の縮減 （運用管理）鉄道</v>
      </c>
      <c r="B150" s="154">
        <f t="shared" si="5"/>
        <v>144</v>
      </c>
      <c r="C150" s="160" t="s">
        <v>693</v>
      </c>
      <c r="D150" s="160" t="s">
        <v>1120</v>
      </c>
      <c r="E150" s="160" t="s">
        <v>1046</v>
      </c>
      <c r="F150" s="94" t="s">
        <v>14</v>
      </c>
      <c r="G150" s="361" t="s">
        <v>1134</v>
      </c>
      <c r="H150" s="361"/>
      <c r="I150" s="143" t="s">
        <v>1048</v>
      </c>
      <c r="J150" s="99" t="s">
        <v>1135</v>
      </c>
      <c r="K150" s="159" t="s">
        <v>670</v>
      </c>
      <c r="L150" s="159" t="s">
        <v>670</v>
      </c>
    </row>
    <row r="151" spans="1:12">
      <c r="A151" s="100" t="str">
        <f t="shared" si="4"/>
        <v>旅客輸送事業者Scope1,2旅客を乗せないで走行し、又は航行する距離の縮減 （運用管理）自動車</v>
      </c>
      <c r="B151" s="154">
        <f t="shared" si="5"/>
        <v>145</v>
      </c>
      <c r="C151" s="160" t="s">
        <v>693</v>
      </c>
      <c r="D151" s="160" t="s">
        <v>1120</v>
      </c>
      <c r="E151" s="160" t="s">
        <v>1046</v>
      </c>
      <c r="F151" s="94" t="s">
        <v>14</v>
      </c>
      <c r="G151" s="361" t="s">
        <v>1134</v>
      </c>
      <c r="H151" s="361"/>
      <c r="I151" s="48" t="s">
        <v>1050</v>
      </c>
      <c r="J151" s="99" t="s">
        <v>1136</v>
      </c>
      <c r="K151" s="159" t="s">
        <v>670</v>
      </c>
      <c r="L151" s="159" t="s">
        <v>670</v>
      </c>
    </row>
    <row r="152" spans="1:12" ht="28.8">
      <c r="A152" s="100" t="str">
        <f t="shared" si="4"/>
        <v>旅客輸送事業者Scope1,2旅客を乗せないで走行し、又は航行する距離の縮減 （運用管理）自動車</v>
      </c>
      <c r="B152" s="154">
        <f t="shared" si="5"/>
        <v>146</v>
      </c>
      <c r="C152" s="160" t="s">
        <v>693</v>
      </c>
      <c r="D152" s="160" t="s">
        <v>1120</v>
      </c>
      <c r="E152" s="160" t="s">
        <v>1046</v>
      </c>
      <c r="F152" s="94" t="s">
        <v>14</v>
      </c>
      <c r="G152" s="361" t="s">
        <v>1134</v>
      </c>
      <c r="H152" s="361"/>
      <c r="I152" s="48" t="s">
        <v>1050</v>
      </c>
      <c r="J152" s="99" t="s">
        <v>1137</v>
      </c>
      <c r="K152" s="159" t="s">
        <v>670</v>
      </c>
      <c r="L152" s="159" t="s">
        <v>670</v>
      </c>
    </row>
    <row r="153" spans="1:12">
      <c r="A153" s="100" t="str">
        <f t="shared" si="4"/>
        <v>旅客輸送事業者Scope1,2旅客を乗せないで走行し、又は航行する距離の縮減 （運用管理）自動車</v>
      </c>
      <c r="B153" s="154">
        <f t="shared" si="5"/>
        <v>147</v>
      </c>
      <c r="C153" s="160" t="s">
        <v>693</v>
      </c>
      <c r="D153" s="160" t="s">
        <v>1120</v>
      </c>
      <c r="E153" s="160" t="s">
        <v>1046</v>
      </c>
      <c r="F153" s="94" t="s">
        <v>14</v>
      </c>
      <c r="G153" s="361" t="s">
        <v>1134</v>
      </c>
      <c r="H153" s="361"/>
      <c r="I153" s="48" t="s">
        <v>1050</v>
      </c>
      <c r="J153" s="99" t="s">
        <v>1138</v>
      </c>
      <c r="K153" s="159" t="s">
        <v>670</v>
      </c>
      <c r="L153" s="159" t="s">
        <v>670</v>
      </c>
    </row>
    <row r="154" spans="1:12">
      <c r="A154" s="100" t="str">
        <f t="shared" si="4"/>
        <v>旅客輸送事業者Scope1,2旅客を乗せないで走行し、又は航行する距離の縮減 （運用管理）船舶</v>
      </c>
      <c r="B154" s="154">
        <f t="shared" si="5"/>
        <v>148</v>
      </c>
      <c r="C154" s="160" t="s">
        <v>693</v>
      </c>
      <c r="D154" s="160" t="s">
        <v>1120</v>
      </c>
      <c r="E154" s="160" t="s">
        <v>1046</v>
      </c>
      <c r="F154" s="94" t="s">
        <v>14</v>
      </c>
      <c r="G154" s="361" t="s">
        <v>1134</v>
      </c>
      <c r="H154" s="361"/>
      <c r="I154" s="143" t="s">
        <v>1056</v>
      </c>
      <c r="J154" s="99" t="s">
        <v>1139</v>
      </c>
      <c r="K154" s="159" t="s">
        <v>670</v>
      </c>
      <c r="L154" s="159" t="s">
        <v>670</v>
      </c>
    </row>
    <row r="155" spans="1:12">
      <c r="A155" s="100" t="str">
        <f t="shared" si="4"/>
        <v>旅客輸送事業者Scope1,2旅客を乗せないで走行し、又は航行する距離の縮減 （運用管理）航空機</v>
      </c>
      <c r="B155" s="154">
        <f t="shared" si="5"/>
        <v>149</v>
      </c>
      <c r="C155" s="160" t="s">
        <v>693</v>
      </c>
      <c r="D155" s="160" t="s">
        <v>1120</v>
      </c>
      <c r="E155" s="160" t="s">
        <v>1046</v>
      </c>
      <c r="F155" s="94" t="s">
        <v>14</v>
      </c>
      <c r="G155" s="361" t="s">
        <v>1134</v>
      </c>
      <c r="H155" s="361"/>
      <c r="I155" s="143" t="s">
        <v>1060</v>
      </c>
      <c r="J155" s="99" t="s">
        <v>1140</v>
      </c>
      <c r="K155" s="159" t="s">
        <v>670</v>
      </c>
      <c r="L155" s="159" t="s">
        <v>670</v>
      </c>
    </row>
    <row r="156" spans="1:12">
      <c r="A156" s="100" t="str">
        <f t="shared" si="4"/>
        <v>旅客輸送事業者Scope1,2その他排出削減 （運用管理）共通</v>
      </c>
      <c r="B156" s="154">
        <f t="shared" si="5"/>
        <v>150</v>
      </c>
      <c r="C156" s="160" t="s">
        <v>693</v>
      </c>
      <c r="D156" s="160" t="s">
        <v>1120</v>
      </c>
      <c r="E156" s="160" t="s">
        <v>1046</v>
      </c>
      <c r="F156" s="94" t="s">
        <v>14</v>
      </c>
      <c r="G156" s="361" t="s">
        <v>1088</v>
      </c>
      <c r="H156" s="361"/>
      <c r="I156" s="48" t="s">
        <v>1089</v>
      </c>
      <c r="J156" s="99" t="s">
        <v>1090</v>
      </c>
      <c r="K156" s="159" t="s">
        <v>670</v>
      </c>
      <c r="L156" s="159" t="s">
        <v>670</v>
      </c>
    </row>
    <row r="157" spans="1:12">
      <c r="A157" s="100" t="str">
        <f t="shared" si="4"/>
        <v>旅客輸送事業者Scope1,2その他排出削減 （運用管理）共通</v>
      </c>
      <c r="B157" s="154">
        <f t="shared" si="5"/>
        <v>151</v>
      </c>
      <c r="C157" s="160" t="s">
        <v>693</v>
      </c>
      <c r="D157" s="160" t="s">
        <v>1120</v>
      </c>
      <c r="E157" s="160" t="s">
        <v>1046</v>
      </c>
      <c r="F157" s="94" t="s">
        <v>14</v>
      </c>
      <c r="G157" s="361" t="s">
        <v>1088</v>
      </c>
      <c r="H157" s="361"/>
      <c r="I157" s="48" t="s">
        <v>1089</v>
      </c>
      <c r="J157" s="99" t="s">
        <v>1091</v>
      </c>
      <c r="K157" s="159" t="s">
        <v>670</v>
      </c>
      <c r="L157" s="159" t="s">
        <v>670</v>
      </c>
    </row>
    <row r="158" spans="1:12">
      <c r="A158" s="100" t="str">
        <f t="shared" si="4"/>
        <v>旅客輸送事業者Scope1,2その他排出削減 （運用管理）鉄道</v>
      </c>
      <c r="B158" s="154">
        <f t="shared" si="5"/>
        <v>152</v>
      </c>
      <c r="C158" s="160" t="s">
        <v>693</v>
      </c>
      <c r="D158" s="160" t="s">
        <v>1120</v>
      </c>
      <c r="E158" s="160" t="s">
        <v>1046</v>
      </c>
      <c r="F158" s="94" t="s">
        <v>14</v>
      </c>
      <c r="G158" s="361" t="s">
        <v>1088</v>
      </c>
      <c r="H158" s="361"/>
      <c r="I158" s="48" t="s">
        <v>1048</v>
      </c>
      <c r="J158" s="99" t="s">
        <v>1141</v>
      </c>
      <c r="K158" s="159" t="s">
        <v>670</v>
      </c>
      <c r="L158" s="159" t="s">
        <v>670</v>
      </c>
    </row>
    <row r="159" spans="1:12" ht="28.8">
      <c r="A159" s="100" t="str">
        <f t="shared" si="4"/>
        <v>旅客輸送事業者Scope1,2その他排出削減 （運用管理）鉄道</v>
      </c>
      <c r="B159" s="154">
        <f t="shared" si="5"/>
        <v>153</v>
      </c>
      <c r="C159" s="160" t="s">
        <v>693</v>
      </c>
      <c r="D159" s="160" t="s">
        <v>1120</v>
      </c>
      <c r="E159" s="160" t="s">
        <v>1046</v>
      </c>
      <c r="F159" s="94" t="s">
        <v>14</v>
      </c>
      <c r="G159" s="361" t="s">
        <v>1088</v>
      </c>
      <c r="H159" s="361"/>
      <c r="I159" s="48" t="s">
        <v>1048</v>
      </c>
      <c r="J159" s="99" t="s">
        <v>1142</v>
      </c>
      <c r="K159" s="159" t="s">
        <v>670</v>
      </c>
      <c r="L159" s="159" t="s">
        <v>670</v>
      </c>
    </row>
    <row r="160" spans="1:12">
      <c r="A160" s="100" t="str">
        <f t="shared" si="4"/>
        <v>旅客輸送事業者Scope1,2その他排出削減 （運用管理）鉄道</v>
      </c>
      <c r="B160" s="154">
        <f t="shared" si="5"/>
        <v>154</v>
      </c>
      <c r="C160" s="160" t="s">
        <v>693</v>
      </c>
      <c r="D160" s="160" t="s">
        <v>1120</v>
      </c>
      <c r="E160" s="160" t="s">
        <v>1046</v>
      </c>
      <c r="F160" s="94" t="s">
        <v>14</v>
      </c>
      <c r="G160" s="361" t="s">
        <v>1088</v>
      </c>
      <c r="H160" s="361"/>
      <c r="I160" s="48" t="s">
        <v>1048</v>
      </c>
      <c r="J160" s="99" t="s">
        <v>1097</v>
      </c>
      <c r="K160" s="159" t="s">
        <v>670</v>
      </c>
      <c r="L160" s="159" t="s">
        <v>670</v>
      </c>
    </row>
    <row r="161" spans="1:12" ht="28.8">
      <c r="A161" s="100" t="str">
        <f t="shared" si="4"/>
        <v>旅客輸送事業者Scope1,2その他排出削減 （運用管理）鉄道</v>
      </c>
      <c r="B161" s="154">
        <f t="shared" si="5"/>
        <v>155</v>
      </c>
      <c r="C161" s="160" t="s">
        <v>693</v>
      </c>
      <c r="D161" s="160" t="s">
        <v>1120</v>
      </c>
      <c r="E161" s="160" t="s">
        <v>1046</v>
      </c>
      <c r="F161" s="94" t="s">
        <v>14</v>
      </c>
      <c r="G161" s="361" t="s">
        <v>1088</v>
      </c>
      <c r="H161" s="361"/>
      <c r="I161" s="48" t="s">
        <v>1048</v>
      </c>
      <c r="J161" s="99" t="s">
        <v>1143</v>
      </c>
      <c r="K161" s="159" t="s">
        <v>670</v>
      </c>
      <c r="L161" s="159" t="s">
        <v>670</v>
      </c>
    </row>
    <row r="162" spans="1:12">
      <c r="A162" s="100" t="str">
        <f t="shared" si="4"/>
        <v>旅客輸送事業者Scope1,2その他排出削減 （運用管理）鉄道</v>
      </c>
      <c r="B162" s="154">
        <f t="shared" si="5"/>
        <v>156</v>
      </c>
      <c r="C162" s="160" t="s">
        <v>693</v>
      </c>
      <c r="D162" s="160" t="s">
        <v>1120</v>
      </c>
      <c r="E162" s="160" t="s">
        <v>1046</v>
      </c>
      <c r="F162" s="94" t="s">
        <v>14</v>
      </c>
      <c r="G162" s="361" t="s">
        <v>1088</v>
      </c>
      <c r="H162" s="361"/>
      <c r="I162" s="48" t="s">
        <v>1048</v>
      </c>
      <c r="J162" s="99" t="s">
        <v>1144</v>
      </c>
      <c r="K162" s="159" t="s">
        <v>670</v>
      </c>
      <c r="L162" s="159" t="s">
        <v>670</v>
      </c>
    </row>
    <row r="163" spans="1:12" ht="43.2">
      <c r="A163" s="100" t="str">
        <f t="shared" si="4"/>
        <v>旅客輸送事業者Scope1,2その他排出削減 （運用管理）鉄道</v>
      </c>
      <c r="B163" s="154">
        <f t="shared" si="5"/>
        <v>157</v>
      </c>
      <c r="C163" s="160" t="s">
        <v>693</v>
      </c>
      <c r="D163" s="160" t="s">
        <v>1120</v>
      </c>
      <c r="E163" s="160" t="s">
        <v>1046</v>
      </c>
      <c r="F163" s="94" t="s">
        <v>14</v>
      </c>
      <c r="G163" s="361" t="s">
        <v>1088</v>
      </c>
      <c r="H163" s="361"/>
      <c r="I163" s="48" t="s">
        <v>1048</v>
      </c>
      <c r="J163" s="99" t="s">
        <v>1145</v>
      </c>
      <c r="K163" s="159" t="s">
        <v>670</v>
      </c>
      <c r="L163" s="159" t="s">
        <v>670</v>
      </c>
    </row>
    <row r="164" spans="1:12">
      <c r="A164" s="100" t="str">
        <f t="shared" si="4"/>
        <v>旅客輸送事業者Scope1,2その他排出削減 （運用管理）鉄道</v>
      </c>
      <c r="B164" s="154">
        <f t="shared" si="5"/>
        <v>158</v>
      </c>
      <c r="C164" s="160" t="s">
        <v>693</v>
      </c>
      <c r="D164" s="160" t="s">
        <v>1120</v>
      </c>
      <c r="E164" s="160" t="s">
        <v>1046</v>
      </c>
      <c r="F164" s="94" t="s">
        <v>14</v>
      </c>
      <c r="G164" s="361" t="s">
        <v>1088</v>
      </c>
      <c r="H164" s="361"/>
      <c r="I164" s="48" t="s">
        <v>1048</v>
      </c>
      <c r="J164" s="99" t="s">
        <v>1146</v>
      </c>
      <c r="K164" s="159" t="s">
        <v>670</v>
      </c>
      <c r="L164" s="159" t="s">
        <v>670</v>
      </c>
    </row>
    <row r="165" spans="1:12">
      <c r="A165" s="100" t="str">
        <f t="shared" si="4"/>
        <v>旅客輸送事業者Scope1,2その他排出削減 （運用管理）自動車</v>
      </c>
      <c r="B165" s="154">
        <f t="shared" si="5"/>
        <v>159</v>
      </c>
      <c r="C165" s="160" t="s">
        <v>693</v>
      </c>
      <c r="D165" s="160" t="s">
        <v>1120</v>
      </c>
      <c r="E165" s="160" t="s">
        <v>1046</v>
      </c>
      <c r="F165" s="94" t="s">
        <v>14</v>
      </c>
      <c r="G165" s="361" t="s">
        <v>1088</v>
      </c>
      <c r="H165" s="361"/>
      <c r="I165" s="48" t="s">
        <v>1050</v>
      </c>
      <c r="J165" s="99" t="s">
        <v>1141</v>
      </c>
      <c r="K165" s="159" t="s">
        <v>670</v>
      </c>
      <c r="L165" s="159" t="s">
        <v>670</v>
      </c>
    </row>
    <row r="166" spans="1:12" ht="28.8">
      <c r="A166" s="100" t="str">
        <f t="shared" si="4"/>
        <v>旅客輸送事業者Scope1,2その他排出削減 （運用管理）自動車</v>
      </c>
      <c r="B166" s="154">
        <f t="shared" si="5"/>
        <v>160</v>
      </c>
      <c r="C166" s="160" t="s">
        <v>693</v>
      </c>
      <c r="D166" s="160" t="s">
        <v>1120</v>
      </c>
      <c r="E166" s="160" t="s">
        <v>1046</v>
      </c>
      <c r="F166" s="212" t="s">
        <v>90</v>
      </c>
      <c r="G166" s="361" t="s">
        <v>1088</v>
      </c>
      <c r="H166" s="361"/>
      <c r="I166" s="48" t="s">
        <v>1050</v>
      </c>
      <c r="J166" s="99" t="s">
        <v>1142</v>
      </c>
      <c r="K166" s="159" t="s">
        <v>670</v>
      </c>
      <c r="L166" s="159" t="s">
        <v>670</v>
      </c>
    </row>
    <row r="167" spans="1:12" ht="28.8">
      <c r="A167" s="100" t="str">
        <f t="shared" si="4"/>
        <v>旅客輸送事業者Scope1,2その他排出削減 （運用管理）自動車</v>
      </c>
      <c r="B167" s="154">
        <f t="shared" si="5"/>
        <v>161</v>
      </c>
      <c r="C167" s="160" t="s">
        <v>693</v>
      </c>
      <c r="D167" s="160" t="s">
        <v>1120</v>
      </c>
      <c r="E167" s="160" t="s">
        <v>1046</v>
      </c>
      <c r="F167" s="94" t="s">
        <v>14</v>
      </c>
      <c r="G167" s="361" t="s">
        <v>1088</v>
      </c>
      <c r="H167" s="361"/>
      <c r="I167" s="48" t="s">
        <v>1050</v>
      </c>
      <c r="J167" s="99" t="s">
        <v>1147</v>
      </c>
      <c r="K167" s="159" t="s">
        <v>670</v>
      </c>
      <c r="L167" s="159" t="s">
        <v>670</v>
      </c>
    </row>
    <row r="168" spans="1:12" ht="28.8">
      <c r="A168" s="100" t="str">
        <f t="shared" si="4"/>
        <v>旅客輸送事業者Scope1,2その他排出削減 （運用管理）自動車</v>
      </c>
      <c r="B168" s="154">
        <f t="shared" si="5"/>
        <v>162</v>
      </c>
      <c r="C168" s="160" t="s">
        <v>693</v>
      </c>
      <c r="D168" s="160" t="s">
        <v>1120</v>
      </c>
      <c r="E168" s="160" t="s">
        <v>1046</v>
      </c>
      <c r="F168" s="94" t="s">
        <v>14</v>
      </c>
      <c r="G168" s="361" t="s">
        <v>1088</v>
      </c>
      <c r="H168" s="361"/>
      <c r="I168" s="48" t="s">
        <v>1050</v>
      </c>
      <c r="J168" s="99" t="s">
        <v>1148</v>
      </c>
      <c r="K168" s="159" t="s">
        <v>670</v>
      </c>
      <c r="L168" s="159" t="s">
        <v>670</v>
      </c>
    </row>
    <row r="169" spans="1:12">
      <c r="A169" s="100" t="str">
        <f t="shared" si="4"/>
        <v>旅客輸送事業者Scope1,2その他排出削減 （運用管理）船舶</v>
      </c>
      <c r="B169" s="154">
        <f t="shared" si="5"/>
        <v>163</v>
      </c>
      <c r="C169" s="160" t="s">
        <v>693</v>
      </c>
      <c r="D169" s="160" t="s">
        <v>1120</v>
      </c>
      <c r="E169" s="160" t="s">
        <v>1046</v>
      </c>
      <c r="F169" s="94" t="s">
        <v>14</v>
      </c>
      <c r="G169" s="361" t="s">
        <v>1088</v>
      </c>
      <c r="H169" s="361"/>
      <c r="I169" s="48" t="s">
        <v>1056</v>
      </c>
      <c r="J169" s="99" t="s">
        <v>1094</v>
      </c>
      <c r="K169" s="159" t="s">
        <v>670</v>
      </c>
      <c r="L169" s="159" t="s">
        <v>670</v>
      </c>
    </row>
    <row r="170" spans="1:12" ht="28.8">
      <c r="A170" s="100" t="str">
        <f t="shared" si="4"/>
        <v>旅客輸送事業者Scope1,2その他排出削減 （運用管理）船舶</v>
      </c>
      <c r="B170" s="154">
        <f t="shared" si="5"/>
        <v>164</v>
      </c>
      <c r="C170" s="160" t="s">
        <v>693</v>
      </c>
      <c r="D170" s="160" t="s">
        <v>1120</v>
      </c>
      <c r="E170" s="160" t="s">
        <v>1046</v>
      </c>
      <c r="F170" s="94" t="s">
        <v>14</v>
      </c>
      <c r="G170" s="361" t="s">
        <v>1088</v>
      </c>
      <c r="H170" s="361"/>
      <c r="I170" s="48" t="s">
        <v>1056</v>
      </c>
      <c r="J170" s="99" t="s">
        <v>1142</v>
      </c>
      <c r="K170" s="159" t="s">
        <v>670</v>
      </c>
      <c r="L170" s="159" t="s">
        <v>670</v>
      </c>
    </row>
    <row r="171" spans="1:12">
      <c r="A171" s="100" t="str">
        <f t="shared" si="4"/>
        <v>旅客輸送事業者Scope1,2その他排出削減 （運用管理）船舶</v>
      </c>
      <c r="B171" s="154">
        <f t="shared" si="5"/>
        <v>165</v>
      </c>
      <c r="C171" s="160" t="s">
        <v>693</v>
      </c>
      <c r="D171" s="160" t="s">
        <v>1120</v>
      </c>
      <c r="E171" s="160" t="s">
        <v>1046</v>
      </c>
      <c r="F171" s="94" t="s">
        <v>14</v>
      </c>
      <c r="G171" s="361" t="s">
        <v>1088</v>
      </c>
      <c r="H171" s="361"/>
      <c r="I171" s="48" t="s">
        <v>1056</v>
      </c>
      <c r="J171" s="99" t="s">
        <v>1097</v>
      </c>
      <c r="K171" s="159" t="s">
        <v>670</v>
      </c>
      <c r="L171" s="159" t="s">
        <v>670</v>
      </c>
    </row>
    <row r="172" spans="1:12">
      <c r="A172" s="100" t="str">
        <f t="shared" si="4"/>
        <v>旅客輸送事業者Scope1,2その他排出削減 （運用管理）船舶</v>
      </c>
      <c r="B172" s="154">
        <f t="shared" si="5"/>
        <v>166</v>
      </c>
      <c r="C172" s="160" t="s">
        <v>693</v>
      </c>
      <c r="D172" s="160" t="s">
        <v>1120</v>
      </c>
      <c r="E172" s="160" t="s">
        <v>1046</v>
      </c>
      <c r="F172" s="94" t="s">
        <v>14</v>
      </c>
      <c r="G172" s="361" t="s">
        <v>1088</v>
      </c>
      <c r="H172" s="361"/>
      <c r="I172" s="48" t="s">
        <v>1056</v>
      </c>
      <c r="J172" s="99" t="s">
        <v>1149</v>
      </c>
      <c r="K172" s="159" t="s">
        <v>670</v>
      </c>
      <c r="L172" s="159" t="s">
        <v>670</v>
      </c>
    </row>
    <row r="173" spans="1:12">
      <c r="A173" s="100" t="str">
        <f t="shared" si="4"/>
        <v>貨物輸送事業者Scope1,2その他排出削減 （運用管理）航空機</v>
      </c>
      <c r="B173" s="5">
        <f t="shared" si="5"/>
        <v>167</v>
      </c>
      <c r="C173" s="47" t="s">
        <v>693</v>
      </c>
      <c r="D173" s="47" t="s">
        <v>1045</v>
      </c>
      <c r="E173" s="47" t="s">
        <v>1046</v>
      </c>
      <c r="F173" s="214" t="s">
        <v>14</v>
      </c>
      <c r="G173" s="361" t="s">
        <v>1088</v>
      </c>
      <c r="H173" s="361"/>
      <c r="I173" s="230" t="s">
        <v>2695</v>
      </c>
      <c r="J173" s="52" t="s">
        <v>1105</v>
      </c>
      <c r="K173" s="229" t="s">
        <v>670</v>
      </c>
      <c r="L173" s="229" t="s">
        <v>670</v>
      </c>
    </row>
    <row r="174" spans="1:12" ht="28.8">
      <c r="A174" s="100" t="str">
        <f t="shared" si="4"/>
        <v>旅客輸送事業者Scope3排出削減を考慮した業務委託共通</v>
      </c>
      <c r="B174" s="5">
        <f t="shared" si="5"/>
        <v>168</v>
      </c>
      <c r="C174" s="47" t="s">
        <v>693</v>
      </c>
      <c r="D174" s="47" t="s">
        <v>1120</v>
      </c>
      <c r="E174" s="47" t="s">
        <v>673</v>
      </c>
      <c r="F174" s="214" t="s">
        <v>14</v>
      </c>
      <c r="G174" s="361" t="s">
        <v>1106</v>
      </c>
      <c r="H174" s="361"/>
      <c r="I174" s="5" t="s">
        <v>1089</v>
      </c>
      <c r="J174" s="52" t="s">
        <v>1150</v>
      </c>
      <c r="K174" s="229" t="s">
        <v>670</v>
      </c>
      <c r="L174" s="229" t="s">
        <v>670</v>
      </c>
    </row>
    <row r="175" spans="1:12" ht="28.8">
      <c r="A175" s="100" t="str">
        <f t="shared" si="4"/>
        <v>旅客輸送事業者Scope3排出削減を考慮した業務委託共通</v>
      </c>
      <c r="B175" s="5">
        <f t="shared" si="5"/>
        <v>169</v>
      </c>
      <c r="C175" s="47" t="s">
        <v>693</v>
      </c>
      <c r="D175" s="47" t="s">
        <v>1120</v>
      </c>
      <c r="E175" s="47" t="s">
        <v>673</v>
      </c>
      <c r="F175" s="214" t="s">
        <v>14</v>
      </c>
      <c r="G175" s="361" t="s">
        <v>1106</v>
      </c>
      <c r="H175" s="361"/>
      <c r="I175" s="5" t="s">
        <v>1089</v>
      </c>
      <c r="J175" s="52" t="s">
        <v>1151</v>
      </c>
      <c r="K175" s="229" t="s">
        <v>670</v>
      </c>
      <c r="L175" s="229" t="s">
        <v>670</v>
      </c>
    </row>
    <row r="176" spans="1:12">
      <c r="A176" s="100" t="str">
        <f t="shared" si="4"/>
        <v>旅客輸送事業者Scope3排出削減を考慮した業務委託共通</v>
      </c>
      <c r="B176" s="5">
        <f t="shared" si="5"/>
        <v>170</v>
      </c>
      <c r="C176" s="47" t="s">
        <v>693</v>
      </c>
      <c r="D176" s="47" t="s">
        <v>1120</v>
      </c>
      <c r="E176" s="47" t="s">
        <v>673</v>
      </c>
      <c r="F176" s="214" t="s">
        <v>14</v>
      </c>
      <c r="G176" s="361" t="s">
        <v>1106</v>
      </c>
      <c r="H176" s="361"/>
      <c r="I176" s="5" t="s">
        <v>1089</v>
      </c>
      <c r="J176" s="52" t="s">
        <v>1152</v>
      </c>
      <c r="K176" s="229" t="s">
        <v>670</v>
      </c>
      <c r="L176" s="229" t="s">
        <v>670</v>
      </c>
    </row>
    <row r="177" spans="1:12" ht="28.8">
      <c r="A177" s="100" t="str">
        <f t="shared" si="4"/>
        <v>旅客輸送事業者Scope3排出削減を考慮した業務委託共通</v>
      </c>
      <c r="B177" s="5">
        <f t="shared" si="5"/>
        <v>171</v>
      </c>
      <c r="C177" s="47" t="s">
        <v>693</v>
      </c>
      <c r="D177" s="47" t="s">
        <v>1120</v>
      </c>
      <c r="E177" s="47" t="s">
        <v>673</v>
      </c>
      <c r="F177" s="214" t="s">
        <v>14</v>
      </c>
      <c r="G177" s="361" t="s">
        <v>1106</v>
      </c>
      <c r="H177" s="361"/>
      <c r="I177" s="5" t="s">
        <v>1089</v>
      </c>
      <c r="J177" s="52" t="s">
        <v>1153</v>
      </c>
      <c r="K177" s="229" t="s">
        <v>670</v>
      </c>
      <c r="L177" s="229" t="s">
        <v>670</v>
      </c>
    </row>
    <row r="178" spans="1:12">
      <c r="A178" s="100" t="str">
        <f t="shared" si="4"/>
        <v>旅客輸送事業者Scope3排出削減を考慮した資材・事務用品等の物品購入共通</v>
      </c>
      <c r="B178" s="5">
        <f t="shared" si="5"/>
        <v>172</v>
      </c>
      <c r="C178" s="47" t="s">
        <v>693</v>
      </c>
      <c r="D178" s="47" t="s">
        <v>1120</v>
      </c>
      <c r="E178" s="47" t="s">
        <v>673</v>
      </c>
      <c r="F178" s="214" t="s">
        <v>14</v>
      </c>
      <c r="G178" s="361" t="s">
        <v>1154</v>
      </c>
      <c r="H178" s="361"/>
      <c r="I178" s="5" t="s">
        <v>1089</v>
      </c>
      <c r="J178" s="52" t="s">
        <v>1154</v>
      </c>
      <c r="K178" s="229" t="s">
        <v>670</v>
      </c>
      <c r="L178" s="229" t="s">
        <v>670</v>
      </c>
    </row>
    <row r="179" spans="1:12" ht="28.8">
      <c r="A179" s="100" t="str">
        <f t="shared" si="4"/>
        <v>旅客輸送事業者Scope3排出削減を考慮した機器・資材等の廃棄共通</v>
      </c>
      <c r="B179" s="5">
        <f t="shared" si="5"/>
        <v>173</v>
      </c>
      <c r="C179" s="47" t="s">
        <v>693</v>
      </c>
      <c r="D179" s="47" t="s">
        <v>1120</v>
      </c>
      <c r="E179" s="47" t="s">
        <v>673</v>
      </c>
      <c r="F179" s="214" t="s">
        <v>14</v>
      </c>
      <c r="G179" s="361" t="s">
        <v>1117</v>
      </c>
      <c r="H179" s="361"/>
      <c r="I179" s="5" t="s">
        <v>1089</v>
      </c>
      <c r="J179" s="52" t="s">
        <v>1118</v>
      </c>
      <c r="K179" s="229" t="s">
        <v>670</v>
      </c>
      <c r="L179" s="229" t="s">
        <v>670</v>
      </c>
    </row>
    <row r="180" spans="1:12">
      <c r="B180" s="5">
        <f t="shared" si="5"/>
        <v>174</v>
      </c>
      <c r="C180" s="47" t="s">
        <v>693</v>
      </c>
      <c r="D180" s="47" t="s">
        <v>1120</v>
      </c>
      <c r="E180" s="47" t="s">
        <v>673</v>
      </c>
      <c r="F180" s="214" t="s">
        <v>14</v>
      </c>
      <c r="G180" s="361" t="s">
        <v>1117</v>
      </c>
      <c r="H180" s="361"/>
      <c r="I180" s="5" t="s">
        <v>1089</v>
      </c>
      <c r="J180" s="52" t="s">
        <v>1119</v>
      </c>
      <c r="K180" s="229" t="s">
        <v>670</v>
      </c>
      <c r="L180" s="229" t="s">
        <v>670</v>
      </c>
    </row>
    <row r="181" spans="1:12"/>
  </sheetData>
  <sheetProtection password="A6EF" sheet="1" objects="1" scenarios="1"/>
  <mergeCells count="151">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 ref="G53:H53"/>
    <mergeCell ref="G54:H54"/>
    <mergeCell ref="G55:H55"/>
    <mergeCell ref="G56:H56"/>
    <mergeCell ref="G57:H57"/>
    <mergeCell ref="G58:H58"/>
    <mergeCell ref="G65:H65"/>
    <mergeCell ref="G66:H66"/>
    <mergeCell ref="G67:H67"/>
    <mergeCell ref="G68:H68"/>
    <mergeCell ref="G69:H69"/>
    <mergeCell ref="G70:H70"/>
    <mergeCell ref="G59:H59"/>
    <mergeCell ref="G60:H60"/>
    <mergeCell ref="G61:H61"/>
    <mergeCell ref="G62:H62"/>
    <mergeCell ref="G63:H63"/>
    <mergeCell ref="G64:H64"/>
    <mergeCell ref="G77:H77"/>
    <mergeCell ref="G78:H78"/>
    <mergeCell ref="G79:H79"/>
    <mergeCell ref="G80:H80"/>
    <mergeCell ref="G81:H81"/>
    <mergeCell ref="G82:H82"/>
    <mergeCell ref="G71:H71"/>
    <mergeCell ref="G72:H72"/>
    <mergeCell ref="G73:H73"/>
    <mergeCell ref="G74:H74"/>
    <mergeCell ref="G75:H75"/>
    <mergeCell ref="G76:H76"/>
    <mergeCell ref="G89:H89"/>
    <mergeCell ref="G90:H90"/>
    <mergeCell ref="G91:H91"/>
    <mergeCell ref="G92:H92"/>
    <mergeCell ref="G93:H93"/>
    <mergeCell ref="G94:H94"/>
    <mergeCell ref="G83:H83"/>
    <mergeCell ref="G84:H84"/>
    <mergeCell ref="G85:H85"/>
    <mergeCell ref="G86:H86"/>
    <mergeCell ref="G87:H87"/>
    <mergeCell ref="G88:H88"/>
    <mergeCell ref="G101:H101"/>
    <mergeCell ref="G102:H102"/>
    <mergeCell ref="G103:H103"/>
    <mergeCell ref="G104:H104"/>
    <mergeCell ref="G105:H105"/>
    <mergeCell ref="G106:H106"/>
    <mergeCell ref="G95:H95"/>
    <mergeCell ref="G96:H96"/>
    <mergeCell ref="G97:H97"/>
    <mergeCell ref="G98:H98"/>
    <mergeCell ref="G99:H99"/>
    <mergeCell ref="G100:H100"/>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72:H172"/>
    <mergeCell ref="G174:H174"/>
    <mergeCell ref="G175:H175"/>
    <mergeCell ref="G176:H176"/>
    <mergeCell ref="G177:H177"/>
    <mergeCell ref="G178:H178"/>
    <mergeCell ref="G179:H179"/>
    <mergeCell ref="G167:H167"/>
    <mergeCell ref="G168:H168"/>
    <mergeCell ref="G169:H169"/>
    <mergeCell ref="G170:H170"/>
    <mergeCell ref="G171:H171"/>
    <mergeCell ref="G173:H173"/>
    <mergeCell ref="G161:H161"/>
    <mergeCell ref="G162:H162"/>
    <mergeCell ref="G163:H163"/>
    <mergeCell ref="G164:H164"/>
    <mergeCell ref="G165:H165"/>
    <mergeCell ref="G166:H166"/>
    <mergeCell ref="G155:H155"/>
    <mergeCell ref="G156:H156"/>
    <mergeCell ref="G157:H157"/>
    <mergeCell ref="G158:H158"/>
    <mergeCell ref="G159:H159"/>
    <mergeCell ref="G160:H160"/>
  </mergeCells>
  <phoneticPr fontId="5"/>
  <pageMargins left="0.23622047244094488" right="0.23622047244094488" top="0.74803149606299213" bottom="0.74803149606299213" header="0.31496062992125984" footer="0.31496062992125984"/>
  <pageSetup paperSize="8" scale="9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0"/>
  <sheetViews>
    <sheetView showGridLines="0" zoomScale="55" zoomScaleNormal="55" workbookViewId="0"/>
  </sheetViews>
  <sheetFormatPr defaultColWidth="0" defaultRowHeight="14.4" zeroHeight="1"/>
  <cols>
    <col min="1" max="1" width="8.7265625" customWidth="1"/>
    <col min="2" max="2" width="9.90625" bestFit="1" customWidth="1"/>
    <col min="3" max="3" width="25.453125" customWidth="1"/>
    <col min="4" max="5" width="8.7265625" customWidth="1"/>
    <col min="6" max="6" width="25.453125" bestFit="1" customWidth="1"/>
    <col min="7" max="7" width="43.453125" customWidth="1"/>
    <col min="8" max="8" width="15.453125" bestFit="1" customWidth="1"/>
    <col min="9" max="9" width="39.6328125" bestFit="1" customWidth="1"/>
    <col min="10" max="10" width="37.453125" bestFit="1" customWidth="1"/>
    <col min="11" max="11" width="11.90625" bestFit="1" customWidth="1"/>
    <col min="12" max="12" width="9.7265625" customWidth="1"/>
    <col min="13" max="13" width="21.90625" customWidth="1"/>
    <col min="14" max="14" width="8.7265625" customWidth="1"/>
    <col min="15" max="15" width="10.36328125" style="72" bestFit="1" customWidth="1"/>
    <col min="16" max="16" width="18.08984375" bestFit="1" customWidth="1"/>
    <col min="17" max="17" width="27.7265625" customWidth="1"/>
    <col min="18" max="18" width="8.7265625" customWidth="1"/>
    <col min="19" max="19" width="67.90625" customWidth="1"/>
    <col min="20" max="20" width="17.90625" customWidth="1"/>
    <col min="21" max="21" width="8.7265625" customWidth="1"/>
    <col min="22" max="22" width="32.90625" customWidth="1"/>
    <col min="23" max="23" width="25.453125" bestFit="1" customWidth="1"/>
    <col min="24" max="24" width="46.90625" customWidth="1"/>
    <col min="25" max="25" width="8.7265625" customWidth="1"/>
    <col min="26" max="16384" width="8.7265625" hidden="1"/>
  </cols>
  <sheetData>
    <row r="1" spans="1:24" ht="22.8">
      <c r="A1" s="40"/>
      <c r="B1" s="34">
        <v>1.2</v>
      </c>
      <c r="C1" s="19" t="s">
        <v>691</v>
      </c>
      <c r="L1" s="37"/>
      <c r="O1"/>
    </row>
    <row r="2" spans="1:24" ht="22.8">
      <c r="A2" s="40"/>
      <c r="B2" s="35" t="s">
        <v>701</v>
      </c>
      <c r="C2" s="36" t="s">
        <v>689</v>
      </c>
      <c r="L2" s="37"/>
      <c r="O2"/>
    </row>
    <row r="3" spans="1:24" ht="22.8">
      <c r="A3" s="40"/>
      <c r="D3" s="35"/>
      <c r="E3" s="36"/>
      <c r="L3" s="37"/>
      <c r="O3"/>
    </row>
    <row r="4" spans="1:24">
      <c r="B4" s="352" t="s">
        <v>1932</v>
      </c>
      <c r="C4" s="352" t="s">
        <v>10</v>
      </c>
      <c r="D4" s="354" t="s">
        <v>2861</v>
      </c>
      <c r="E4" s="366"/>
      <c r="F4" s="355"/>
      <c r="G4" s="354" t="s">
        <v>1163</v>
      </c>
      <c r="H4" s="366"/>
      <c r="I4" s="355"/>
      <c r="J4" s="354" t="s">
        <v>1164</v>
      </c>
      <c r="K4" s="366"/>
      <c r="L4" s="355"/>
      <c r="M4" s="354" t="s">
        <v>1168</v>
      </c>
      <c r="N4" s="366"/>
      <c r="O4" s="355"/>
      <c r="P4" s="369" t="s">
        <v>1987</v>
      </c>
      <c r="Q4" s="370"/>
      <c r="R4" s="370"/>
      <c r="S4" s="370"/>
      <c r="T4" s="370"/>
      <c r="U4" s="370"/>
      <c r="V4" s="370"/>
      <c r="W4" s="362" t="s">
        <v>2665</v>
      </c>
      <c r="X4" s="363"/>
    </row>
    <row r="5" spans="1:24">
      <c r="B5" s="368"/>
      <c r="C5" s="368"/>
      <c r="D5" s="356"/>
      <c r="E5" s="367"/>
      <c r="F5" s="357"/>
      <c r="G5" s="356"/>
      <c r="H5" s="367"/>
      <c r="I5" s="357"/>
      <c r="J5" s="356"/>
      <c r="K5" s="367"/>
      <c r="L5" s="357"/>
      <c r="M5" s="356"/>
      <c r="N5" s="367"/>
      <c r="O5" s="357"/>
      <c r="P5" s="368" t="s">
        <v>1165</v>
      </c>
      <c r="Q5" s="356" t="s">
        <v>1166</v>
      </c>
      <c r="R5" s="367"/>
      <c r="S5" s="357"/>
      <c r="T5" s="356" t="s">
        <v>1167</v>
      </c>
      <c r="U5" s="367"/>
      <c r="V5" s="367"/>
      <c r="W5" s="364"/>
      <c r="X5" s="365"/>
    </row>
    <row r="6" spans="1:24" ht="28.8">
      <c r="B6" s="353"/>
      <c r="C6" s="353"/>
      <c r="D6" s="177" t="s">
        <v>688</v>
      </c>
      <c r="E6" s="177" t="s">
        <v>1931</v>
      </c>
      <c r="F6" s="177" t="s">
        <v>1162</v>
      </c>
      <c r="G6" s="49" t="s">
        <v>1169</v>
      </c>
      <c r="H6" s="49" t="s">
        <v>1170</v>
      </c>
      <c r="I6" s="49" t="s">
        <v>1171</v>
      </c>
      <c r="J6" s="49" t="s">
        <v>1172</v>
      </c>
      <c r="K6" s="49" t="s">
        <v>1173</v>
      </c>
      <c r="L6" s="49" t="s">
        <v>1930</v>
      </c>
      <c r="M6" s="49" t="s">
        <v>1172</v>
      </c>
      <c r="N6" s="49" t="s">
        <v>1173</v>
      </c>
      <c r="O6" s="74" t="s">
        <v>2853</v>
      </c>
      <c r="P6" s="353"/>
      <c r="Q6" s="49" t="s">
        <v>1174</v>
      </c>
      <c r="R6" s="49" t="s">
        <v>1175</v>
      </c>
      <c r="S6" s="49" t="s">
        <v>1176</v>
      </c>
      <c r="T6" s="49" t="s">
        <v>1174</v>
      </c>
      <c r="U6" s="49" t="s">
        <v>1175</v>
      </c>
      <c r="V6" s="49" t="s">
        <v>1177</v>
      </c>
      <c r="W6" s="150" t="s">
        <v>2666</v>
      </c>
      <c r="X6" s="150" t="s">
        <v>2667</v>
      </c>
    </row>
    <row r="7" spans="1:24" ht="43.2">
      <c r="B7" s="45">
        <f>ROW(B7)-6</f>
        <v>1</v>
      </c>
      <c r="C7" s="45" t="s">
        <v>1272</v>
      </c>
      <c r="D7" s="45" t="s">
        <v>1929</v>
      </c>
      <c r="E7" s="45">
        <f>IF(D7="1.2(1)①",INDEX('1.2(1)①'!$B:$B,MATCH(F7,'1.2(1)①'!$J:$J,0),1),INDEX('1.2(1)②'!$B:$B,MATCH(F7,'1.2(1)②'!$J:$J,0),1))</f>
        <v>1</v>
      </c>
      <c r="F7" s="45" t="s">
        <v>2302</v>
      </c>
      <c r="G7" s="45" t="s">
        <v>1178</v>
      </c>
      <c r="H7" s="45" t="s">
        <v>1254</v>
      </c>
      <c r="I7" s="45" t="s">
        <v>1273</v>
      </c>
      <c r="J7" s="45" t="s">
        <v>1222</v>
      </c>
      <c r="K7" s="45" t="s">
        <v>1178</v>
      </c>
      <c r="L7" s="45">
        <v>4.4800000000000004</v>
      </c>
      <c r="M7" s="45" t="s">
        <v>1187</v>
      </c>
      <c r="N7" s="45" t="s">
        <v>1188</v>
      </c>
      <c r="O7" s="73" t="s">
        <v>1178</v>
      </c>
      <c r="P7" s="45" t="s">
        <v>1182</v>
      </c>
      <c r="Q7" s="45" t="s">
        <v>1274</v>
      </c>
      <c r="R7" s="45" t="s">
        <v>1275</v>
      </c>
      <c r="S7" s="45" t="s">
        <v>1276</v>
      </c>
      <c r="T7" s="45" t="s">
        <v>1274</v>
      </c>
      <c r="U7" s="45" t="s">
        <v>1275</v>
      </c>
      <c r="V7" s="45" t="s">
        <v>1276</v>
      </c>
      <c r="W7" s="99" t="s">
        <v>2669</v>
      </c>
      <c r="X7" s="99"/>
    </row>
    <row r="8" spans="1:24" ht="43.2">
      <c r="B8" s="45">
        <f t="shared" ref="B8:B71" si="0">ROW(B8)-6</f>
        <v>2</v>
      </c>
      <c r="C8" s="45" t="s">
        <v>1272</v>
      </c>
      <c r="D8" s="45" t="s">
        <v>1929</v>
      </c>
      <c r="E8" s="99">
        <f>IF(D8="1.2(1)①",INDEX('1.2(1)①'!$B:$B,MATCH(F8,'1.2(1)①'!$J:$J,0),1),INDEX('1.2(1)②'!$B:$B,MATCH(F8,'1.2(1)②'!$J:$J,0),1))</f>
        <v>1</v>
      </c>
      <c r="F8" s="45" t="s">
        <v>2302</v>
      </c>
      <c r="G8" s="45" t="s">
        <v>1178</v>
      </c>
      <c r="H8" s="45" t="s">
        <v>1254</v>
      </c>
      <c r="I8" s="45" t="s">
        <v>1277</v>
      </c>
      <c r="J8" s="45" t="s">
        <v>1222</v>
      </c>
      <c r="K8" s="45" t="s">
        <v>1178</v>
      </c>
      <c r="L8" s="45">
        <v>4.28</v>
      </c>
      <c r="M8" s="45" t="s">
        <v>1187</v>
      </c>
      <c r="N8" s="45" t="s">
        <v>1188</v>
      </c>
      <c r="O8" s="73" t="s">
        <v>1178</v>
      </c>
      <c r="P8" s="45" t="s">
        <v>1182</v>
      </c>
      <c r="Q8" s="45" t="s">
        <v>1274</v>
      </c>
      <c r="R8" s="45" t="s">
        <v>1275</v>
      </c>
      <c r="S8" s="45" t="s">
        <v>1276</v>
      </c>
      <c r="T8" s="45" t="s">
        <v>1274</v>
      </c>
      <c r="U8" s="45" t="s">
        <v>1275</v>
      </c>
      <c r="V8" s="45" t="s">
        <v>1276</v>
      </c>
      <c r="W8" s="99" t="s">
        <v>2669</v>
      </c>
      <c r="X8" s="99"/>
    </row>
    <row r="9" spans="1:24" ht="57.6">
      <c r="B9" s="45">
        <f t="shared" si="0"/>
        <v>3</v>
      </c>
      <c r="C9" s="45" t="s">
        <v>1272</v>
      </c>
      <c r="D9" s="45" t="s">
        <v>1929</v>
      </c>
      <c r="E9" s="99">
        <f>IF(D9="1.2(1)①",INDEX('1.2(1)①'!$B:$B,MATCH(F9,'1.2(1)①'!$J:$J,0),1),INDEX('1.2(1)②'!$B:$B,MATCH(F9,'1.2(1)②'!$J:$J,0),1))</f>
        <v>1</v>
      </c>
      <c r="F9" s="45" t="s">
        <v>2302</v>
      </c>
      <c r="G9" s="45" t="s">
        <v>1178</v>
      </c>
      <c r="H9" s="45" t="s">
        <v>1254</v>
      </c>
      <c r="I9" s="45" t="s">
        <v>1278</v>
      </c>
      <c r="J9" s="45" t="s">
        <v>1222</v>
      </c>
      <c r="K9" s="45" t="s">
        <v>1178</v>
      </c>
      <c r="L9" s="45">
        <v>5.41</v>
      </c>
      <c r="M9" s="45" t="s">
        <v>1187</v>
      </c>
      <c r="N9" s="45" t="s">
        <v>1188</v>
      </c>
      <c r="O9" s="73">
        <v>5670000</v>
      </c>
      <c r="P9" s="45" t="s">
        <v>1182</v>
      </c>
      <c r="Q9" s="45" t="s">
        <v>1274</v>
      </c>
      <c r="R9" s="45" t="s">
        <v>1275</v>
      </c>
      <c r="S9" s="45" t="s">
        <v>1276</v>
      </c>
      <c r="T9" s="45" t="s">
        <v>1274</v>
      </c>
      <c r="U9" s="45" t="s">
        <v>1275</v>
      </c>
      <c r="V9" s="45" t="s">
        <v>1276</v>
      </c>
      <c r="W9" s="99" t="s">
        <v>2669</v>
      </c>
      <c r="X9" s="52" t="s">
        <v>2967</v>
      </c>
    </row>
    <row r="10" spans="1:24" ht="43.2">
      <c r="B10" s="45">
        <f t="shared" si="0"/>
        <v>4</v>
      </c>
      <c r="C10" s="45" t="s">
        <v>1272</v>
      </c>
      <c r="D10" s="45" t="s">
        <v>1929</v>
      </c>
      <c r="E10" s="99">
        <f>IF(D10="1.2(1)①",INDEX('1.2(1)①'!$B:$B,MATCH(F10,'1.2(1)①'!$J:$J,0),1),INDEX('1.2(1)②'!$B:$B,MATCH(F10,'1.2(1)②'!$J:$J,0),1))</f>
        <v>1</v>
      </c>
      <c r="F10" s="45" t="s">
        <v>2302</v>
      </c>
      <c r="G10" s="45" t="s">
        <v>1178</v>
      </c>
      <c r="H10" s="45" t="s">
        <v>1254</v>
      </c>
      <c r="I10" s="45" t="s">
        <v>1279</v>
      </c>
      <c r="J10" s="45" t="s">
        <v>1222</v>
      </c>
      <c r="K10" s="45" t="s">
        <v>1178</v>
      </c>
      <c r="L10" s="45">
        <v>5.28</v>
      </c>
      <c r="M10" s="45" t="s">
        <v>1187</v>
      </c>
      <c r="N10" s="45" t="s">
        <v>1188</v>
      </c>
      <c r="O10" s="73" t="s">
        <v>1178</v>
      </c>
      <c r="P10" s="45" t="s">
        <v>1182</v>
      </c>
      <c r="Q10" s="45" t="s">
        <v>1274</v>
      </c>
      <c r="R10" s="45" t="s">
        <v>1275</v>
      </c>
      <c r="S10" s="45" t="s">
        <v>1276</v>
      </c>
      <c r="T10" s="45" t="s">
        <v>1274</v>
      </c>
      <c r="U10" s="45" t="s">
        <v>1275</v>
      </c>
      <c r="V10" s="45" t="s">
        <v>1276</v>
      </c>
      <c r="W10" s="99" t="s">
        <v>2669</v>
      </c>
      <c r="X10" s="99"/>
    </row>
    <row r="11" spans="1:24" ht="43.2">
      <c r="B11" s="45">
        <f t="shared" si="0"/>
        <v>5</v>
      </c>
      <c r="C11" s="45" t="s">
        <v>1272</v>
      </c>
      <c r="D11" s="45" t="s">
        <v>1929</v>
      </c>
      <c r="E11" s="99">
        <f>IF(D11="1.2(1)①",INDEX('1.2(1)①'!$B:$B,MATCH(F11,'1.2(1)①'!$J:$J,0),1),INDEX('1.2(1)②'!$B:$B,MATCH(F11,'1.2(1)②'!$J:$J,0),1))</f>
        <v>1</v>
      </c>
      <c r="F11" s="45" t="s">
        <v>2302</v>
      </c>
      <c r="G11" s="45" t="s">
        <v>1178</v>
      </c>
      <c r="H11" s="45" t="s">
        <v>1254</v>
      </c>
      <c r="I11" s="45" t="s">
        <v>1280</v>
      </c>
      <c r="J11" s="45" t="s">
        <v>1222</v>
      </c>
      <c r="K11" s="45" t="s">
        <v>1178</v>
      </c>
      <c r="L11" s="45">
        <v>5.57</v>
      </c>
      <c r="M11" s="45" t="s">
        <v>1187</v>
      </c>
      <c r="N11" s="45" t="s">
        <v>1188</v>
      </c>
      <c r="O11" s="73" t="s">
        <v>1178</v>
      </c>
      <c r="P11" s="45" t="s">
        <v>1182</v>
      </c>
      <c r="Q11" s="45" t="s">
        <v>1274</v>
      </c>
      <c r="R11" s="45" t="s">
        <v>1275</v>
      </c>
      <c r="S11" s="45" t="s">
        <v>1276</v>
      </c>
      <c r="T11" s="45" t="s">
        <v>1274</v>
      </c>
      <c r="U11" s="45" t="s">
        <v>1275</v>
      </c>
      <c r="V11" s="45" t="s">
        <v>1276</v>
      </c>
      <c r="W11" s="99" t="s">
        <v>2669</v>
      </c>
      <c r="X11" s="99"/>
    </row>
    <row r="12" spans="1:24" ht="57.6">
      <c r="B12" s="45">
        <f t="shared" si="0"/>
        <v>6</v>
      </c>
      <c r="C12" s="45" t="s">
        <v>1272</v>
      </c>
      <c r="D12" s="45" t="s">
        <v>1929</v>
      </c>
      <c r="E12" s="99">
        <f>IF(D12="1.2(1)①",INDEX('1.2(1)①'!$B:$B,MATCH(F12,'1.2(1)①'!$J:$J,0),1),INDEX('1.2(1)②'!$B:$B,MATCH(F12,'1.2(1)②'!$J:$J,0),1))</f>
        <v>1</v>
      </c>
      <c r="F12" s="45" t="s">
        <v>2302</v>
      </c>
      <c r="G12" s="45" t="s">
        <v>1178</v>
      </c>
      <c r="H12" s="45" t="s">
        <v>1254</v>
      </c>
      <c r="I12" s="45" t="s">
        <v>1281</v>
      </c>
      <c r="J12" s="45" t="s">
        <v>1222</v>
      </c>
      <c r="K12" s="45" t="s">
        <v>1178</v>
      </c>
      <c r="L12" s="45">
        <v>6</v>
      </c>
      <c r="M12" s="45" t="s">
        <v>1187</v>
      </c>
      <c r="N12" s="45" t="s">
        <v>1188</v>
      </c>
      <c r="O12" s="73">
        <v>18660000</v>
      </c>
      <c r="P12" s="45" t="s">
        <v>1182</v>
      </c>
      <c r="Q12" s="45" t="s">
        <v>1274</v>
      </c>
      <c r="R12" s="45" t="s">
        <v>1275</v>
      </c>
      <c r="S12" s="45" t="s">
        <v>1276</v>
      </c>
      <c r="T12" s="45" t="s">
        <v>1274</v>
      </c>
      <c r="U12" s="45" t="s">
        <v>1275</v>
      </c>
      <c r="V12" s="45" t="s">
        <v>1276</v>
      </c>
      <c r="W12" s="99" t="s">
        <v>2669</v>
      </c>
      <c r="X12" s="52" t="s">
        <v>2967</v>
      </c>
    </row>
    <row r="13" spans="1:24" ht="43.2">
      <c r="B13" s="45">
        <f t="shared" si="0"/>
        <v>7</v>
      </c>
      <c r="C13" s="45" t="s">
        <v>1272</v>
      </c>
      <c r="D13" s="45" t="s">
        <v>1929</v>
      </c>
      <c r="E13" s="99">
        <f>IF(D13="1.2(1)①",INDEX('1.2(1)①'!$B:$B,MATCH(F13,'1.2(1)①'!$J:$J,0),1),INDEX('1.2(1)②'!$B:$B,MATCH(F13,'1.2(1)②'!$J:$J,0),1))</f>
        <v>1</v>
      </c>
      <c r="F13" s="45" t="s">
        <v>2302</v>
      </c>
      <c r="G13" s="45" t="s">
        <v>1178</v>
      </c>
      <c r="H13" s="45" t="s">
        <v>1254</v>
      </c>
      <c r="I13" s="45" t="s">
        <v>1282</v>
      </c>
      <c r="J13" s="45" t="s">
        <v>1222</v>
      </c>
      <c r="K13" s="45" t="s">
        <v>1178</v>
      </c>
      <c r="L13" s="45">
        <v>5.22</v>
      </c>
      <c r="M13" s="45" t="s">
        <v>1187</v>
      </c>
      <c r="N13" s="45" t="s">
        <v>1188</v>
      </c>
      <c r="O13" s="73" t="s">
        <v>1178</v>
      </c>
      <c r="P13" s="45" t="s">
        <v>1182</v>
      </c>
      <c r="Q13" s="45" t="s">
        <v>1274</v>
      </c>
      <c r="R13" s="45" t="s">
        <v>1275</v>
      </c>
      <c r="S13" s="45" t="s">
        <v>1276</v>
      </c>
      <c r="T13" s="45" t="s">
        <v>1274</v>
      </c>
      <c r="U13" s="45" t="s">
        <v>1275</v>
      </c>
      <c r="V13" s="45" t="s">
        <v>1276</v>
      </c>
      <c r="W13" s="99" t="s">
        <v>2669</v>
      </c>
      <c r="X13" s="99"/>
    </row>
    <row r="14" spans="1:24" ht="43.2">
      <c r="B14" s="45">
        <f t="shared" si="0"/>
        <v>8</v>
      </c>
      <c r="C14" s="45" t="s">
        <v>1272</v>
      </c>
      <c r="D14" s="45" t="s">
        <v>1929</v>
      </c>
      <c r="E14" s="99">
        <f>IF(D14="1.2(1)①",INDEX('1.2(1)①'!$B:$B,MATCH(F14,'1.2(1)①'!$J:$J,0),1),INDEX('1.2(1)②'!$B:$B,MATCH(F14,'1.2(1)②'!$J:$J,0),1))</f>
        <v>1</v>
      </c>
      <c r="F14" s="45" t="s">
        <v>2302</v>
      </c>
      <c r="G14" s="45" t="s">
        <v>1283</v>
      </c>
      <c r="H14" s="45" t="s">
        <v>1254</v>
      </c>
      <c r="I14" s="45" t="s">
        <v>1273</v>
      </c>
      <c r="J14" s="45" t="s">
        <v>1222</v>
      </c>
      <c r="K14" s="45" t="s">
        <v>1178</v>
      </c>
      <c r="L14" s="45">
        <v>3.28</v>
      </c>
      <c r="M14" s="45" t="s">
        <v>1187</v>
      </c>
      <c r="N14" s="45" t="s">
        <v>1188</v>
      </c>
      <c r="O14" s="73" t="s">
        <v>1178</v>
      </c>
      <c r="P14" s="45" t="s">
        <v>1182</v>
      </c>
      <c r="Q14" s="45" t="s">
        <v>1274</v>
      </c>
      <c r="R14" s="45" t="s">
        <v>1275</v>
      </c>
      <c r="S14" s="45" t="s">
        <v>1276</v>
      </c>
      <c r="T14" s="45" t="s">
        <v>1274</v>
      </c>
      <c r="U14" s="45" t="s">
        <v>1275</v>
      </c>
      <c r="V14" s="45" t="s">
        <v>1284</v>
      </c>
      <c r="W14" s="99" t="s">
        <v>2669</v>
      </c>
      <c r="X14" s="99"/>
    </row>
    <row r="15" spans="1:24" ht="43.2">
      <c r="B15" s="45">
        <f t="shared" si="0"/>
        <v>9</v>
      </c>
      <c r="C15" s="45" t="s">
        <v>1272</v>
      </c>
      <c r="D15" s="45" t="s">
        <v>1929</v>
      </c>
      <c r="E15" s="99">
        <f>IF(D15="1.2(1)①",INDEX('1.2(1)①'!$B:$B,MATCH(F15,'1.2(1)①'!$J:$J,0),1),INDEX('1.2(1)②'!$B:$B,MATCH(F15,'1.2(1)②'!$J:$J,0),1))</f>
        <v>1</v>
      </c>
      <c r="F15" s="45" t="s">
        <v>2302</v>
      </c>
      <c r="G15" s="45" t="s">
        <v>1283</v>
      </c>
      <c r="H15" s="45" t="s">
        <v>1254</v>
      </c>
      <c r="I15" s="45" t="s">
        <v>1277</v>
      </c>
      <c r="J15" s="45" t="s">
        <v>1222</v>
      </c>
      <c r="K15" s="45" t="s">
        <v>1178</v>
      </c>
      <c r="L15" s="45">
        <v>2.65</v>
      </c>
      <c r="M15" s="45" t="s">
        <v>1187</v>
      </c>
      <c r="N15" s="45" t="s">
        <v>1188</v>
      </c>
      <c r="O15" s="73" t="s">
        <v>1178</v>
      </c>
      <c r="P15" s="45" t="s">
        <v>1182</v>
      </c>
      <c r="Q15" s="45" t="s">
        <v>1274</v>
      </c>
      <c r="R15" s="45" t="s">
        <v>1275</v>
      </c>
      <c r="S15" s="45" t="s">
        <v>1276</v>
      </c>
      <c r="T15" s="45" t="s">
        <v>1274</v>
      </c>
      <c r="U15" s="45" t="s">
        <v>1275</v>
      </c>
      <c r="V15" s="45" t="s">
        <v>1284</v>
      </c>
      <c r="W15" s="99" t="s">
        <v>2669</v>
      </c>
      <c r="X15" s="99"/>
    </row>
    <row r="16" spans="1:24" ht="43.2">
      <c r="B16" s="45">
        <f t="shared" si="0"/>
        <v>10</v>
      </c>
      <c r="C16" s="45" t="s">
        <v>1272</v>
      </c>
      <c r="D16" s="45" t="s">
        <v>1929</v>
      </c>
      <c r="E16" s="99">
        <f>IF(D16="1.2(1)①",INDEX('1.2(1)①'!$B:$B,MATCH(F16,'1.2(1)①'!$J:$J,0),1),INDEX('1.2(1)②'!$B:$B,MATCH(F16,'1.2(1)②'!$J:$J,0),1))</f>
        <v>1</v>
      </c>
      <c r="F16" s="45" t="s">
        <v>2302</v>
      </c>
      <c r="G16" s="45" t="s">
        <v>1283</v>
      </c>
      <c r="H16" s="45" t="s">
        <v>1254</v>
      </c>
      <c r="I16" s="45" t="s">
        <v>1278</v>
      </c>
      <c r="J16" s="45" t="s">
        <v>1222</v>
      </c>
      <c r="K16" s="45" t="s">
        <v>1178</v>
      </c>
      <c r="L16" s="45" t="s">
        <v>1178</v>
      </c>
      <c r="M16" s="45" t="s">
        <v>1187</v>
      </c>
      <c r="N16" s="45" t="s">
        <v>1188</v>
      </c>
      <c r="O16" s="73" t="s">
        <v>1178</v>
      </c>
      <c r="P16" s="45" t="s">
        <v>1182</v>
      </c>
      <c r="Q16" s="45" t="s">
        <v>1274</v>
      </c>
      <c r="R16" s="45" t="s">
        <v>1275</v>
      </c>
      <c r="S16" s="45" t="s">
        <v>1276</v>
      </c>
      <c r="T16" s="45" t="s">
        <v>1274</v>
      </c>
      <c r="U16" s="45" t="s">
        <v>1275</v>
      </c>
      <c r="V16" s="45" t="s">
        <v>1284</v>
      </c>
      <c r="W16" s="99" t="s">
        <v>2669</v>
      </c>
      <c r="X16" s="99"/>
    </row>
    <row r="17" spans="2:24" ht="43.2">
      <c r="B17" s="45">
        <f t="shared" si="0"/>
        <v>11</v>
      </c>
      <c r="C17" s="45" t="s">
        <v>1272</v>
      </c>
      <c r="D17" s="45" t="s">
        <v>1929</v>
      </c>
      <c r="E17" s="99">
        <f>IF(D17="1.2(1)①",INDEX('1.2(1)①'!$B:$B,MATCH(F17,'1.2(1)①'!$J:$J,0),1),INDEX('1.2(1)②'!$B:$B,MATCH(F17,'1.2(1)②'!$J:$J,0),1))</f>
        <v>1</v>
      </c>
      <c r="F17" s="45" t="s">
        <v>2302</v>
      </c>
      <c r="G17" s="45" t="s">
        <v>1283</v>
      </c>
      <c r="H17" s="45" t="s">
        <v>1254</v>
      </c>
      <c r="I17" s="45" t="s">
        <v>1279</v>
      </c>
      <c r="J17" s="45" t="s">
        <v>1222</v>
      </c>
      <c r="K17" s="45" t="s">
        <v>1178</v>
      </c>
      <c r="L17" s="45" t="s">
        <v>1178</v>
      </c>
      <c r="M17" s="45" t="s">
        <v>1187</v>
      </c>
      <c r="N17" s="45" t="s">
        <v>1188</v>
      </c>
      <c r="O17" s="73" t="s">
        <v>1178</v>
      </c>
      <c r="P17" s="45" t="s">
        <v>1182</v>
      </c>
      <c r="Q17" s="45" t="s">
        <v>1274</v>
      </c>
      <c r="R17" s="45" t="s">
        <v>1275</v>
      </c>
      <c r="S17" s="45" t="s">
        <v>1276</v>
      </c>
      <c r="T17" s="45" t="s">
        <v>1274</v>
      </c>
      <c r="U17" s="45" t="s">
        <v>1275</v>
      </c>
      <c r="V17" s="45" t="s">
        <v>1284</v>
      </c>
      <c r="W17" s="99" t="s">
        <v>2669</v>
      </c>
      <c r="X17" s="99"/>
    </row>
    <row r="18" spans="2:24" ht="43.2">
      <c r="B18" s="45">
        <f t="shared" si="0"/>
        <v>12</v>
      </c>
      <c r="C18" s="45" t="s">
        <v>1272</v>
      </c>
      <c r="D18" s="45" t="s">
        <v>1929</v>
      </c>
      <c r="E18" s="99">
        <f>IF(D18="1.2(1)①",INDEX('1.2(1)①'!$B:$B,MATCH(F18,'1.2(1)①'!$J:$J,0),1),INDEX('1.2(1)②'!$B:$B,MATCH(F18,'1.2(1)②'!$J:$J,0),1))</f>
        <v>1</v>
      </c>
      <c r="F18" s="45" t="s">
        <v>2302</v>
      </c>
      <c r="G18" s="45" t="s">
        <v>1283</v>
      </c>
      <c r="H18" s="45" t="s">
        <v>1254</v>
      </c>
      <c r="I18" s="45" t="s">
        <v>1280</v>
      </c>
      <c r="J18" s="45" t="s">
        <v>1222</v>
      </c>
      <c r="K18" s="45" t="s">
        <v>1178</v>
      </c>
      <c r="L18" s="45" t="s">
        <v>1178</v>
      </c>
      <c r="M18" s="45" t="s">
        <v>1187</v>
      </c>
      <c r="N18" s="45" t="s">
        <v>1188</v>
      </c>
      <c r="O18" s="73" t="s">
        <v>1178</v>
      </c>
      <c r="P18" s="45" t="s">
        <v>1182</v>
      </c>
      <c r="Q18" s="45" t="s">
        <v>1274</v>
      </c>
      <c r="R18" s="45" t="s">
        <v>1275</v>
      </c>
      <c r="S18" s="45" t="s">
        <v>1276</v>
      </c>
      <c r="T18" s="45" t="s">
        <v>1274</v>
      </c>
      <c r="U18" s="45" t="s">
        <v>1275</v>
      </c>
      <c r="V18" s="45" t="s">
        <v>1284</v>
      </c>
      <c r="W18" s="99" t="s">
        <v>2669</v>
      </c>
      <c r="X18" s="99"/>
    </row>
    <row r="19" spans="2:24" ht="43.2">
      <c r="B19" s="45">
        <f t="shared" si="0"/>
        <v>13</v>
      </c>
      <c r="C19" s="45" t="s">
        <v>1272</v>
      </c>
      <c r="D19" s="45" t="s">
        <v>1929</v>
      </c>
      <c r="E19" s="99">
        <f>IF(D19="1.2(1)①",INDEX('1.2(1)①'!$B:$B,MATCH(F19,'1.2(1)①'!$J:$J,0),1),INDEX('1.2(1)②'!$B:$B,MATCH(F19,'1.2(1)②'!$J:$J,0),1))</f>
        <v>1</v>
      </c>
      <c r="F19" s="45" t="s">
        <v>2302</v>
      </c>
      <c r="G19" s="45" t="s">
        <v>1283</v>
      </c>
      <c r="H19" s="45" t="s">
        <v>1254</v>
      </c>
      <c r="I19" s="45" t="s">
        <v>1281</v>
      </c>
      <c r="J19" s="45" t="s">
        <v>1222</v>
      </c>
      <c r="K19" s="45" t="s">
        <v>1178</v>
      </c>
      <c r="L19" s="45" t="s">
        <v>1178</v>
      </c>
      <c r="M19" s="45" t="s">
        <v>1187</v>
      </c>
      <c r="N19" s="45" t="s">
        <v>1188</v>
      </c>
      <c r="O19" s="73" t="s">
        <v>1178</v>
      </c>
      <c r="P19" s="45" t="s">
        <v>1182</v>
      </c>
      <c r="Q19" s="45" t="s">
        <v>1274</v>
      </c>
      <c r="R19" s="45" t="s">
        <v>1275</v>
      </c>
      <c r="S19" s="45" t="s">
        <v>1276</v>
      </c>
      <c r="T19" s="45" t="s">
        <v>1274</v>
      </c>
      <c r="U19" s="45" t="s">
        <v>1275</v>
      </c>
      <c r="V19" s="45" t="s">
        <v>1284</v>
      </c>
      <c r="W19" s="99" t="s">
        <v>2669</v>
      </c>
      <c r="X19" s="99"/>
    </row>
    <row r="20" spans="2:24" ht="43.2">
      <c r="B20" s="45">
        <f t="shared" si="0"/>
        <v>14</v>
      </c>
      <c r="C20" s="45" t="s">
        <v>1272</v>
      </c>
      <c r="D20" s="45" t="s">
        <v>1929</v>
      </c>
      <c r="E20" s="99">
        <f>IF(D20="1.2(1)①",INDEX('1.2(1)①'!$B:$B,MATCH(F20,'1.2(1)①'!$J:$J,0),1),INDEX('1.2(1)②'!$B:$B,MATCH(F20,'1.2(1)②'!$J:$J,0),1))</f>
        <v>1</v>
      </c>
      <c r="F20" s="45" t="s">
        <v>2302</v>
      </c>
      <c r="G20" s="45" t="s">
        <v>1283</v>
      </c>
      <c r="H20" s="45" t="s">
        <v>1254</v>
      </c>
      <c r="I20" s="45" t="s">
        <v>1282</v>
      </c>
      <c r="J20" s="45" t="s">
        <v>1222</v>
      </c>
      <c r="K20" s="45" t="s">
        <v>1178</v>
      </c>
      <c r="L20" s="45" t="s">
        <v>1178</v>
      </c>
      <c r="M20" s="45" t="s">
        <v>1187</v>
      </c>
      <c r="N20" s="45" t="s">
        <v>1188</v>
      </c>
      <c r="O20" s="73" t="s">
        <v>1178</v>
      </c>
      <c r="P20" s="45" t="s">
        <v>1182</v>
      </c>
      <c r="Q20" s="45" t="s">
        <v>1274</v>
      </c>
      <c r="R20" s="45" t="s">
        <v>1275</v>
      </c>
      <c r="S20" s="45" t="s">
        <v>1276</v>
      </c>
      <c r="T20" s="45" t="s">
        <v>1274</v>
      </c>
      <c r="U20" s="45" t="s">
        <v>1275</v>
      </c>
      <c r="V20" s="45" t="s">
        <v>1284</v>
      </c>
      <c r="W20" s="99" t="s">
        <v>2669</v>
      </c>
      <c r="X20" s="99"/>
    </row>
    <row r="21" spans="2:24" ht="43.2">
      <c r="B21" s="45">
        <f t="shared" si="0"/>
        <v>15</v>
      </c>
      <c r="C21" s="45" t="s">
        <v>1272</v>
      </c>
      <c r="D21" s="45" t="s">
        <v>1929</v>
      </c>
      <c r="E21" s="99">
        <f>IF(D21="1.2(1)①",INDEX('1.2(1)①'!$B:$B,MATCH(F21,'1.2(1)①'!$J:$J,0),1),INDEX('1.2(1)②'!$B:$B,MATCH(F21,'1.2(1)②'!$J:$J,0),1))</f>
        <v>1</v>
      </c>
      <c r="F21" s="45" t="s">
        <v>2302</v>
      </c>
      <c r="G21" s="45" t="s">
        <v>1285</v>
      </c>
      <c r="H21" s="45" t="s">
        <v>1254</v>
      </c>
      <c r="I21" s="45" t="s">
        <v>1273</v>
      </c>
      <c r="J21" s="45" t="s">
        <v>1222</v>
      </c>
      <c r="K21" s="45" t="s">
        <v>1178</v>
      </c>
      <c r="L21" s="45">
        <v>2.2400000000000002</v>
      </c>
      <c r="M21" s="45" t="s">
        <v>1187</v>
      </c>
      <c r="N21" s="45" t="s">
        <v>1188</v>
      </c>
      <c r="O21" s="73" t="s">
        <v>1178</v>
      </c>
      <c r="P21" s="45" t="s">
        <v>1182</v>
      </c>
      <c r="Q21" s="45" t="s">
        <v>1274</v>
      </c>
      <c r="R21" s="45" t="s">
        <v>1275</v>
      </c>
      <c r="S21" s="45" t="s">
        <v>1276</v>
      </c>
      <c r="T21" s="45" t="s">
        <v>1274</v>
      </c>
      <c r="U21" s="45" t="s">
        <v>1275</v>
      </c>
      <c r="V21" s="45" t="s">
        <v>1286</v>
      </c>
      <c r="W21" s="99" t="s">
        <v>2669</v>
      </c>
      <c r="X21" s="99"/>
    </row>
    <row r="22" spans="2:24" ht="43.2">
      <c r="B22" s="45">
        <f t="shared" si="0"/>
        <v>16</v>
      </c>
      <c r="C22" s="45" t="s">
        <v>1272</v>
      </c>
      <c r="D22" s="45" t="s">
        <v>1929</v>
      </c>
      <c r="E22" s="99">
        <f>IF(D22="1.2(1)①",INDEX('1.2(1)①'!$B:$B,MATCH(F22,'1.2(1)①'!$J:$J,0),1),INDEX('1.2(1)②'!$B:$B,MATCH(F22,'1.2(1)②'!$J:$J,0),1))</f>
        <v>1</v>
      </c>
      <c r="F22" s="45" t="s">
        <v>2302</v>
      </c>
      <c r="G22" s="45" t="s">
        <v>1285</v>
      </c>
      <c r="H22" s="45" t="s">
        <v>1254</v>
      </c>
      <c r="I22" s="45" t="s">
        <v>1277</v>
      </c>
      <c r="J22" s="45" t="s">
        <v>1222</v>
      </c>
      <c r="K22" s="45" t="s">
        <v>1178</v>
      </c>
      <c r="L22" s="45">
        <v>2.61</v>
      </c>
      <c r="M22" s="45" t="s">
        <v>1187</v>
      </c>
      <c r="N22" s="45" t="s">
        <v>1188</v>
      </c>
      <c r="O22" s="73" t="s">
        <v>1178</v>
      </c>
      <c r="P22" s="45" t="s">
        <v>1182</v>
      </c>
      <c r="Q22" s="45" t="s">
        <v>1274</v>
      </c>
      <c r="R22" s="45" t="s">
        <v>1275</v>
      </c>
      <c r="S22" s="45" t="s">
        <v>1276</v>
      </c>
      <c r="T22" s="45" t="s">
        <v>1274</v>
      </c>
      <c r="U22" s="45" t="s">
        <v>1275</v>
      </c>
      <c r="V22" s="45" t="s">
        <v>1286</v>
      </c>
      <c r="W22" s="99" t="s">
        <v>2669</v>
      </c>
      <c r="X22" s="99"/>
    </row>
    <row r="23" spans="2:24" ht="43.2">
      <c r="B23" s="45">
        <f t="shared" si="0"/>
        <v>17</v>
      </c>
      <c r="C23" s="45" t="s">
        <v>1272</v>
      </c>
      <c r="D23" s="45" t="s">
        <v>1929</v>
      </c>
      <c r="E23" s="99">
        <f>IF(D23="1.2(1)①",INDEX('1.2(1)①'!$B:$B,MATCH(F23,'1.2(1)①'!$J:$J,0),1),INDEX('1.2(1)②'!$B:$B,MATCH(F23,'1.2(1)②'!$J:$J,0),1))</f>
        <v>1</v>
      </c>
      <c r="F23" s="45" t="s">
        <v>2302</v>
      </c>
      <c r="G23" s="45" t="s">
        <v>1285</v>
      </c>
      <c r="H23" s="45" t="s">
        <v>1254</v>
      </c>
      <c r="I23" s="45" t="s">
        <v>1278</v>
      </c>
      <c r="J23" s="45" t="s">
        <v>1222</v>
      </c>
      <c r="K23" s="45" t="s">
        <v>1178</v>
      </c>
      <c r="L23" s="45">
        <v>2.54</v>
      </c>
      <c r="M23" s="45" t="s">
        <v>1187</v>
      </c>
      <c r="N23" s="45" t="s">
        <v>1188</v>
      </c>
      <c r="O23" s="73" t="s">
        <v>1178</v>
      </c>
      <c r="P23" s="45" t="s">
        <v>1182</v>
      </c>
      <c r="Q23" s="45" t="s">
        <v>1274</v>
      </c>
      <c r="R23" s="45" t="s">
        <v>1275</v>
      </c>
      <c r="S23" s="45" t="s">
        <v>1276</v>
      </c>
      <c r="T23" s="45" t="s">
        <v>1274</v>
      </c>
      <c r="U23" s="45" t="s">
        <v>1275</v>
      </c>
      <c r="V23" s="45" t="s">
        <v>1286</v>
      </c>
      <c r="W23" s="99" t="s">
        <v>2669</v>
      </c>
      <c r="X23" s="99"/>
    </row>
    <row r="24" spans="2:24" ht="43.2">
      <c r="B24" s="45">
        <f t="shared" si="0"/>
        <v>18</v>
      </c>
      <c r="C24" s="45" t="s">
        <v>1272</v>
      </c>
      <c r="D24" s="45" t="s">
        <v>1929</v>
      </c>
      <c r="E24" s="99">
        <f>IF(D24="1.2(1)①",INDEX('1.2(1)①'!$B:$B,MATCH(F24,'1.2(1)①'!$J:$J,0),1),INDEX('1.2(1)②'!$B:$B,MATCH(F24,'1.2(1)②'!$J:$J,0),1))</f>
        <v>1</v>
      </c>
      <c r="F24" s="45" t="s">
        <v>2302</v>
      </c>
      <c r="G24" s="45" t="s">
        <v>1285</v>
      </c>
      <c r="H24" s="45" t="s">
        <v>1254</v>
      </c>
      <c r="I24" s="45" t="s">
        <v>1279</v>
      </c>
      <c r="J24" s="45" t="s">
        <v>1222</v>
      </c>
      <c r="K24" s="45" t="s">
        <v>1178</v>
      </c>
      <c r="L24" s="45">
        <v>2.5299999999999998</v>
      </c>
      <c r="M24" s="45" t="s">
        <v>1187</v>
      </c>
      <c r="N24" s="45" t="s">
        <v>1188</v>
      </c>
      <c r="O24" s="73" t="s">
        <v>1178</v>
      </c>
      <c r="P24" s="45" t="s">
        <v>1182</v>
      </c>
      <c r="Q24" s="45" t="s">
        <v>1274</v>
      </c>
      <c r="R24" s="45" t="s">
        <v>1275</v>
      </c>
      <c r="S24" s="45" t="s">
        <v>1276</v>
      </c>
      <c r="T24" s="45" t="s">
        <v>1274</v>
      </c>
      <c r="U24" s="45" t="s">
        <v>1275</v>
      </c>
      <c r="V24" s="45" t="s">
        <v>1286</v>
      </c>
      <c r="W24" s="99" t="s">
        <v>2669</v>
      </c>
      <c r="X24" s="99"/>
    </row>
    <row r="25" spans="2:24" ht="43.2">
      <c r="B25" s="45">
        <f t="shared" si="0"/>
        <v>19</v>
      </c>
      <c r="C25" s="45" t="s">
        <v>1272</v>
      </c>
      <c r="D25" s="45" t="s">
        <v>1929</v>
      </c>
      <c r="E25" s="99">
        <f>IF(D25="1.2(1)①",INDEX('1.2(1)①'!$B:$B,MATCH(F25,'1.2(1)①'!$J:$J,0),1),INDEX('1.2(1)②'!$B:$B,MATCH(F25,'1.2(1)②'!$J:$J,0),1))</f>
        <v>1</v>
      </c>
      <c r="F25" s="45" t="s">
        <v>2302</v>
      </c>
      <c r="G25" s="45" t="s">
        <v>1285</v>
      </c>
      <c r="H25" s="45" t="s">
        <v>1254</v>
      </c>
      <c r="I25" s="45" t="s">
        <v>1280</v>
      </c>
      <c r="J25" s="45" t="s">
        <v>1222</v>
      </c>
      <c r="K25" s="45" t="s">
        <v>1178</v>
      </c>
      <c r="L25" s="45">
        <v>2.4900000000000002</v>
      </c>
      <c r="M25" s="45" t="s">
        <v>1187</v>
      </c>
      <c r="N25" s="45" t="s">
        <v>1188</v>
      </c>
      <c r="O25" s="73" t="s">
        <v>1178</v>
      </c>
      <c r="P25" s="45" t="s">
        <v>1182</v>
      </c>
      <c r="Q25" s="45" t="s">
        <v>1274</v>
      </c>
      <c r="R25" s="45" t="s">
        <v>1275</v>
      </c>
      <c r="S25" s="45" t="s">
        <v>1276</v>
      </c>
      <c r="T25" s="45" t="s">
        <v>1274</v>
      </c>
      <c r="U25" s="45" t="s">
        <v>1275</v>
      </c>
      <c r="V25" s="45" t="s">
        <v>1286</v>
      </c>
      <c r="W25" s="99" t="s">
        <v>2669</v>
      </c>
      <c r="X25" s="99"/>
    </row>
    <row r="26" spans="2:24" ht="43.2">
      <c r="B26" s="45">
        <f t="shared" si="0"/>
        <v>20</v>
      </c>
      <c r="C26" s="45" t="s">
        <v>1272</v>
      </c>
      <c r="D26" s="45" t="s">
        <v>1929</v>
      </c>
      <c r="E26" s="99">
        <f>IF(D26="1.2(1)①",INDEX('1.2(1)①'!$B:$B,MATCH(F26,'1.2(1)①'!$J:$J,0),1),INDEX('1.2(1)②'!$B:$B,MATCH(F26,'1.2(1)②'!$J:$J,0),1))</f>
        <v>1</v>
      </c>
      <c r="F26" s="45" t="s">
        <v>2302</v>
      </c>
      <c r="G26" s="45" t="s">
        <v>1285</v>
      </c>
      <c r="H26" s="45" t="s">
        <v>1254</v>
      </c>
      <c r="I26" s="45" t="s">
        <v>1281</v>
      </c>
      <c r="J26" s="45" t="s">
        <v>1222</v>
      </c>
      <c r="K26" s="45" t="s">
        <v>1178</v>
      </c>
      <c r="L26" s="45" t="s">
        <v>1178</v>
      </c>
      <c r="M26" s="45" t="s">
        <v>1187</v>
      </c>
      <c r="N26" s="45" t="s">
        <v>1188</v>
      </c>
      <c r="O26" s="73" t="s">
        <v>1178</v>
      </c>
      <c r="P26" s="45" t="s">
        <v>1182</v>
      </c>
      <c r="Q26" s="45" t="s">
        <v>1274</v>
      </c>
      <c r="R26" s="45" t="s">
        <v>1275</v>
      </c>
      <c r="S26" s="45" t="s">
        <v>1276</v>
      </c>
      <c r="T26" s="45" t="s">
        <v>1274</v>
      </c>
      <c r="U26" s="45" t="s">
        <v>1275</v>
      </c>
      <c r="V26" s="45" t="s">
        <v>1286</v>
      </c>
      <c r="W26" s="99" t="s">
        <v>2669</v>
      </c>
      <c r="X26" s="99"/>
    </row>
    <row r="27" spans="2:24" ht="43.2">
      <c r="B27" s="45">
        <f t="shared" si="0"/>
        <v>21</v>
      </c>
      <c r="C27" s="45" t="s">
        <v>1272</v>
      </c>
      <c r="D27" s="45" t="s">
        <v>1929</v>
      </c>
      <c r="E27" s="99">
        <f>IF(D27="1.2(1)①",INDEX('1.2(1)①'!$B:$B,MATCH(F27,'1.2(1)①'!$J:$J,0),1),INDEX('1.2(1)②'!$B:$B,MATCH(F27,'1.2(1)②'!$J:$J,0),1))</f>
        <v>1</v>
      </c>
      <c r="F27" s="45" t="s">
        <v>2302</v>
      </c>
      <c r="G27" s="45" t="s">
        <v>1285</v>
      </c>
      <c r="H27" s="45" t="s">
        <v>1254</v>
      </c>
      <c r="I27" s="45" t="s">
        <v>1282</v>
      </c>
      <c r="J27" s="45" t="s">
        <v>1222</v>
      </c>
      <c r="K27" s="45" t="s">
        <v>1178</v>
      </c>
      <c r="L27" s="45" t="s">
        <v>1178</v>
      </c>
      <c r="M27" s="45" t="s">
        <v>1187</v>
      </c>
      <c r="N27" s="45" t="s">
        <v>1188</v>
      </c>
      <c r="O27" s="73" t="s">
        <v>1178</v>
      </c>
      <c r="P27" s="45" t="s">
        <v>1182</v>
      </c>
      <c r="Q27" s="45" t="s">
        <v>1274</v>
      </c>
      <c r="R27" s="45" t="s">
        <v>1275</v>
      </c>
      <c r="S27" s="45" t="s">
        <v>1276</v>
      </c>
      <c r="T27" s="45" t="s">
        <v>1274</v>
      </c>
      <c r="U27" s="45" t="s">
        <v>1275</v>
      </c>
      <c r="V27" s="45" t="s">
        <v>1286</v>
      </c>
      <c r="W27" s="99" t="s">
        <v>2669</v>
      </c>
      <c r="X27" s="99"/>
    </row>
    <row r="28" spans="2:24" ht="43.2">
      <c r="B28" s="45">
        <f t="shared" si="0"/>
        <v>22</v>
      </c>
      <c r="C28" s="45" t="s">
        <v>1272</v>
      </c>
      <c r="D28" s="45" t="s">
        <v>1929</v>
      </c>
      <c r="E28" s="99">
        <f>IF(D28="1.2(1)①",INDEX('1.2(1)①'!$B:$B,MATCH(F28,'1.2(1)①'!$J:$J,0),1),INDEX('1.2(1)②'!$B:$B,MATCH(F28,'1.2(1)②'!$J:$J,0),1))</f>
        <v>1</v>
      </c>
      <c r="F28" s="45" t="s">
        <v>2302</v>
      </c>
      <c r="G28" s="45" t="s">
        <v>1287</v>
      </c>
      <c r="H28" s="45" t="s">
        <v>1254</v>
      </c>
      <c r="I28" s="45" t="s">
        <v>1273</v>
      </c>
      <c r="J28" s="45" t="s">
        <v>1222</v>
      </c>
      <c r="K28" s="45" t="s">
        <v>1178</v>
      </c>
      <c r="L28" s="45">
        <v>2.37</v>
      </c>
      <c r="M28" s="45" t="s">
        <v>1187</v>
      </c>
      <c r="N28" s="45" t="s">
        <v>1188</v>
      </c>
      <c r="O28" s="73" t="s">
        <v>1178</v>
      </c>
      <c r="P28" s="45" t="s">
        <v>1182</v>
      </c>
      <c r="Q28" s="45" t="s">
        <v>1274</v>
      </c>
      <c r="R28" s="45" t="s">
        <v>1275</v>
      </c>
      <c r="S28" s="45" t="s">
        <v>1276</v>
      </c>
      <c r="T28" s="45" t="s">
        <v>1274</v>
      </c>
      <c r="U28" s="45" t="s">
        <v>1275</v>
      </c>
      <c r="V28" s="45" t="s">
        <v>1288</v>
      </c>
      <c r="W28" s="99" t="s">
        <v>2669</v>
      </c>
      <c r="X28" s="99"/>
    </row>
    <row r="29" spans="2:24" ht="43.2">
      <c r="B29" s="45">
        <f t="shared" si="0"/>
        <v>23</v>
      </c>
      <c r="C29" s="45" t="s">
        <v>1272</v>
      </c>
      <c r="D29" s="45" t="s">
        <v>1929</v>
      </c>
      <c r="E29" s="99">
        <f>IF(D29="1.2(1)①",INDEX('1.2(1)①'!$B:$B,MATCH(F29,'1.2(1)①'!$J:$J,0),1),INDEX('1.2(1)②'!$B:$B,MATCH(F29,'1.2(1)②'!$J:$J,0),1))</f>
        <v>1</v>
      </c>
      <c r="F29" s="45" t="s">
        <v>2302</v>
      </c>
      <c r="G29" s="45" t="s">
        <v>1287</v>
      </c>
      <c r="H29" s="45" t="s">
        <v>1254</v>
      </c>
      <c r="I29" s="45" t="s">
        <v>1277</v>
      </c>
      <c r="J29" s="45" t="s">
        <v>1222</v>
      </c>
      <c r="K29" s="45" t="s">
        <v>1178</v>
      </c>
      <c r="L29" s="45">
        <v>2.9</v>
      </c>
      <c r="M29" s="45" t="s">
        <v>1187</v>
      </c>
      <c r="N29" s="45" t="s">
        <v>1188</v>
      </c>
      <c r="O29" s="73" t="s">
        <v>1178</v>
      </c>
      <c r="P29" s="45" t="s">
        <v>1182</v>
      </c>
      <c r="Q29" s="45" t="s">
        <v>1274</v>
      </c>
      <c r="R29" s="45" t="s">
        <v>1275</v>
      </c>
      <c r="S29" s="45" t="s">
        <v>1276</v>
      </c>
      <c r="T29" s="45" t="s">
        <v>1274</v>
      </c>
      <c r="U29" s="45" t="s">
        <v>1275</v>
      </c>
      <c r="V29" s="45" t="s">
        <v>1288</v>
      </c>
      <c r="W29" s="99" t="s">
        <v>2669</v>
      </c>
      <c r="X29" s="99"/>
    </row>
    <row r="30" spans="2:24" ht="43.2">
      <c r="B30" s="45">
        <f t="shared" si="0"/>
        <v>24</v>
      </c>
      <c r="C30" s="45" t="s">
        <v>1272</v>
      </c>
      <c r="D30" s="45" t="s">
        <v>1929</v>
      </c>
      <c r="E30" s="99">
        <f>IF(D30="1.2(1)①",INDEX('1.2(1)①'!$B:$B,MATCH(F30,'1.2(1)①'!$J:$J,0),1),INDEX('1.2(1)②'!$B:$B,MATCH(F30,'1.2(1)②'!$J:$J,0),1))</f>
        <v>1</v>
      </c>
      <c r="F30" s="45" t="s">
        <v>2302</v>
      </c>
      <c r="G30" s="45" t="s">
        <v>1287</v>
      </c>
      <c r="H30" s="45" t="s">
        <v>1254</v>
      </c>
      <c r="I30" s="45" t="s">
        <v>1278</v>
      </c>
      <c r="J30" s="45" t="s">
        <v>1222</v>
      </c>
      <c r="K30" s="45" t="s">
        <v>1178</v>
      </c>
      <c r="L30" s="45">
        <v>3.2</v>
      </c>
      <c r="M30" s="45" t="s">
        <v>1187</v>
      </c>
      <c r="N30" s="45" t="s">
        <v>1188</v>
      </c>
      <c r="O30" s="73" t="s">
        <v>1178</v>
      </c>
      <c r="P30" s="45" t="s">
        <v>1182</v>
      </c>
      <c r="Q30" s="45" t="s">
        <v>1274</v>
      </c>
      <c r="R30" s="45" t="s">
        <v>1275</v>
      </c>
      <c r="S30" s="45" t="s">
        <v>1276</v>
      </c>
      <c r="T30" s="45" t="s">
        <v>1274</v>
      </c>
      <c r="U30" s="45" t="s">
        <v>1275</v>
      </c>
      <c r="V30" s="45" t="s">
        <v>1288</v>
      </c>
      <c r="W30" s="99" t="s">
        <v>2669</v>
      </c>
      <c r="X30" s="99"/>
    </row>
    <row r="31" spans="2:24" ht="43.2">
      <c r="B31" s="45">
        <f t="shared" si="0"/>
        <v>25</v>
      </c>
      <c r="C31" s="45" t="s">
        <v>1272</v>
      </c>
      <c r="D31" s="45" t="s">
        <v>1929</v>
      </c>
      <c r="E31" s="99">
        <f>IF(D31="1.2(1)①",INDEX('1.2(1)①'!$B:$B,MATCH(F31,'1.2(1)①'!$J:$J,0),1),INDEX('1.2(1)②'!$B:$B,MATCH(F31,'1.2(1)②'!$J:$J,0),1))</f>
        <v>1</v>
      </c>
      <c r="F31" s="45" t="s">
        <v>2302</v>
      </c>
      <c r="G31" s="45" t="s">
        <v>1287</v>
      </c>
      <c r="H31" s="45" t="s">
        <v>1254</v>
      </c>
      <c r="I31" s="45" t="s">
        <v>1279</v>
      </c>
      <c r="J31" s="45" t="s">
        <v>1222</v>
      </c>
      <c r="K31" s="45" t="s">
        <v>1178</v>
      </c>
      <c r="L31" s="45">
        <v>3.21</v>
      </c>
      <c r="M31" s="45" t="s">
        <v>1187</v>
      </c>
      <c r="N31" s="45" t="s">
        <v>1188</v>
      </c>
      <c r="O31" s="73" t="s">
        <v>1178</v>
      </c>
      <c r="P31" s="45" t="s">
        <v>1182</v>
      </c>
      <c r="Q31" s="45" t="s">
        <v>1274</v>
      </c>
      <c r="R31" s="45" t="s">
        <v>1275</v>
      </c>
      <c r="S31" s="45" t="s">
        <v>1276</v>
      </c>
      <c r="T31" s="45" t="s">
        <v>1274</v>
      </c>
      <c r="U31" s="45" t="s">
        <v>1275</v>
      </c>
      <c r="V31" s="45" t="s">
        <v>1288</v>
      </c>
      <c r="W31" s="99" t="s">
        <v>2669</v>
      </c>
      <c r="X31" s="99"/>
    </row>
    <row r="32" spans="2:24" ht="43.2">
      <c r="B32" s="45">
        <f t="shared" si="0"/>
        <v>26</v>
      </c>
      <c r="C32" s="45" t="s">
        <v>1272</v>
      </c>
      <c r="D32" s="45" t="s">
        <v>1929</v>
      </c>
      <c r="E32" s="99">
        <f>IF(D32="1.2(1)①",INDEX('1.2(1)①'!$B:$B,MATCH(F32,'1.2(1)①'!$J:$J,0),1),INDEX('1.2(1)②'!$B:$B,MATCH(F32,'1.2(1)②'!$J:$J,0),1))</f>
        <v>1</v>
      </c>
      <c r="F32" s="45" t="s">
        <v>2302</v>
      </c>
      <c r="G32" s="45" t="s">
        <v>1287</v>
      </c>
      <c r="H32" s="45" t="s">
        <v>1254</v>
      </c>
      <c r="I32" s="45" t="s">
        <v>1280</v>
      </c>
      <c r="J32" s="45" t="s">
        <v>1222</v>
      </c>
      <c r="K32" s="45" t="s">
        <v>1178</v>
      </c>
      <c r="L32" s="45">
        <v>3.21</v>
      </c>
      <c r="M32" s="45" t="s">
        <v>1187</v>
      </c>
      <c r="N32" s="45" t="s">
        <v>1188</v>
      </c>
      <c r="O32" s="73" t="s">
        <v>1178</v>
      </c>
      <c r="P32" s="45" t="s">
        <v>1182</v>
      </c>
      <c r="Q32" s="45" t="s">
        <v>1274</v>
      </c>
      <c r="R32" s="45" t="s">
        <v>1275</v>
      </c>
      <c r="S32" s="45" t="s">
        <v>1276</v>
      </c>
      <c r="T32" s="45" t="s">
        <v>1274</v>
      </c>
      <c r="U32" s="45" t="s">
        <v>1275</v>
      </c>
      <c r="V32" s="45" t="s">
        <v>1288</v>
      </c>
      <c r="W32" s="99" t="s">
        <v>2669</v>
      </c>
      <c r="X32" s="99"/>
    </row>
    <row r="33" spans="2:24" ht="43.2">
      <c r="B33" s="45">
        <f t="shared" si="0"/>
        <v>27</v>
      </c>
      <c r="C33" s="45" t="s">
        <v>1272</v>
      </c>
      <c r="D33" s="45" t="s">
        <v>1929</v>
      </c>
      <c r="E33" s="99">
        <f>IF(D33="1.2(1)①",INDEX('1.2(1)①'!$B:$B,MATCH(F33,'1.2(1)①'!$J:$J,0),1),INDEX('1.2(1)②'!$B:$B,MATCH(F33,'1.2(1)②'!$J:$J,0),1))</f>
        <v>1</v>
      </c>
      <c r="F33" s="45" t="s">
        <v>2302</v>
      </c>
      <c r="G33" s="45" t="s">
        <v>1287</v>
      </c>
      <c r="H33" s="45" t="s">
        <v>1254</v>
      </c>
      <c r="I33" s="45" t="s">
        <v>1281</v>
      </c>
      <c r="J33" s="45" t="s">
        <v>1222</v>
      </c>
      <c r="K33" s="45" t="s">
        <v>1178</v>
      </c>
      <c r="L33" s="45">
        <v>2.72</v>
      </c>
      <c r="M33" s="45" t="s">
        <v>1187</v>
      </c>
      <c r="N33" s="45" t="s">
        <v>1188</v>
      </c>
      <c r="O33" s="73" t="s">
        <v>1178</v>
      </c>
      <c r="P33" s="45" t="s">
        <v>1182</v>
      </c>
      <c r="Q33" s="45" t="s">
        <v>1274</v>
      </c>
      <c r="R33" s="45" t="s">
        <v>1275</v>
      </c>
      <c r="S33" s="45" t="s">
        <v>1276</v>
      </c>
      <c r="T33" s="45" t="s">
        <v>1274</v>
      </c>
      <c r="U33" s="45" t="s">
        <v>1275</v>
      </c>
      <c r="V33" s="45" t="s">
        <v>1288</v>
      </c>
      <c r="W33" s="99" t="s">
        <v>2669</v>
      </c>
      <c r="X33" s="99"/>
    </row>
    <row r="34" spans="2:24" ht="43.2">
      <c r="B34" s="45">
        <f t="shared" si="0"/>
        <v>28</v>
      </c>
      <c r="C34" s="45" t="s">
        <v>1272</v>
      </c>
      <c r="D34" s="45" t="s">
        <v>1929</v>
      </c>
      <c r="E34" s="99">
        <f>IF(D34="1.2(1)①",INDEX('1.2(1)①'!$B:$B,MATCH(F34,'1.2(1)①'!$J:$J,0),1),INDEX('1.2(1)②'!$B:$B,MATCH(F34,'1.2(1)②'!$J:$J,0),1))</f>
        <v>1</v>
      </c>
      <c r="F34" s="45" t="s">
        <v>2302</v>
      </c>
      <c r="G34" s="45" t="s">
        <v>1287</v>
      </c>
      <c r="H34" s="45" t="s">
        <v>1254</v>
      </c>
      <c r="I34" s="45" t="s">
        <v>1282</v>
      </c>
      <c r="J34" s="45" t="s">
        <v>1222</v>
      </c>
      <c r="K34" s="45" t="s">
        <v>1178</v>
      </c>
      <c r="L34" s="45" t="s">
        <v>1178</v>
      </c>
      <c r="M34" s="45" t="s">
        <v>1187</v>
      </c>
      <c r="N34" s="45" t="s">
        <v>1188</v>
      </c>
      <c r="O34" s="73" t="s">
        <v>1178</v>
      </c>
      <c r="P34" s="45" t="s">
        <v>1182</v>
      </c>
      <c r="Q34" s="45" t="s">
        <v>1274</v>
      </c>
      <c r="R34" s="45" t="s">
        <v>1275</v>
      </c>
      <c r="S34" s="45" t="s">
        <v>1276</v>
      </c>
      <c r="T34" s="45" t="s">
        <v>1274</v>
      </c>
      <c r="U34" s="45" t="s">
        <v>1275</v>
      </c>
      <c r="V34" s="45" t="s">
        <v>1288</v>
      </c>
      <c r="W34" s="99" t="s">
        <v>2669</v>
      </c>
      <c r="X34" s="99"/>
    </row>
    <row r="35" spans="2:24" ht="28.8">
      <c r="B35" s="45">
        <f t="shared" si="0"/>
        <v>29</v>
      </c>
      <c r="C35" s="45" t="s">
        <v>1289</v>
      </c>
      <c r="D35" s="45" t="s">
        <v>1929</v>
      </c>
      <c r="E35" s="99">
        <f>IF(D35="1.2(1)①",INDEX('1.2(1)①'!$B:$B,MATCH(F35,'1.2(1)①'!$J:$J,0),1),INDEX('1.2(1)②'!$B:$B,MATCH(F35,'1.2(1)②'!$J:$J,0),1))</f>
        <v>1</v>
      </c>
      <c r="F35" s="45" t="s">
        <v>2302</v>
      </c>
      <c r="G35" s="45" t="s">
        <v>1178</v>
      </c>
      <c r="H35" s="45" t="s">
        <v>1254</v>
      </c>
      <c r="I35" s="45" t="s">
        <v>1290</v>
      </c>
      <c r="J35" s="45" t="s">
        <v>1256</v>
      </c>
      <c r="K35" s="45" t="s">
        <v>1178</v>
      </c>
      <c r="L35" s="45">
        <v>5.2</v>
      </c>
      <c r="M35" s="45" t="s">
        <v>1187</v>
      </c>
      <c r="N35" s="45" t="s">
        <v>1188</v>
      </c>
      <c r="O35" s="73" t="s">
        <v>1178</v>
      </c>
      <c r="P35" s="45" t="s">
        <v>1182</v>
      </c>
      <c r="Q35" s="45" t="s">
        <v>1291</v>
      </c>
      <c r="R35" s="45" t="s">
        <v>1292</v>
      </c>
      <c r="S35" s="45" t="s">
        <v>1293</v>
      </c>
      <c r="T35" s="45" t="s">
        <v>1291</v>
      </c>
      <c r="U35" s="45" t="s">
        <v>1292</v>
      </c>
      <c r="V35" s="45" t="s">
        <v>1293</v>
      </c>
      <c r="W35" s="99" t="s">
        <v>2669</v>
      </c>
      <c r="X35" s="99"/>
    </row>
    <row r="36" spans="2:24" ht="28.8">
      <c r="B36" s="45">
        <f t="shared" si="0"/>
        <v>30</v>
      </c>
      <c r="C36" s="45" t="s">
        <v>1289</v>
      </c>
      <c r="D36" s="45" t="s">
        <v>1929</v>
      </c>
      <c r="E36" s="99">
        <f>IF(D36="1.2(1)①",INDEX('1.2(1)①'!$B:$B,MATCH(F36,'1.2(1)①'!$J:$J,0),1),INDEX('1.2(1)②'!$B:$B,MATCH(F36,'1.2(1)②'!$J:$J,0),1))</f>
        <v>1</v>
      </c>
      <c r="F36" s="45" t="s">
        <v>2302</v>
      </c>
      <c r="G36" s="45" t="s">
        <v>1178</v>
      </c>
      <c r="H36" s="45" t="s">
        <v>1254</v>
      </c>
      <c r="I36" s="45" t="s">
        <v>1294</v>
      </c>
      <c r="J36" s="45" t="s">
        <v>1256</v>
      </c>
      <c r="K36" s="45" t="s">
        <v>1178</v>
      </c>
      <c r="L36" s="45">
        <v>5.0999999999999996</v>
      </c>
      <c r="M36" s="45" t="s">
        <v>1187</v>
      </c>
      <c r="N36" s="45" t="s">
        <v>1188</v>
      </c>
      <c r="O36" s="73" t="s">
        <v>1178</v>
      </c>
      <c r="P36" s="45" t="s">
        <v>1182</v>
      </c>
      <c r="Q36" s="45" t="s">
        <v>1291</v>
      </c>
      <c r="R36" s="45" t="s">
        <v>1292</v>
      </c>
      <c r="S36" s="45" t="s">
        <v>1293</v>
      </c>
      <c r="T36" s="45" t="s">
        <v>1291</v>
      </c>
      <c r="U36" s="45" t="s">
        <v>1292</v>
      </c>
      <c r="V36" s="45" t="s">
        <v>1293</v>
      </c>
      <c r="W36" s="99" t="s">
        <v>2669</v>
      </c>
      <c r="X36" s="99"/>
    </row>
    <row r="37" spans="2:24" ht="28.8">
      <c r="B37" s="45">
        <f t="shared" si="0"/>
        <v>31</v>
      </c>
      <c r="C37" s="45" t="s">
        <v>1289</v>
      </c>
      <c r="D37" s="45" t="s">
        <v>1929</v>
      </c>
      <c r="E37" s="99">
        <f>IF(D37="1.2(1)①",INDEX('1.2(1)①'!$B:$B,MATCH(F37,'1.2(1)①'!$J:$J,0),1),INDEX('1.2(1)②'!$B:$B,MATCH(F37,'1.2(1)②'!$J:$J,0),1))</f>
        <v>1</v>
      </c>
      <c r="F37" s="45" t="s">
        <v>2302</v>
      </c>
      <c r="G37" s="45" t="s">
        <v>1178</v>
      </c>
      <c r="H37" s="45" t="s">
        <v>1254</v>
      </c>
      <c r="I37" s="45" t="s">
        <v>1295</v>
      </c>
      <c r="J37" s="45" t="s">
        <v>1256</v>
      </c>
      <c r="K37" s="45" t="s">
        <v>1178</v>
      </c>
      <c r="L37" s="45">
        <v>5.0999999999999996</v>
      </c>
      <c r="M37" s="45" t="s">
        <v>1187</v>
      </c>
      <c r="N37" s="45" t="s">
        <v>1188</v>
      </c>
      <c r="O37" s="73" t="s">
        <v>1178</v>
      </c>
      <c r="P37" s="45" t="s">
        <v>1182</v>
      </c>
      <c r="Q37" s="45" t="s">
        <v>1291</v>
      </c>
      <c r="R37" s="45" t="s">
        <v>1292</v>
      </c>
      <c r="S37" s="45" t="s">
        <v>1293</v>
      </c>
      <c r="T37" s="45" t="s">
        <v>1291</v>
      </c>
      <c r="U37" s="45" t="s">
        <v>1292</v>
      </c>
      <c r="V37" s="45" t="s">
        <v>1293</v>
      </c>
      <c r="W37" s="99" t="s">
        <v>2669</v>
      </c>
      <c r="X37" s="99"/>
    </row>
    <row r="38" spans="2:24" ht="28.8">
      <c r="B38" s="45">
        <f t="shared" si="0"/>
        <v>32</v>
      </c>
      <c r="C38" s="45" t="s">
        <v>1289</v>
      </c>
      <c r="D38" s="45" t="s">
        <v>1929</v>
      </c>
      <c r="E38" s="99">
        <f>IF(D38="1.2(1)①",INDEX('1.2(1)①'!$B:$B,MATCH(F38,'1.2(1)①'!$J:$J,0),1),INDEX('1.2(1)②'!$B:$B,MATCH(F38,'1.2(1)②'!$J:$J,0),1))</f>
        <v>1</v>
      </c>
      <c r="F38" s="45" t="s">
        <v>2302</v>
      </c>
      <c r="G38" s="45" t="s">
        <v>1178</v>
      </c>
      <c r="H38" s="45" t="s">
        <v>1254</v>
      </c>
      <c r="I38" s="45" t="s">
        <v>1296</v>
      </c>
      <c r="J38" s="45" t="s">
        <v>1256</v>
      </c>
      <c r="K38" s="45" t="s">
        <v>1178</v>
      </c>
      <c r="L38" s="45">
        <v>5.0999999999999996</v>
      </c>
      <c r="M38" s="45" t="s">
        <v>1187</v>
      </c>
      <c r="N38" s="45" t="s">
        <v>1188</v>
      </c>
      <c r="O38" s="73" t="s">
        <v>1178</v>
      </c>
      <c r="P38" s="45" t="s">
        <v>1182</v>
      </c>
      <c r="Q38" s="45" t="s">
        <v>1291</v>
      </c>
      <c r="R38" s="45" t="s">
        <v>1292</v>
      </c>
      <c r="S38" s="45" t="s">
        <v>1293</v>
      </c>
      <c r="T38" s="45" t="s">
        <v>1291</v>
      </c>
      <c r="U38" s="45" t="s">
        <v>1292</v>
      </c>
      <c r="V38" s="45" t="s">
        <v>1293</v>
      </c>
      <c r="W38" s="99" t="s">
        <v>2669</v>
      </c>
      <c r="X38" s="99"/>
    </row>
    <row r="39" spans="2:24" ht="28.8">
      <c r="B39" s="45">
        <f t="shared" si="0"/>
        <v>33</v>
      </c>
      <c r="C39" s="45" t="s">
        <v>1289</v>
      </c>
      <c r="D39" s="45" t="s">
        <v>1929</v>
      </c>
      <c r="E39" s="99">
        <f>IF(D39="1.2(1)①",INDEX('1.2(1)①'!$B:$B,MATCH(F39,'1.2(1)①'!$J:$J,0),1),INDEX('1.2(1)②'!$B:$B,MATCH(F39,'1.2(1)②'!$J:$J,0),1))</f>
        <v>1</v>
      </c>
      <c r="F39" s="45" t="s">
        <v>2302</v>
      </c>
      <c r="G39" s="45" t="s">
        <v>1178</v>
      </c>
      <c r="H39" s="45" t="s">
        <v>1254</v>
      </c>
      <c r="I39" s="45" t="s">
        <v>1297</v>
      </c>
      <c r="J39" s="45" t="s">
        <v>1256</v>
      </c>
      <c r="K39" s="45" t="s">
        <v>1178</v>
      </c>
      <c r="L39" s="45" t="s">
        <v>1178</v>
      </c>
      <c r="M39" s="45" t="s">
        <v>1187</v>
      </c>
      <c r="N39" s="45" t="s">
        <v>1188</v>
      </c>
      <c r="O39" s="73" t="s">
        <v>1178</v>
      </c>
      <c r="P39" s="45" t="s">
        <v>1182</v>
      </c>
      <c r="Q39" s="45" t="s">
        <v>1291</v>
      </c>
      <c r="R39" s="45" t="s">
        <v>1292</v>
      </c>
      <c r="S39" s="45" t="s">
        <v>1293</v>
      </c>
      <c r="T39" s="45" t="s">
        <v>1291</v>
      </c>
      <c r="U39" s="45" t="s">
        <v>1292</v>
      </c>
      <c r="V39" s="45" t="s">
        <v>1293</v>
      </c>
      <c r="W39" s="99" t="s">
        <v>2669</v>
      </c>
      <c r="X39" s="99"/>
    </row>
    <row r="40" spans="2:24" ht="28.8">
      <c r="B40" s="45">
        <f t="shared" si="0"/>
        <v>34</v>
      </c>
      <c r="C40" s="45" t="s">
        <v>1289</v>
      </c>
      <c r="D40" s="45" t="s">
        <v>1929</v>
      </c>
      <c r="E40" s="99">
        <f>IF(D40="1.2(1)①",INDEX('1.2(1)①'!$B:$B,MATCH(F40,'1.2(1)①'!$J:$J,0),1),INDEX('1.2(1)②'!$B:$B,MATCH(F40,'1.2(1)②'!$J:$J,0),1))</f>
        <v>1</v>
      </c>
      <c r="F40" s="45" t="s">
        <v>2302</v>
      </c>
      <c r="G40" s="45" t="s">
        <v>1178</v>
      </c>
      <c r="H40" s="45" t="s">
        <v>1254</v>
      </c>
      <c r="I40" s="45" t="s">
        <v>1298</v>
      </c>
      <c r="J40" s="45" t="s">
        <v>1256</v>
      </c>
      <c r="K40" s="45" t="s">
        <v>1178</v>
      </c>
      <c r="L40" s="45">
        <v>6.4</v>
      </c>
      <c r="M40" s="45" t="s">
        <v>1187</v>
      </c>
      <c r="N40" s="45" t="s">
        <v>1188</v>
      </c>
      <c r="O40" s="73" t="s">
        <v>1178</v>
      </c>
      <c r="P40" s="45" t="s">
        <v>1182</v>
      </c>
      <c r="Q40" s="45" t="s">
        <v>1291</v>
      </c>
      <c r="R40" s="45" t="s">
        <v>1292</v>
      </c>
      <c r="S40" s="45" t="s">
        <v>1293</v>
      </c>
      <c r="T40" s="45" t="s">
        <v>1291</v>
      </c>
      <c r="U40" s="45" t="s">
        <v>1292</v>
      </c>
      <c r="V40" s="45" t="s">
        <v>1293</v>
      </c>
      <c r="W40" s="99" t="s">
        <v>2669</v>
      </c>
      <c r="X40" s="99"/>
    </row>
    <row r="41" spans="2:24" ht="57.6">
      <c r="B41" s="45">
        <f t="shared" si="0"/>
        <v>35</v>
      </c>
      <c r="C41" s="45" t="s">
        <v>1289</v>
      </c>
      <c r="D41" s="45" t="s">
        <v>1929</v>
      </c>
      <c r="E41" s="99">
        <f>IF(D41="1.2(1)①",INDEX('1.2(1)①'!$B:$B,MATCH(F41,'1.2(1)①'!$J:$J,0),1),INDEX('1.2(1)②'!$B:$B,MATCH(F41,'1.2(1)②'!$J:$J,0),1))</f>
        <v>1</v>
      </c>
      <c r="F41" s="45" t="s">
        <v>2302</v>
      </c>
      <c r="G41" s="45" t="s">
        <v>1178</v>
      </c>
      <c r="H41" s="45" t="s">
        <v>1254</v>
      </c>
      <c r="I41" s="45" t="s">
        <v>1299</v>
      </c>
      <c r="J41" s="45" t="s">
        <v>1256</v>
      </c>
      <c r="K41" s="45" t="s">
        <v>1178</v>
      </c>
      <c r="L41" s="45">
        <v>6</v>
      </c>
      <c r="M41" s="45" t="s">
        <v>1187</v>
      </c>
      <c r="N41" s="45" t="s">
        <v>1188</v>
      </c>
      <c r="O41" s="73">
        <v>5160000</v>
      </c>
      <c r="P41" s="45" t="s">
        <v>1182</v>
      </c>
      <c r="Q41" s="45" t="s">
        <v>1291</v>
      </c>
      <c r="R41" s="45" t="s">
        <v>1292</v>
      </c>
      <c r="S41" s="45" t="s">
        <v>1293</v>
      </c>
      <c r="T41" s="45" t="s">
        <v>1291</v>
      </c>
      <c r="U41" s="45" t="s">
        <v>1292</v>
      </c>
      <c r="V41" s="45" t="s">
        <v>1293</v>
      </c>
      <c r="W41" s="99" t="s">
        <v>2669</v>
      </c>
      <c r="X41" s="52" t="s">
        <v>2967</v>
      </c>
    </row>
    <row r="42" spans="2:24" ht="57.6">
      <c r="B42" s="45">
        <f t="shared" si="0"/>
        <v>36</v>
      </c>
      <c r="C42" s="45" t="s">
        <v>1289</v>
      </c>
      <c r="D42" s="45" t="s">
        <v>1929</v>
      </c>
      <c r="E42" s="99">
        <f>IF(D42="1.2(1)①",INDEX('1.2(1)①'!$B:$B,MATCH(F42,'1.2(1)①'!$J:$J,0),1),INDEX('1.2(1)②'!$B:$B,MATCH(F42,'1.2(1)②'!$J:$J,0),1))</f>
        <v>1</v>
      </c>
      <c r="F42" s="45" t="s">
        <v>2302</v>
      </c>
      <c r="G42" s="45" t="s">
        <v>1178</v>
      </c>
      <c r="H42" s="45" t="s">
        <v>1254</v>
      </c>
      <c r="I42" s="45" t="s">
        <v>1300</v>
      </c>
      <c r="J42" s="45" t="s">
        <v>1256</v>
      </c>
      <c r="K42" s="45" t="s">
        <v>1178</v>
      </c>
      <c r="L42" s="45">
        <v>5.7</v>
      </c>
      <c r="M42" s="45" t="s">
        <v>1187</v>
      </c>
      <c r="N42" s="45" t="s">
        <v>1188</v>
      </c>
      <c r="O42" s="73">
        <v>13340000</v>
      </c>
      <c r="P42" s="45" t="s">
        <v>1182</v>
      </c>
      <c r="Q42" s="45" t="s">
        <v>1291</v>
      </c>
      <c r="R42" s="45" t="s">
        <v>1292</v>
      </c>
      <c r="S42" s="45" t="s">
        <v>1293</v>
      </c>
      <c r="T42" s="45" t="s">
        <v>1291</v>
      </c>
      <c r="U42" s="45" t="s">
        <v>1292</v>
      </c>
      <c r="V42" s="45" t="s">
        <v>1293</v>
      </c>
      <c r="W42" s="99" t="s">
        <v>2669</v>
      </c>
      <c r="X42" s="52" t="s">
        <v>2967</v>
      </c>
    </row>
    <row r="43" spans="2:24" ht="28.8">
      <c r="B43" s="45">
        <f t="shared" si="0"/>
        <v>37</v>
      </c>
      <c r="C43" s="45" t="s">
        <v>1289</v>
      </c>
      <c r="D43" s="45" t="s">
        <v>1929</v>
      </c>
      <c r="E43" s="99">
        <f>IF(D43="1.2(1)①",INDEX('1.2(1)①'!$B:$B,MATCH(F43,'1.2(1)①'!$J:$J,0),1),INDEX('1.2(1)②'!$B:$B,MATCH(F43,'1.2(1)②'!$J:$J,0),1))</f>
        <v>1</v>
      </c>
      <c r="F43" s="45" t="s">
        <v>2302</v>
      </c>
      <c r="G43" s="45" t="s">
        <v>1178</v>
      </c>
      <c r="H43" s="45" t="s">
        <v>1254</v>
      </c>
      <c r="I43" s="45" t="s">
        <v>1301</v>
      </c>
      <c r="J43" s="45" t="s">
        <v>1256</v>
      </c>
      <c r="K43" s="45" t="s">
        <v>1178</v>
      </c>
      <c r="L43" s="45">
        <v>5.3</v>
      </c>
      <c r="M43" s="45" t="s">
        <v>1187</v>
      </c>
      <c r="N43" s="45" t="s">
        <v>1188</v>
      </c>
      <c r="O43" s="73" t="s">
        <v>1178</v>
      </c>
      <c r="P43" s="45" t="s">
        <v>1182</v>
      </c>
      <c r="Q43" s="45" t="s">
        <v>1291</v>
      </c>
      <c r="R43" s="45" t="s">
        <v>1292</v>
      </c>
      <c r="S43" s="45" t="s">
        <v>1293</v>
      </c>
      <c r="T43" s="45" t="s">
        <v>1291</v>
      </c>
      <c r="U43" s="45" t="s">
        <v>1292</v>
      </c>
      <c r="V43" s="45" t="s">
        <v>1293</v>
      </c>
      <c r="W43" s="99" t="s">
        <v>2669</v>
      </c>
      <c r="X43" s="99"/>
    </row>
    <row r="44" spans="2:24" ht="28.8">
      <c r="B44" s="45">
        <f t="shared" si="0"/>
        <v>38</v>
      </c>
      <c r="C44" s="45" t="s">
        <v>1289</v>
      </c>
      <c r="D44" s="45" t="s">
        <v>1929</v>
      </c>
      <c r="E44" s="99">
        <f>IF(D44="1.2(1)①",INDEX('1.2(1)①'!$B:$B,MATCH(F44,'1.2(1)①'!$J:$J,0),1),INDEX('1.2(1)②'!$B:$B,MATCH(F44,'1.2(1)②'!$J:$J,0),1))</f>
        <v>1</v>
      </c>
      <c r="F44" s="45" t="s">
        <v>2302</v>
      </c>
      <c r="G44" s="45" t="s">
        <v>1178</v>
      </c>
      <c r="H44" s="45" t="s">
        <v>1254</v>
      </c>
      <c r="I44" s="45" t="s">
        <v>1302</v>
      </c>
      <c r="J44" s="45" t="s">
        <v>1256</v>
      </c>
      <c r="K44" s="45" t="s">
        <v>1178</v>
      </c>
      <c r="L44" s="45">
        <v>5</v>
      </c>
      <c r="M44" s="45" t="s">
        <v>1187</v>
      </c>
      <c r="N44" s="45" t="s">
        <v>1188</v>
      </c>
      <c r="O44" s="73" t="s">
        <v>1178</v>
      </c>
      <c r="P44" s="45" t="s">
        <v>1182</v>
      </c>
      <c r="Q44" s="45" t="s">
        <v>1291</v>
      </c>
      <c r="R44" s="45" t="s">
        <v>1292</v>
      </c>
      <c r="S44" s="45" t="s">
        <v>1293</v>
      </c>
      <c r="T44" s="45" t="s">
        <v>1291</v>
      </c>
      <c r="U44" s="45" t="s">
        <v>1292</v>
      </c>
      <c r="V44" s="45" t="s">
        <v>1293</v>
      </c>
      <c r="W44" s="99" t="s">
        <v>2669</v>
      </c>
      <c r="X44" s="99"/>
    </row>
    <row r="45" spans="2:24" ht="43.2">
      <c r="B45" s="45">
        <f t="shared" si="0"/>
        <v>39</v>
      </c>
      <c r="C45" s="45" t="s">
        <v>1289</v>
      </c>
      <c r="D45" s="45" t="s">
        <v>1929</v>
      </c>
      <c r="E45" s="99">
        <f>IF(D45="1.2(1)①",INDEX('1.2(1)①'!$B:$B,MATCH(F45,'1.2(1)①'!$J:$J,0),1),INDEX('1.2(1)②'!$B:$B,MATCH(F45,'1.2(1)②'!$J:$J,0),1))</f>
        <v>1</v>
      </c>
      <c r="F45" s="45" t="s">
        <v>2302</v>
      </c>
      <c r="G45" s="45" t="s">
        <v>1178</v>
      </c>
      <c r="H45" s="45" t="s">
        <v>1254</v>
      </c>
      <c r="I45" s="45" t="s">
        <v>1303</v>
      </c>
      <c r="J45" s="45" t="s">
        <v>1222</v>
      </c>
      <c r="K45" s="45" t="s">
        <v>1178</v>
      </c>
      <c r="L45" s="45">
        <v>3.85</v>
      </c>
      <c r="M45" s="45" t="s">
        <v>1187</v>
      </c>
      <c r="N45" s="45" t="s">
        <v>1188</v>
      </c>
      <c r="O45" s="73" t="s">
        <v>1178</v>
      </c>
      <c r="P45" s="45" t="s">
        <v>1182</v>
      </c>
      <c r="Q45" s="45" t="s">
        <v>1304</v>
      </c>
      <c r="R45" s="45" t="s">
        <v>1275</v>
      </c>
      <c r="S45" s="45" t="s">
        <v>1305</v>
      </c>
      <c r="T45" s="45" t="s">
        <v>1304</v>
      </c>
      <c r="U45" s="45" t="s">
        <v>1275</v>
      </c>
      <c r="V45" s="45" t="s">
        <v>1305</v>
      </c>
      <c r="W45" s="99" t="s">
        <v>2669</v>
      </c>
      <c r="X45" s="99"/>
    </row>
    <row r="46" spans="2:24" ht="43.2">
      <c r="B46" s="45">
        <f t="shared" si="0"/>
        <v>40</v>
      </c>
      <c r="C46" s="45" t="s">
        <v>1289</v>
      </c>
      <c r="D46" s="45" t="s">
        <v>1929</v>
      </c>
      <c r="E46" s="99">
        <f>IF(D46="1.2(1)①",INDEX('1.2(1)①'!$B:$B,MATCH(F46,'1.2(1)①'!$J:$J,0),1),INDEX('1.2(1)②'!$B:$B,MATCH(F46,'1.2(1)②'!$J:$J,0),1))</f>
        <v>1</v>
      </c>
      <c r="F46" s="45" t="s">
        <v>2302</v>
      </c>
      <c r="G46" s="45" t="s">
        <v>1178</v>
      </c>
      <c r="H46" s="45" t="s">
        <v>1254</v>
      </c>
      <c r="I46" s="45" t="s">
        <v>1298</v>
      </c>
      <c r="J46" s="45" t="s">
        <v>1222</v>
      </c>
      <c r="K46" s="45" t="s">
        <v>1178</v>
      </c>
      <c r="L46" s="45">
        <v>4.07</v>
      </c>
      <c r="M46" s="45" t="s">
        <v>1187</v>
      </c>
      <c r="N46" s="45" t="s">
        <v>1188</v>
      </c>
      <c r="O46" s="73" t="s">
        <v>1178</v>
      </c>
      <c r="P46" s="45" t="s">
        <v>1182</v>
      </c>
      <c r="Q46" s="45" t="s">
        <v>1304</v>
      </c>
      <c r="R46" s="45" t="s">
        <v>1275</v>
      </c>
      <c r="S46" s="45" t="s">
        <v>1305</v>
      </c>
      <c r="T46" s="45" t="s">
        <v>1304</v>
      </c>
      <c r="U46" s="45" t="s">
        <v>1275</v>
      </c>
      <c r="V46" s="45" t="s">
        <v>1305</v>
      </c>
      <c r="W46" s="99" t="s">
        <v>2669</v>
      </c>
      <c r="X46" s="99"/>
    </row>
    <row r="47" spans="2:24" ht="43.2">
      <c r="B47" s="45">
        <f t="shared" si="0"/>
        <v>41</v>
      </c>
      <c r="C47" s="45" t="s">
        <v>1289</v>
      </c>
      <c r="D47" s="45" t="s">
        <v>1929</v>
      </c>
      <c r="E47" s="99">
        <f>IF(D47="1.2(1)①",INDEX('1.2(1)①'!$B:$B,MATCH(F47,'1.2(1)①'!$J:$J,0),1),INDEX('1.2(1)②'!$B:$B,MATCH(F47,'1.2(1)②'!$J:$J,0),1))</f>
        <v>1</v>
      </c>
      <c r="F47" s="45" t="s">
        <v>2302</v>
      </c>
      <c r="G47" s="45" t="s">
        <v>1178</v>
      </c>
      <c r="H47" s="45" t="s">
        <v>1254</v>
      </c>
      <c r="I47" s="45" t="s">
        <v>1299</v>
      </c>
      <c r="J47" s="45" t="s">
        <v>1222</v>
      </c>
      <c r="K47" s="45" t="s">
        <v>1178</v>
      </c>
      <c r="L47" s="45">
        <v>4</v>
      </c>
      <c r="M47" s="45" t="s">
        <v>1187</v>
      </c>
      <c r="N47" s="45" t="s">
        <v>1188</v>
      </c>
      <c r="O47" s="73" t="s">
        <v>1178</v>
      </c>
      <c r="P47" s="45" t="s">
        <v>1182</v>
      </c>
      <c r="Q47" s="45" t="s">
        <v>1304</v>
      </c>
      <c r="R47" s="45" t="s">
        <v>1275</v>
      </c>
      <c r="S47" s="45" t="s">
        <v>1305</v>
      </c>
      <c r="T47" s="45" t="s">
        <v>1304</v>
      </c>
      <c r="U47" s="45" t="s">
        <v>1275</v>
      </c>
      <c r="V47" s="45" t="s">
        <v>1305</v>
      </c>
      <c r="W47" s="99" t="s">
        <v>2669</v>
      </c>
      <c r="X47" s="99"/>
    </row>
    <row r="48" spans="2:24" ht="43.2">
      <c r="B48" s="45">
        <f t="shared" si="0"/>
        <v>42</v>
      </c>
      <c r="C48" s="45" t="s">
        <v>1289</v>
      </c>
      <c r="D48" s="45" t="s">
        <v>1929</v>
      </c>
      <c r="E48" s="99">
        <f>IF(D48="1.2(1)①",INDEX('1.2(1)①'!$B:$B,MATCH(F48,'1.2(1)①'!$J:$J,0),1),INDEX('1.2(1)②'!$B:$B,MATCH(F48,'1.2(1)②'!$J:$J,0),1))</f>
        <v>1</v>
      </c>
      <c r="F48" s="45" t="s">
        <v>2302</v>
      </c>
      <c r="G48" s="45" t="s">
        <v>1178</v>
      </c>
      <c r="H48" s="45" t="s">
        <v>1254</v>
      </c>
      <c r="I48" s="45" t="s">
        <v>1300</v>
      </c>
      <c r="J48" s="45" t="s">
        <v>1222</v>
      </c>
      <c r="K48" s="45" t="s">
        <v>1178</v>
      </c>
      <c r="L48" s="45">
        <v>4</v>
      </c>
      <c r="M48" s="45" t="s">
        <v>1187</v>
      </c>
      <c r="N48" s="45" t="s">
        <v>1188</v>
      </c>
      <c r="O48" s="73" t="s">
        <v>1178</v>
      </c>
      <c r="P48" s="45" t="s">
        <v>1182</v>
      </c>
      <c r="Q48" s="45" t="s">
        <v>1304</v>
      </c>
      <c r="R48" s="45" t="s">
        <v>1275</v>
      </c>
      <c r="S48" s="45" t="s">
        <v>1305</v>
      </c>
      <c r="T48" s="45" t="s">
        <v>1304</v>
      </c>
      <c r="U48" s="45" t="s">
        <v>1275</v>
      </c>
      <c r="V48" s="45" t="s">
        <v>1305</v>
      </c>
      <c r="W48" s="99" t="s">
        <v>2669</v>
      </c>
      <c r="X48" s="99"/>
    </row>
    <row r="49" spans="2:24" ht="43.2">
      <c r="B49" s="45">
        <f t="shared" si="0"/>
        <v>43</v>
      </c>
      <c r="C49" s="45" t="s">
        <v>1289</v>
      </c>
      <c r="D49" s="45" t="s">
        <v>1929</v>
      </c>
      <c r="E49" s="99">
        <f>IF(D49="1.2(1)①",INDEX('1.2(1)①'!$B:$B,MATCH(F49,'1.2(1)①'!$J:$J,0),1),INDEX('1.2(1)②'!$B:$B,MATCH(F49,'1.2(1)②'!$J:$J,0),1))</f>
        <v>1</v>
      </c>
      <c r="F49" s="45" t="s">
        <v>2302</v>
      </c>
      <c r="G49" s="45" t="s">
        <v>1178</v>
      </c>
      <c r="H49" s="45" t="s">
        <v>1254</v>
      </c>
      <c r="I49" s="45" t="s">
        <v>1306</v>
      </c>
      <c r="J49" s="45" t="s">
        <v>1222</v>
      </c>
      <c r="K49" s="45" t="s">
        <v>1178</v>
      </c>
      <c r="L49" s="45">
        <v>4.3</v>
      </c>
      <c r="M49" s="45" t="s">
        <v>1187</v>
      </c>
      <c r="N49" s="45" t="s">
        <v>1188</v>
      </c>
      <c r="O49" s="73" t="s">
        <v>1178</v>
      </c>
      <c r="P49" s="45" t="s">
        <v>1182</v>
      </c>
      <c r="Q49" s="45" t="s">
        <v>1304</v>
      </c>
      <c r="R49" s="45" t="s">
        <v>1275</v>
      </c>
      <c r="S49" s="45" t="s">
        <v>1305</v>
      </c>
      <c r="T49" s="45" t="s">
        <v>1304</v>
      </c>
      <c r="U49" s="45" t="s">
        <v>1275</v>
      </c>
      <c r="V49" s="45" t="s">
        <v>1305</v>
      </c>
      <c r="W49" s="99" t="s">
        <v>2669</v>
      </c>
      <c r="X49" s="99"/>
    </row>
    <row r="50" spans="2:24" ht="43.2">
      <c r="B50" s="45">
        <f t="shared" si="0"/>
        <v>44</v>
      </c>
      <c r="C50" s="45" t="s">
        <v>1289</v>
      </c>
      <c r="D50" s="45" t="s">
        <v>1929</v>
      </c>
      <c r="E50" s="99">
        <f>IF(D50="1.2(1)①",INDEX('1.2(1)①'!$B:$B,MATCH(F50,'1.2(1)①'!$J:$J,0),1),INDEX('1.2(1)②'!$B:$B,MATCH(F50,'1.2(1)②'!$J:$J,0),1))</f>
        <v>1</v>
      </c>
      <c r="F50" s="45" t="s">
        <v>2302</v>
      </c>
      <c r="G50" s="45" t="s">
        <v>1307</v>
      </c>
      <c r="H50" s="45" t="s">
        <v>1308</v>
      </c>
      <c r="I50" s="45" t="s">
        <v>1303</v>
      </c>
      <c r="J50" s="45" t="s">
        <v>1222</v>
      </c>
      <c r="K50" s="45" t="s">
        <v>1178</v>
      </c>
      <c r="L50" s="45" t="s">
        <v>1178</v>
      </c>
      <c r="M50" s="45" t="s">
        <v>1187</v>
      </c>
      <c r="N50" s="45" t="s">
        <v>1188</v>
      </c>
      <c r="O50" s="73" t="s">
        <v>1178</v>
      </c>
      <c r="P50" s="45" t="s">
        <v>1309</v>
      </c>
      <c r="Q50" s="45" t="s">
        <v>1304</v>
      </c>
      <c r="R50" s="45" t="s">
        <v>1275</v>
      </c>
      <c r="S50" s="45" t="s">
        <v>1305</v>
      </c>
      <c r="T50" s="45" t="s">
        <v>1304</v>
      </c>
      <c r="U50" s="45" t="s">
        <v>1275</v>
      </c>
      <c r="V50" s="45" t="s">
        <v>1310</v>
      </c>
      <c r="W50" s="99" t="s">
        <v>2669</v>
      </c>
      <c r="X50" s="99"/>
    </row>
    <row r="51" spans="2:24" ht="43.2">
      <c r="B51" s="45">
        <f t="shared" si="0"/>
        <v>45</v>
      </c>
      <c r="C51" s="45" t="s">
        <v>1289</v>
      </c>
      <c r="D51" s="45" t="s">
        <v>1929</v>
      </c>
      <c r="E51" s="99">
        <f>IF(D51="1.2(1)①",INDEX('1.2(1)①'!$B:$B,MATCH(F51,'1.2(1)①'!$J:$J,0),1),INDEX('1.2(1)②'!$B:$B,MATCH(F51,'1.2(1)②'!$J:$J,0),1))</f>
        <v>1</v>
      </c>
      <c r="F51" s="45" t="s">
        <v>2302</v>
      </c>
      <c r="G51" s="45" t="s">
        <v>1307</v>
      </c>
      <c r="H51" s="45" t="s">
        <v>1308</v>
      </c>
      <c r="I51" s="45" t="s">
        <v>1298</v>
      </c>
      <c r="J51" s="45" t="s">
        <v>1222</v>
      </c>
      <c r="K51" s="45" t="s">
        <v>1178</v>
      </c>
      <c r="L51" s="45" t="s">
        <v>1178</v>
      </c>
      <c r="M51" s="45" t="s">
        <v>1187</v>
      </c>
      <c r="N51" s="45" t="s">
        <v>1188</v>
      </c>
      <c r="O51" s="73" t="s">
        <v>1178</v>
      </c>
      <c r="P51" s="45" t="s">
        <v>1309</v>
      </c>
      <c r="Q51" s="45" t="s">
        <v>1304</v>
      </c>
      <c r="R51" s="45" t="s">
        <v>1275</v>
      </c>
      <c r="S51" s="45" t="s">
        <v>1305</v>
      </c>
      <c r="T51" s="45" t="s">
        <v>1304</v>
      </c>
      <c r="U51" s="45" t="s">
        <v>1275</v>
      </c>
      <c r="V51" s="45" t="s">
        <v>1310</v>
      </c>
      <c r="W51" s="99" t="s">
        <v>2669</v>
      </c>
      <c r="X51" s="99"/>
    </row>
    <row r="52" spans="2:24" ht="57.6">
      <c r="B52" s="45">
        <f t="shared" si="0"/>
        <v>46</v>
      </c>
      <c r="C52" s="45" t="s">
        <v>1289</v>
      </c>
      <c r="D52" s="45" t="s">
        <v>1929</v>
      </c>
      <c r="E52" s="99">
        <f>IF(D52="1.2(1)①",INDEX('1.2(1)①'!$B:$B,MATCH(F52,'1.2(1)①'!$J:$J,0),1),INDEX('1.2(1)②'!$B:$B,MATCH(F52,'1.2(1)②'!$J:$J,0),1))</f>
        <v>1</v>
      </c>
      <c r="F52" s="45" t="s">
        <v>2302</v>
      </c>
      <c r="G52" s="45" t="s">
        <v>1307</v>
      </c>
      <c r="H52" s="45" t="s">
        <v>1308</v>
      </c>
      <c r="I52" s="45" t="s">
        <v>1299</v>
      </c>
      <c r="J52" s="45" t="s">
        <v>1222</v>
      </c>
      <c r="K52" s="45" t="s">
        <v>1178</v>
      </c>
      <c r="L52" s="45">
        <v>2.76</v>
      </c>
      <c r="M52" s="45" t="s">
        <v>1187</v>
      </c>
      <c r="N52" s="45" t="s">
        <v>1188</v>
      </c>
      <c r="O52" s="73">
        <v>8310000</v>
      </c>
      <c r="P52" s="45" t="s">
        <v>1309</v>
      </c>
      <c r="Q52" s="45" t="s">
        <v>1304</v>
      </c>
      <c r="R52" s="45" t="s">
        <v>1275</v>
      </c>
      <c r="S52" s="45" t="s">
        <v>1305</v>
      </c>
      <c r="T52" s="45" t="s">
        <v>1304</v>
      </c>
      <c r="U52" s="45" t="s">
        <v>1275</v>
      </c>
      <c r="V52" s="45" t="s">
        <v>1310</v>
      </c>
      <c r="W52" s="99" t="s">
        <v>2669</v>
      </c>
      <c r="X52" s="52" t="s">
        <v>2967</v>
      </c>
    </row>
    <row r="53" spans="2:24" ht="57.6">
      <c r="B53" s="45">
        <f t="shared" si="0"/>
        <v>47</v>
      </c>
      <c r="C53" s="45" t="s">
        <v>1289</v>
      </c>
      <c r="D53" s="45" t="s">
        <v>1929</v>
      </c>
      <c r="E53" s="99">
        <f>IF(D53="1.2(1)①",INDEX('1.2(1)①'!$B:$B,MATCH(F53,'1.2(1)①'!$J:$J,0),1),INDEX('1.2(1)②'!$B:$B,MATCH(F53,'1.2(1)②'!$J:$J,0),1))</f>
        <v>1</v>
      </c>
      <c r="F53" s="45" t="s">
        <v>2302</v>
      </c>
      <c r="G53" s="45" t="s">
        <v>1307</v>
      </c>
      <c r="H53" s="45" t="s">
        <v>1308</v>
      </c>
      <c r="I53" s="45" t="s">
        <v>1300</v>
      </c>
      <c r="J53" s="45" t="s">
        <v>1222</v>
      </c>
      <c r="K53" s="45" t="s">
        <v>1178</v>
      </c>
      <c r="L53" s="45">
        <v>2.59</v>
      </c>
      <c r="M53" s="45" t="s">
        <v>1187</v>
      </c>
      <c r="N53" s="45" t="s">
        <v>1188</v>
      </c>
      <c r="O53" s="73">
        <v>8010000</v>
      </c>
      <c r="P53" s="45" t="s">
        <v>1309</v>
      </c>
      <c r="Q53" s="45" t="s">
        <v>1304</v>
      </c>
      <c r="R53" s="45" t="s">
        <v>1275</v>
      </c>
      <c r="S53" s="45" t="s">
        <v>1305</v>
      </c>
      <c r="T53" s="45" t="s">
        <v>1304</v>
      </c>
      <c r="U53" s="45" t="s">
        <v>1275</v>
      </c>
      <c r="V53" s="45" t="s">
        <v>1310</v>
      </c>
      <c r="W53" s="99" t="s">
        <v>2669</v>
      </c>
      <c r="X53" s="52" t="s">
        <v>2967</v>
      </c>
    </row>
    <row r="54" spans="2:24" ht="43.2">
      <c r="B54" s="45">
        <f t="shared" si="0"/>
        <v>48</v>
      </c>
      <c r="C54" s="45" t="s">
        <v>1289</v>
      </c>
      <c r="D54" s="45" t="s">
        <v>1929</v>
      </c>
      <c r="E54" s="99">
        <f>IF(D54="1.2(1)①",INDEX('1.2(1)①'!$B:$B,MATCH(F54,'1.2(1)①'!$J:$J,0),1),INDEX('1.2(1)②'!$B:$B,MATCH(F54,'1.2(1)②'!$J:$J,0),1))</f>
        <v>1</v>
      </c>
      <c r="F54" s="45" t="s">
        <v>2302</v>
      </c>
      <c r="G54" s="45" t="s">
        <v>1307</v>
      </c>
      <c r="H54" s="45" t="s">
        <v>1308</v>
      </c>
      <c r="I54" s="45" t="s">
        <v>1306</v>
      </c>
      <c r="J54" s="45" t="s">
        <v>1222</v>
      </c>
      <c r="K54" s="45" t="s">
        <v>1178</v>
      </c>
      <c r="L54" s="45">
        <v>2.54</v>
      </c>
      <c r="M54" s="45" t="s">
        <v>1187</v>
      </c>
      <c r="N54" s="45" t="s">
        <v>1188</v>
      </c>
      <c r="O54" s="73" t="s">
        <v>1178</v>
      </c>
      <c r="P54" s="45" t="s">
        <v>1309</v>
      </c>
      <c r="Q54" s="45" t="s">
        <v>1304</v>
      </c>
      <c r="R54" s="45" t="s">
        <v>1275</v>
      </c>
      <c r="S54" s="45" t="s">
        <v>1305</v>
      </c>
      <c r="T54" s="45" t="s">
        <v>1304</v>
      </c>
      <c r="U54" s="45" t="s">
        <v>1275</v>
      </c>
      <c r="V54" s="45" t="s">
        <v>1310</v>
      </c>
      <c r="W54" s="99" t="s">
        <v>2669</v>
      </c>
      <c r="X54" s="99"/>
    </row>
    <row r="55" spans="2:24" ht="43.2">
      <c r="B55" s="45">
        <f t="shared" si="0"/>
        <v>49</v>
      </c>
      <c r="C55" s="45" t="s">
        <v>1289</v>
      </c>
      <c r="D55" s="45" t="s">
        <v>1929</v>
      </c>
      <c r="E55" s="99">
        <f>IF(D55="1.2(1)①",INDEX('1.2(1)①'!$B:$B,MATCH(F55,'1.2(1)①'!$J:$J,0),1),INDEX('1.2(1)②'!$B:$B,MATCH(F55,'1.2(1)②'!$J:$J,0),1))</f>
        <v>1</v>
      </c>
      <c r="F55" s="45" t="s">
        <v>2302</v>
      </c>
      <c r="G55" s="45" t="s">
        <v>1287</v>
      </c>
      <c r="H55" s="45" t="s">
        <v>1254</v>
      </c>
      <c r="I55" s="45" t="s">
        <v>1303</v>
      </c>
      <c r="J55" s="45" t="s">
        <v>1222</v>
      </c>
      <c r="K55" s="45" t="s">
        <v>1178</v>
      </c>
      <c r="L55" s="45" t="s">
        <v>1178</v>
      </c>
      <c r="M55" s="45" t="s">
        <v>1187</v>
      </c>
      <c r="N55" s="45" t="s">
        <v>1188</v>
      </c>
      <c r="O55" s="73" t="s">
        <v>1178</v>
      </c>
      <c r="P55" s="45" t="s">
        <v>1182</v>
      </c>
      <c r="Q55" s="45" t="s">
        <v>1304</v>
      </c>
      <c r="R55" s="45" t="s">
        <v>1275</v>
      </c>
      <c r="S55" s="45" t="s">
        <v>1305</v>
      </c>
      <c r="T55" s="45" t="s">
        <v>1304</v>
      </c>
      <c r="U55" s="45" t="s">
        <v>1275</v>
      </c>
      <c r="V55" s="45" t="s">
        <v>1311</v>
      </c>
      <c r="W55" s="99" t="s">
        <v>2669</v>
      </c>
      <c r="X55" s="99"/>
    </row>
    <row r="56" spans="2:24" ht="43.2">
      <c r="B56" s="45">
        <f t="shared" si="0"/>
        <v>50</v>
      </c>
      <c r="C56" s="45" t="s">
        <v>1289</v>
      </c>
      <c r="D56" s="45" t="s">
        <v>1929</v>
      </c>
      <c r="E56" s="99">
        <f>IF(D56="1.2(1)①",INDEX('1.2(1)①'!$B:$B,MATCH(F56,'1.2(1)①'!$J:$J,0),1),INDEX('1.2(1)②'!$B:$B,MATCH(F56,'1.2(1)②'!$J:$J,0),1))</f>
        <v>1</v>
      </c>
      <c r="F56" s="45" t="s">
        <v>2302</v>
      </c>
      <c r="G56" s="45" t="s">
        <v>1287</v>
      </c>
      <c r="H56" s="45" t="s">
        <v>1254</v>
      </c>
      <c r="I56" s="45" t="s">
        <v>1298</v>
      </c>
      <c r="J56" s="45" t="s">
        <v>1222</v>
      </c>
      <c r="K56" s="45" t="s">
        <v>1178</v>
      </c>
      <c r="L56" s="45">
        <v>2.84</v>
      </c>
      <c r="M56" s="45" t="s">
        <v>1187</v>
      </c>
      <c r="N56" s="45" t="s">
        <v>1188</v>
      </c>
      <c r="O56" s="73" t="s">
        <v>1178</v>
      </c>
      <c r="P56" s="45" t="s">
        <v>1182</v>
      </c>
      <c r="Q56" s="45" t="s">
        <v>1304</v>
      </c>
      <c r="R56" s="45" t="s">
        <v>1275</v>
      </c>
      <c r="S56" s="45" t="s">
        <v>1305</v>
      </c>
      <c r="T56" s="45" t="s">
        <v>1304</v>
      </c>
      <c r="U56" s="45" t="s">
        <v>1275</v>
      </c>
      <c r="V56" s="45" t="s">
        <v>1311</v>
      </c>
      <c r="W56" s="99" t="s">
        <v>2669</v>
      </c>
      <c r="X56" s="99"/>
    </row>
    <row r="57" spans="2:24" ht="43.2">
      <c r="B57" s="45">
        <f t="shared" si="0"/>
        <v>51</v>
      </c>
      <c r="C57" s="45" t="s">
        <v>1289</v>
      </c>
      <c r="D57" s="45" t="s">
        <v>1929</v>
      </c>
      <c r="E57" s="99">
        <f>IF(D57="1.2(1)①",INDEX('1.2(1)①'!$B:$B,MATCH(F57,'1.2(1)①'!$J:$J,0),1),INDEX('1.2(1)②'!$B:$B,MATCH(F57,'1.2(1)②'!$J:$J,0),1))</f>
        <v>1</v>
      </c>
      <c r="F57" s="45" t="s">
        <v>2302</v>
      </c>
      <c r="G57" s="45" t="s">
        <v>1287</v>
      </c>
      <c r="H57" s="45" t="s">
        <v>1254</v>
      </c>
      <c r="I57" s="45" t="s">
        <v>1299</v>
      </c>
      <c r="J57" s="45" t="s">
        <v>1222</v>
      </c>
      <c r="K57" s="45" t="s">
        <v>1178</v>
      </c>
      <c r="L57" s="45">
        <v>2.68</v>
      </c>
      <c r="M57" s="45" t="s">
        <v>1187</v>
      </c>
      <c r="N57" s="45" t="s">
        <v>1188</v>
      </c>
      <c r="O57" s="73" t="s">
        <v>1178</v>
      </c>
      <c r="P57" s="45" t="s">
        <v>1182</v>
      </c>
      <c r="Q57" s="45" t="s">
        <v>1304</v>
      </c>
      <c r="R57" s="45" t="s">
        <v>1275</v>
      </c>
      <c r="S57" s="45" t="s">
        <v>1305</v>
      </c>
      <c r="T57" s="45" t="s">
        <v>1304</v>
      </c>
      <c r="U57" s="45" t="s">
        <v>1275</v>
      </c>
      <c r="V57" s="45" t="s">
        <v>1311</v>
      </c>
      <c r="W57" s="99" t="s">
        <v>2669</v>
      </c>
      <c r="X57" s="99"/>
    </row>
    <row r="58" spans="2:24" ht="43.2">
      <c r="B58" s="45">
        <f t="shared" si="0"/>
        <v>52</v>
      </c>
      <c r="C58" s="45" t="s">
        <v>1289</v>
      </c>
      <c r="D58" s="45" t="s">
        <v>1929</v>
      </c>
      <c r="E58" s="99">
        <f>IF(D58="1.2(1)①",INDEX('1.2(1)①'!$B:$B,MATCH(F58,'1.2(1)①'!$J:$J,0),1),INDEX('1.2(1)②'!$B:$B,MATCH(F58,'1.2(1)②'!$J:$J,0),1))</f>
        <v>1</v>
      </c>
      <c r="F58" s="45" t="s">
        <v>2302</v>
      </c>
      <c r="G58" s="45" t="s">
        <v>1287</v>
      </c>
      <c r="H58" s="45" t="s">
        <v>1254</v>
      </c>
      <c r="I58" s="45" t="s">
        <v>1300</v>
      </c>
      <c r="J58" s="45" t="s">
        <v>1222</v>
      </c>
      <c r="K58" s="45" t="s">
        <v>1178</v>
      </c>
      <c r="L58" s="45">
        <v>2.64</v>
      </c>
      <c r="M58" s="45" t="s">
        <v>1187</v>
      </c>
      <c r="N58" s="45" t="s">
        <v>1188</v>
      </c>
      <c r="O58" s="73" t="s">
        <v>1178</v>
      </c>
      <c r="P58" s="45" t="s">
        <v>1182</v>
      </c>
      <c r="Q58" s="45" t="s">
        <v>1304</v>
      </c>
      <c r="R58" s="45" t="s">
        <v>1275</v>
      </c>
      <c r="S58" s="45" t="s">
        <v>1305</v>
      </c>
      <c r="T58" s="45" t="s">
        <v>1304</v>
      </c>
      <c r="U58" s="45" t="s">
        <v>1275</v>
      </c>
      <c r="V58" s="45" t="s">
        <v>1311</v>
      </c>
      <c r="W58" s="99" t="s">
        <v>2669</v>
      </c>
      <c r="X58" s="99"/>
    </row>
    <row r="59" spans="2:24" ht="43.2">
      <c r="B59" s="45">
        <f t="shared" si="0"/>
        <v>53</v>
      </c>
      <c r="C59" s="45" t="s">
        <v>1289</v>
      </c>
      <c r="D59" s="45" t="s">
        <v>1929</v>
      </c>
      <c r="E59" s="99">
        <f>IF(D59="1.2(1)①",INDEX('1.2(1)①'!$B:$B,MATCH(F59,'1.2(1)①'!$J:$J,0),1),INDEX('1.2(1)②'!$B:$B,MATCH(F59,'1.2(1)②'!$J:$J,0),1))</f>
        <v>1</v>
      </c>
      <c r="F59" s="45" t="s">
        <v>2302</v>
      </c>
      <c r="G59" s="45" t="s">
        <v>1287</v>
      </c>
      <c r="H59" s="45" t="s">
        <v>1254</v>
      </c>
      <c r="I59" s="45" t="s">
        <v>1306</v>
      </c>
      <c r="J59" s="45" t="s">
        <v>1222</v>
      </c>
      <c r="K59" s="45" t="s">
        <v>1178</v>
      </c>
      <c r="L59" s="45">
        <v>2.79</v>
      </c>
      <c r="M59" s="45" t="s">
        <v>1187</v>
      </c>
      <c r="N59" s="45" t="s">
        <v>1188</v>
      </c>
      <c r="O59" s="73" t="s">
        <v>1178</v>
      </c>
      <c r="P59" s="45" t="s">
        <v>1182</v>
      </c>
      <c r="Q59" s="45" t="s">
        <v>1304</v>
      </c>
      <c r="R59" s="45" t="s">
        <v>1275</v>
      </c>
      <c r="S59" s="45" t="s">
        <v>1305</v>
      </c>
      <c r="T59" s="45" t="s">
        <v>1304</v>
      </c>
      <c r="U59" s="45" t="s">
        <v>1275</v>
      </c>
      <c r="V59" s="45" t="s">
        <v>1311</v>
      </c>
      <c r="W59" s="99" t="s">
        <v>2669</v>
      </c>
      <c r="X59" s="99"/>
    </row>
    <row r="60" spans="2:24" ht="43.2">
      <c r="B60" s="45">
        <f t="shared" si="0"/>
        <v>54</v>
      </c>
      <c r="C60" s="45" t="s">
        <v>1289</v>
      </c>
      <c r="D60" s="45" t="s">
        <v>1929</v>
      </c>
      <c r="E60" s="99">
        <f>IF(D60="1.2(1)①",INDEX('1.2(1)①'!$B:$B,MATCH(F60,'1.2(1)①'!$J:$J,0),1),INDEX('1.2(1)②'!$B:$B,MATCH(F60,'1.2(1)②'!$J:$J,0),1))</f>
        <v>1</v>
      </c>
      <c r="F60" s="45" t="s">
        <v>2302</v>
      </c>
      <c r="G60" s="45" t="s">
        <v>1312</v>
      </c>
      <c r="H60" s="45" t="s">
        <v>1254</v>
      </c>
      <c r="I60" s="45" t="s">
        <v>1303</v>
      </c>
      <c r="J60" s="45" t="s">
        <v>1222</v>
      </c>
      <c r="K60" s="45" t="s">
        <v>1178</v>
      </c>
      <c r="L60" s="45" t="s">
        <v>1178</v>
      </c>
      <c r="M60" s="45" t="s">
        <v>1187</v>
      </c>
      <c r="N60" s="45" t="s">
        <v>1188</v>
      </c>
      <c r="O60" s="73" t="s">
        <v>1178</v>
      </c>
      <c r="P60" s="45" t="s">
        <v>1182</v>
      </c>
      <c r="Q60" s="45" t="s">
        <v>1304</v>
      </c>
      <c r="R60" s="45" t="s">
        <v>1275</v>
      </c>
      <c r="S60" s="45" t="s">
        <v>1305</v>
      </c>
      <c r="T60" s="45" t="s">
        <v>1304</v>
      </c>
      <c r="U60" s="45" t="s">
        <v>1275</v>
      </c>
      <c r="V60" s="45" t="s">
        <v>1311</v>
      </c>
      <c r="W60" s="99" t="s">
        <v>2669</v>
      </c>
      <c r="X60" s="99"/>
    </row>
    <row r="61" spans="2:24" ht="43.2">
      <c r="B61" s="45">
        <f t="shared" si="0"/>
        <v>55</v>
      </c>
      <c r="C61" s="45" t="s">
        <v>1289</v>
      </c>
      <c r="D61" s="45" t="s">
        <v>1929</v>
      </c>
      <c r="E61" s="99">
        <f>IF(D61="1.2(1)①",INDEX('1.2(1)①'!$B:$B,MATCH(F61,'1.2(1)①'!$J:$J,0),1),INDEX('1.2(1)②'!$B:$B,MATCH(F61,'1.2(1)②'!$J:$J,0),1))</f>
        <v>1</v>
      </c>
      <c r="F61" s="45" t="s">
        <v>2302</v>
      </c>
      <c r="G61" s="45" t="s">
        <v>1312</v>
      </c>
      <c r="H61" s="45" t="s">
        <v>1254</v>
      </c>
      <c r="I61" s="45" t="s">
        <v>1298</v>
      </c>
      <c r="J61" s="45" t="s">
        <v>1222</v>
      </c>
      <c r="K61" s="45" t="s">
        <v>1178</v>
      </c>
      <c r="L61" s="45">
        <v>2.9</v>
      </c>
      <c r="M61" s="45" t="s">
        <v>1187</v>
      </c>
      <c r="N61" s="45" t="s">
        <v>1188</v>
      </c>
      <c r="O61" s="73" t="s">
        <v>1178</v>
      </c>
      <c r="P61" s="45" t="s">
        <v>1182</v>
      </c>
      <c r="Q61" s="45" t="s">
        <v>1304</v>
      </c>
      <c r="R61" s="45" t="s">
        <v>1275</v>
      </c>
      <c r="S61" s="45" t="s">
        <v>1305</v>
      </c>
      <c r="T61" s="45" t="s">
        <v>1304</v>
      </c>
      <c r="U61" s="45" t="s">
        <v>1275</v>
      </c>
      <c r="V61" s="45" t="s">
        <v>1311</v>
      </c>
      <c r="W61" s="99" t="s">
        <v>2669</v>
      </c>
      <c r="X61" s="99"/>
    </row>
    <row r="62" spans="2:24" ht="43.2">
      <c r="B62" s="45">
        <f t="shared" si="0"/>
        <v>56</v>
      </c>
      <c r="C62" s="45" t="s">
        <v>1289</v>
      </c>
      <c r="D62" s="45" t="s">
        <v>1929</v>
      </c>
      <c r="E62" s="99">
        <f>IF(D62="1.2(1)①",INDEX('1.2(1)①'!$B:$B,MATCH(F62,'1.2(1)①'!$J:$J,0),1),INDEX('1.2(1)②'!$B:$B,MATCH(F62,'1.2(1)②'!$J:$J,0),1))</f>
        <v>1</v>
      </c>
      <c r="F62" s="45" t="s">
        <v>2302</v>
      </c>
      <c r="G62" s="45" t="s">
        <v>1312</v>
      </c>
      <c r="H62" s="45" t="s">
        <v>1254</v>
      </c>
      <c r="I62" s="45" t="s">
        <v>1299</v>
      </c>
      <c r="J62" s="45" t="s">
        <v>1222</v>
      </c>
      <c r="K62" s="45" t="s">
        <v>1178</v>
      </c>
      <c r="L62" s="45">
        <v>2.75</v>
      </c>
      <c r="M62" s="45" t="s">
        <v>1187</v>
      </c>
      <c r="N62" s="45" t="s">
        <v>1188</v>
      </c>
      <c r="O62" s="73" t="s">
        <v>1178</v>
      </c>
      <c r="P62" s="45" t="s">
        <v>1182</v>
      </c>
      <c r="Q62" s="45" t="s">
        <v>1304</v>
      </c>
      <c r="R62" s="45" t="s">
        <v>1275</v>
      </c>
      <c r="S62" s="45" t="s">
        <v>1305</v>
      </c>
      <c r="T62" s="45" t="s">
        <v>1304</v>
      </c>
      <c r="U62" s="45" t="s">
        <v>1275</v>
      </c>
      <c r="V62" s="45" t="s">
        <v>1311</v>
      </c>
      <c r="W62" s="99" t="s">
        <v>2669</v>
      </c>
      <c r="X62" s="99"/>
    </row>
    <row r="63" spans="2:24" ht="43.2">
      <c r="B63" s="45">
        <f t="shared" si="0"/>
        <v>57</v>
      </c>
      <c r="C63" s="45" t="s">
        <v>1289</v>
      </c>
      <c r="D63" s="45" t="s">
        <v>1929</v>
      </c>
      <c r="E63" s="99">
        <f>IF(D63="1.2(1)①",INDEX('1.2(1)①'!$B:$B,MATCH(F63,'1.2(1)①'!$J:$J,0),1),INDEX('1.2(1)②'!$B:$B,MATCH(F63,'1.2(1)②'!$J:$J,0),1))</f>
        <v>1</v>
      </c>
      <c r="F63" s="45" t="s">
        <v>2302</v>
      </c>
      <c r="G63" s="45" t="s">
        <v>1312</v>
      </c>
      <c r="H63" s="45" t="s">
        <v>1254</v>
      </c>
      <c r="I63" s="45" t="s">
        <v>1300</v>
      </c>
      <c r="J63" s="45" t="s">
        <v>1222</v>
      </c>
      <c r="K63" s="45" t="s">
        <v>1178</v>
      </c>
      <c r="L63" s="45" t="s">
        <v>1178</v>
      </c>
      <c r="M63" s="45" t="s">
        <v>1187</v>
      </c>
      <c r="N63" s="45" t="s">
        <v>1188</v>
      </c>
      <c r="O63" s="73" t="s">
        <v>1178</v>
      </c>
      <c r="P63" s="45" t="s">
        <v>1182</v>
      </c>
      <c r="Q63" s="45" t="s">
        <v>1304</v>
      </c>
      <c r="R63" s="45" t="s">
        <v>1275</v>
      </c>
      <c r="S63" s="45" t="s">
        <v>1305</v>
      </c>
      <c r="T63" s="45" t="s">
        <v>1304</v>
      </c>
      <c r="U63" s="45" t="s">
        <v>1275</v>
      </c>
      <c r="V63" s="45" t="s">
        <v>1311</v>
      </c>
      <c r="W63" s="99" t="s">
        <v>2669</v>
      </c>
      <c r="X63" s="99"/>
    </row>
    <row r="64" spans="2:24" ht="43.2">
      <c r="B64" s="45">
        <f t="shared" si="0"/>
        <v>58</v>
      </c>
      <c r="C64" s="45" t="s">
        <v>1289</v>
      </c>
      <c r="D64" s="45" t="s">
        <v>1929</v>
      </c>
      <c r="E64" s="99">
        <f>IF(D64="1.2(1)①",INDEX('1.2(1)①'!$B:$B,MATCH(F64,'1.2(1)①'!$J:$J,0),1),INDEX('1.2(1)②'!$B:$B,MATCH(F64,'1.2(1)②'!$J:$J,0),1))</f>
        <v>1</v>
      </c>
      <c r="F64" s="45" t="s">
        <v>2302</v>
      </c>
      <c r="G64" s="45" t="s">
        <v>1312</v>
      </c>
      <c r="H64" s="45" t="s">
        <v>1254</v>
      </c>
      <c r="I64" s="45" t="s">
        <v>1306</v>
      </c>
      <c r="J64" s="45" t="s">
        <v>1222</v>
      </c>
      <c r="K64" s="45" t="s">
        <v>1178</v>
      </c>
      <c r="L64" s="45" t="s">
        <v>1178</v>
      </c>
      <c r="M64" s="45" t="s">
        <v>1187</v>
      </c>
      <c r="N64" s="45" t="s">
        <v>1188</v>
      </c>
      <c r="O64" s="73" t="s">
        <v>1178</v>
      </c>
      <c r="P64" s="45" t="s">
        <v>1182</v>
      </c>
      <c r="Q64" s="45" t="s">
        <v>1304</v>
      </c>
      <c r="R64" s="45" t="s">
        <v>1275</v>
      </c>
      <c r="S64" s="45" t="s">
        <v>1305</v>
      </c>
      <c r="T64" s="45" t="s">
        <v>1304</v>
      </c>
      <c r="U64" s="45" t="s">
        <v>1275</v>
      </c>
      <c r="V64" s="45" t="s">
        <v>1311</v>
      </c>
      <c r="W64" s="99" t="s">
        <v>2669</v>
      </c>
      <c r="X64" s="99"/>
    </row>
    <row r="65" spans="2:24" ht="43.2">
      <c r="B65" s="45">
        <f t="shared" si="0"/>
        <v>59</v>
      </c>
      <c r="C65" s="45" t="s">
        <v>1289</v>
      </c>
      <c r="D65" s="45" t="s">
        <v>1929</v>
      </c>
      <c r="E65" s="99">
        <f>IF(D65="1.2(1)①",INDEX('1.2(1)①'!$B:$B,MATCH(F65,'1.2(1)①'!$J:$J,0),1),INDEX('1.2(1)②'!$B:$B,MATCH(F65,'1.2(1)②'!$J:$J,0),1))</f>
        <v>1</v>
      </c>
      <c r="F65" s="45" t="s">
        <v>2302</v>
      </c>
      <c r="G65" s="45" t="s">
        <v>1313</v>
      </c>
      <c r="H65" s="45" t="s">
        <v>1254</v>
      </c>
      <c r="I65" s="45" t="s">
        <v>1303</v>
      </c>
      <c r="J65" s="45" t="s">
        <v>1222</v>
      </c>
      <c r="K65" s="45" t="s">
        <v>1178</v>
      </c>
      <c r="L65" s="45">
        <v>2.78</v>
      </c>
      <c r="M65" s="45" t="s">
        <v>1187</v>
      </c>
      <c r="N65" s="45" t="s">
        <v>1188</v>
      </c>
      <c r="O65" s="73" t="s">
        <v>1178</v>
      </c>
      <c r="P65" s="45" t="s">
        <v>1182</v>
      </c>
      <c r="Q65" s="45" t="s">
        <v>1304</v>
      </c>
      <c r="R65" s="45" t="s">
        <v>1275</v>
      </c>
      <c r="S65" s="45" t="s">
        <v>1305</v>
      </c>
      <c r="T65" s="45" t="s">
        <v>1304</v>
      </c>
      <c r="U65" s="45" t="s">
        <v>1275</v>
      </c>
      <c r="V65" s="45" t="s">
        <v>1314</v>
      </c>
      <c r="W65" s="99" t="s">
        <v>2669</v>
      </c>
      <c r="X65" s="99"/>
    </row>
    <row r="66" spans="2:24" ht="43.2">
      <c r="B66" s="45">
        <f t="shared" si="0"/>
        <v>60</v>
      </c>
      <c r="C66" s="45" t="s">
        <v>1289</v>
      </c>
      <c r="D66" s="45" t="s">
        <v>1929</v>
      </c>
      <c r="E66" s="99">
        <f>IF(D66="1.2(1)①",INDEX('1.2(1)①'!$B:$B,MATCH(F66,'1.2(1)①'!$J:$J,0),1),INDEX('1.2(1)②'!$B:$B,MATCH(F66,'1.2(1)②'!$J:$J,0),1))</f>
        <v>1</v>
      </c>
      <c r="F66" s="45" t="s">
        <v>2302</v>
      </c>
      <c r="G66" s="45" t="s">
        <v>1313</v>
      </c>
      <c r="H66" s="45" t="s">
        <v>1254</v>
      </c>
      <c r="I66" s="45" t="s">
        <v>1298</v>
      </c>
      <c r="J66" s="45" t="s">
        <v>1222</v>
      </c>
      <c r="K66" s="45" t="s">
        <v>1178</v>
      </c>
      <c r="L66" s="45">
        <v>2.78</v>
      </c>
      <c r="M66" s="45" t="s">
        <v>1187</v>
      </c>
      <c r="N66" s="45" t="s">
        <v>1188</v>
      </c>
      <c r="O66" s="73" t="s">
        <v>1178</v>
      </c>
      <c r="P66" s="45" t="s">
        <v>1182</v>
      </c>
      <c r="Q66" s="45" t="s">
        <v>1304</v>
      </c>
      <c r="R66" s="45" t="s">
        <v>1275</v>
      </c>
      <c r="S66" s="45" t="s">
        <v>1305</v>
      </c>
      <c r="T66" s="45" t="s">
        <v>1304</v>
      </c>
      <c r="U66" s="45" t="s">
        <v>1275</v>
      </c>
      <c r="V66" s="45" t="s">
        <v>1314</v>
      </c>
      <c r="W66" s="99" t="s">
        <v>2669</v>
      </c>
      <c r="X66" s="99"/>
    </row>
    <row r="67" spans="2:24" ht="43.2">
      <c r="B67" s="45">
        <f t="shared" si="0"/>
        <v>61</v>
      </c>
      <c r="C67" s="45" t="s">
        <v>1289</v>
      </c>
      <c r="D67" s="45" t="s">
        <v>1929</v>
      </c>
      <c r="E67" s="99">
        <f>IF(D67="1.2(1)①",INDEX('1.2(1)①'!$B:$B,MATCH(F67,'1.2(1)①'!$J:$J,0),1),INDEX('1.2(1)②'!$B:$B,MATCH(F67,'1.2(1)②'!$J:$J,0),1))</f>
        <v>1</v>
      </c>
      <c r="F67" s="45" t="s">
        <v>2302</v>
      </c>
      <c r="G67" s="45" t="s">
        <v>1313</v>
      </c>
      <c r="H67" s="45" t="s">
        <v>1254</v>
      </c>
      <c r="I67" s="45" t="s">
        <v>1299</v>
      </c>
      <c r="J67" s="45" t="s">
        <v>1222</v>
      </c>
      <c r="K67" s="45" t="s">
        <v>1178</v>
      </c>
      <c r="L67" s="45">
        <v>2.72</v>
      </c>
      <c r="M67" s="45" t="s">
        <v>1187</v>
      </c>
      <c r="N67" s="45" t="s">
        <v>1188</v>
      </c>
      <c r="O67" s="73" t="s">
        <v>1178</v>
      </c>
      <c r="P67" s="45" t="s">
        <v>1182</v>
      </c>
      <c r="Q67" s="45" t="s">
        <v>1304</v>
      </c>
      <c r="R67" s="45" t="s">
        <v>1275</v>
      </c>
      <c r="S67" s="45" t="s">
        <v>1305</v>
      </c>
      <c r="T67" s="45" t="s">
        <v>1304</v>
      </c>
      <c r="U67" s="45" t="s">
        <v>1275</v>
      </c>
      <c r="V67" s="45" t="s">
        <v>1314</v>
      </c>
      <c r="W67" s="99" t="s">
        <v>2669</v>
      </c>
      <c r="X67" s="99"/>
    </row>
    <row r="68" spans="2:24" ht="43.2">
      <c r="B68" s="45">
        <f t="shared" si="0"/>
        <v>62</v>
      </c>
      <c r="C68" s="45" t="s">
        <v>1289</v>
      </c>
      <c r="D68" s="45" t="s">
        <v>1929</v>
      </c>
      <c r="E68" s="99">
        <f>IF(D68="1.2(1)①",INDEX('1.2(1)①'!$B:$B,MATCH(F68,'1.2(1)①'!$J:$J,0),1),INDEX('1.2(1)②'!$B:$B,MATCH(F68,'1.2(1)②'!$J:$J,0),1))</f>
        <v>1</v>
      </c>
      <c r="F68" s="45" t="s">
        <v>2302</v>
      </c>
      <c r="G68" s="45" t="s">
        <v>1313</v>
      </c>
      <c r="H68" s="45" t="s">
        <v>1254</v>
      </c>
      <c r="I68" s="45" t="s">
        <v>1300</v>
      </c>
      <c r="J68" s="45" t="s">
        <v>1222</v>
      </c>
      <c r="K68" s="45" t="s">
        <v>1178</v>
      </c>
      <c r="L68" s="45">
        <v>2.63</v>
      </c>
      <c r="M68" s="45" t="s">
        <v>1187</v>
      </c>
      <c r="N68" s="45" t="s">
        <v>1188</v>
      </c>
      <c r="O68" s="73" t="s">
        <v>1178</v>
      </c>
      <c r="P68" s="45" t="s">
        <v>1182</v>
      </c>
      <c r="Q68" s="45" t="s">
        <v>1304</v>
      </c>
      <c r="R68" s="45" t="s">
        <v>1275</v>
      </c>
      <c r="S68" s="45" t="s">
        <v>1305</v>
      </c>
      <c r="T68" s="45" t="s">
        <v>1304</v>
      </c>
      <c r="U68" s="45" t="s">
        <v>1275</v>
      </c>
      <c r="V68" s="45" t="s">
        <v>1314</v>
      </c>
      <c r="W68" s="99" t="s">
        <v>2669</v>
      </c>
      <c r="X68" s="99"/>
    </row>
    <row r="69" spans="2:24" ht="43.2">
      <c r="B69" s="45">
        <f t="shared" si="0"/>
        <v>63</v>
      </c>
      <c r="C69" s="45" t="s">
        <v>1289</v>
      </c>
      <c r="D69" s="45" t="s">
        <v>1929</v>
      </c>
      <c r="E69" s="99">
        <f>IF(D69="1.2(1)①",INDEX('1.2(1)①'!$B:$B,MATCH(F69,'1.2(1)①'!$J:$J,0),1),INDEX('1.2(1)②'!$B:$B,MATCH(F69,'1.2(1)②'!$J:$J,0),1))</f>
        <v>1</v>
      </c>
      <c r="F69" s="45" t="s">
        <v>2302</v>
      </c>
      <c r="G69" s="45" t="s">
        <v>1313</v>
      </c>
      <c r="H69" s="45" t="s">
        <v>1254</v>
      </c>
      <c r="I69" s="45" t="s">
        <v>1306</v>
      </c>
      <c r="J69" s="45" t="s">
        <v>1222</v>
      </c>
      <c r="K69" s="45" t="s">
        <v>1178</v>
      </c>
      <c r="L69" s="45">
        <v>2.72</v>
      </c>
      <c r="M69" s="45" t="s">
        <v>1187</v>
      </c>
      <c r="N69" s="45" t="s">
        <v>1188</v>
      </c>
      <c r="O69" s="73" t="s">
        <v>1178</v>
      </c>
      <c r="P69" s="45" t="s">
        <v>1182</v>
      </c>
      <c r="Q69" s="45" t="s">
        <v>1304</v>
      </c>
      <c r="R69" s="45" t="s">
        <v>1275</v>
      </c>
      <c r="S69" s="45" t="s">
        <v>1305</v>
      </c>
      <c r="T69" s="45" t="s">
        <v>1304</v>
      </c>
      <c r="U69" s="45" t="s">
        <v>1275</v>
      </c>
      <c r="V69" s="45" t="s">
        <v>1314</v>
      </c>
      <c r="W69" s="99" t="s">
        <v>2669</v>
      </c>
      <c r="X69" s="99"/>
    </row>
    <row r="70" spans="2:24" ht="43.2">
      <c r="B70" s="45">
        <f t="shared" si="0"/>
        <v>64</v>
      </c>
      <c r="C70" s="45" t="s">
        <v>1289</v>
      </c>
      <c r="D70" s="45" t="s">
        <v>1929</v>
      </c>
      <c r="E70" s="99">
        <f>IF(D70="1.2(1)①",INDEX('1.2(1)①'!$B:$B,MATCH(F70,'1.2(1)①'!$J:$J,0),1),INDEX('1.2(1)②'!$B:$B,MATCH(F70,'1.2(1)②'!$J:$J,0),1))</f>
        <v>1</v>
      </c>
      <c r="F70" s="45" t="s">
        <v>2302</v>
      </c>
      <c r="G70" s="45" t="s">
        <v>1283</v>
      </c>
      <c r="H70" s="45" t="s">
        <v>1254</v>
      </c>
      <c r="I70" s="45" t="s">
        <v>1303</v>
      </c>
      <c r="J70" s="45" t="s">
        <v>1222</v>
      </c>
      <c r="K70" s="45" t="s">
        <v>1178</v>
      </c>
      <c r="L70" s="45">
        <v>2.4500000000000002</v>
      </c>
      <c r="M70" s="45" t="s">
        <v>1187</v>
      </c>
      <c r="N70" s="45" t="s">
        <v>1188</v>
      </c>
      <c r="O70" s="73" t="s">
        <v>1178</v>
      </c>
      <c r="P70" s="45" t="s">
        <v>1182</v>
      </c>
      <c r="Q70" s="45" t="s">
        <v>1304</v>
      </c>
      <c r="R70" s="45" t="s">
        <v>1275</v>
      </c>
      <c r="S70" s="45" t="s">
        <v>1305</v>
      </c>
      <c r="T70" s="45" t="s">
        <v>1304</v>
      </c>
      <c r="U70" s="45" t="s">
        <v>1275</v>
      </c>
      <c r="V70" s="45" t="s">
        <v>1315</v>
      </c>
      <c r="W70" s="99" t="s">
        <v>2669</v>
      </c>
      <c r="X70" s="99"/>
    </row>
    <row r="71" spans="2:24" ht="43.2">
      <c r="B71" s="45">
        <f t="shared" si="0"/>
        <v>65</v>
      </c>
      <c r="C71" s="45" t="s">
        <v>1289</v>
      </c>
      <c r="D71" s="45" t="s">
        <v>1929</v>
      </c>
      <c r="E71" s="99">
        <f>IF(D71="1.2(1)①",INDEX('1.2(1)①'!$B:$B,MATCH(F71,'1.2(1)①'!$J:$J,0),1),INDEX('1.2(1)②'!$B:$B,MATCH(F71,'1.2(1)②'!$J:$J,0),1))</f>
        <v>1</v>
      </c>
      <c r="F71" s="45" t="s">
        <v>2302</v>
      </c>
      <c r="G71" s="45" t="s">
        <v>1283</v>
      </c>
      <c r="H71" s="45" t="s">
        <v>1254</v>
      </c>
      <c r="I71" s="45" t="s">
        <v>1298</v>
      </c>
      <c r="J71" s="45" t="s">
        <v>1222</v>
      </c>
      <c r="K71" s="45" t="s">
        <v>1178</v>
      </c>
      <c r="L71" s="45" t="s">
        <v>1178</v>
      </c>
      <c r="M71" s="45" t="s">
        <v>1187</v>
      </c>
      <c r="N71" s="45" t="s">
        <v>1188</v>
      </c>
      <c r="O71" s="73" t="s">
        <v>1178</v>
      </c>
      <c r="P71" s="45" t="s">
        <v>1182</v>
      </c>
      <c r="Q71" s="45" t="s">
        <v>1304</v>
      </c>
      <c r="R71" s="45" t="s">
        <v>1275</v>
      </c>
      <c r="S71" s="45" t="s">
        <v>1305</v>
      </c>
      <c r="T71" s="45" t="s">
        <v>1304</v>
      </c>
      <c r="U71" s="45" t="s">
        <v>1275</v>
      </c>
      <c r="V71" s="45" t="s">
        <v>1315</v>
      </c>
      <c r="W71" s="99" t="s">
        <v>2669</v>
      </c>
      <c r="X71" s="99"/>
    </row>
    <row r="72" spans="2:24" ht="43.2">
      <c r="B72" s="45">
        <f t="shared" ref="B72:B135" si="1">ROW(B72)-6</f>
        <v>66</v>
      </c>
      <c r="C72" s="45" t="s">
        <v>1289</v>
      </c>
      <c r="D72" s="45" t="s">
        <v>1929</v>
      </c>
      <c r="E72" s="99">
        <f>IF(D72="1.2(1)①",INDEX('1.2(1)①'!$B:$B,MATCH(F72,'1.2(1)①'!$J:$J,0),1),INDEX('1.2(1)②'!$B:$B,MATCH(F72,'1.2(1)②'!$J:$J,0),1))</f>
        <v>1</v>
      </c>
      <c r="F72" s="45" t="s">
        <v>2302</v>
      </c>
      <c r="G72" s="45" t="s">
        <v>1283</v>
      </c>
      <c r="H72" s="45" t="s">
        <v>1254</v>
      </c>
      <c r="I72" s="45" t="s">
        <v>1299</v>
      </c>
      <c r="J72" s="45" t="s">
        <v>1222</v>
      </c>
      <c r="K72" s="45" t="s">
        <v>1178</v>
      </c>
      <c r="L72" s="45" t="s">
        <v>1178</v>
      </c>
      <c r="M72" s="45" t="s">
        <v>1187</v>
      </c>
      <c r="N72" s="45" t="s">
        <v>1188</v>
      </c>
      <c r="O72" s="73" t="s">
        <v>1178</v>
      </c>
      <c r="P72" s="45" t="s">
        <v>1182</v>
      </c>
      <c r="Q72" s="45" t="s">
        <v>1304</v>
      </c>
      <c r="R72" s="45" t="s">
        <v>1275</v>
      </c>
      <c r="S72" s="45" t="s">
        <v>1305</v>
      </c>
      <c r="T72" s="45" t="s">
        <v>1304</v>
      </c>
      <c r="U72" s="45" t="s">
        <v>1275</v>
      </c>
      <c r="V72" s="45" t="s">
        <v>1315</v>
      </c>
      <c r="W72" s="99" t="s">
        <v>2669</v>
      </c>
      <c r="X72" s="99"/>
    </row>
    <row r="73" spans="2:24" ht="43.2">
      <c r="B73" s="45">
        <f t="shared" si="1"/>
        <v>67</v>
      </c>
      <c r="C73" s="45" t="s">
        <v>1289</v>
      </c>
      <c r="D73" s="45" t="s">
        <v>1929</v>
      </c>
      <c r="E73" s="99">
        <f>IF(D73="1.2(1)①",INDEX('1.2(1)①'!$B:$B,MATCH(F73,'1.2(1)①'!$J:$J,0),1),INDEX('1.2(1)②'!$B:$B,MATCH(F73,'1.2(1)②'!$J:$J,0),1))</f>
        <v>1</v>
      </c>
      <c r="F73" s="45" t="s">
        <v>2302</v>
      </c>
      <c r="G73" s="45" t="s">
        <v>1283</v>
      </c>
      <c r="H73" s="45" t="s">
        <v>1254</v>
      </c>
      <c r="I73" s="45" t="s">
        <v>1300</v>
      </c>
      <c r="J73" s="45" t="s">
        <v>1222</v>
      </c>
      <c r="K73" s="45" t="s">
        <v>1178</v>
      </c>
      <c r="L73" s="45" t="s">
        <v>1178</v>
      </c>
      <c r="M73" s="45" t="s">
        <v>1187</v>
      </c>
      <c r="N73" s="45" t="s">
        <v>1188</v>
      </c>
      <c r="O73" s="73" t="s">
        <v>1178</v>
      </c>
      <c r="P73" s="45" t="s">
        <v>1182</v>
      </c>
      <c r="Q73" s="45" t="s">
        <v>1304</v>
      </c>
      <c r="R73" s="45" t="s">
        <v>1275</v>
      </c>
      <c r="S73" s="45" t="s">
        <v>1305</v>
      </c>
      <c r="T73" s="45" t="s">
        <v>1304</v>
      </c>
      <c r="U73" s="45" t="s">
        <v>1275</v>
      </c>
      <c r="V73" s="45" t="s">
        <v>1315</v>
      </c>
      <c r="W73" s="99" t="s">
        <v>2669</v>
      </c>
      <c r="X73" s="99"/>
    </row>
    <row r="74" spans="2:24" ht="43.2">
      <c r="B74" s="45">
        <f t="shared" si="1"/>
        <v>68</v>
      </c>
      <c r="C74" s="45" t="s">
        <v>1289</v>
      </c>
      <c r="D74" s="45" t="s">
        <v>1929</v>
      </c>
      <c r="E74" s="99">
        <f>IF(D74="1.2(1)①",INDEX('1.2(1)①'!$B:$B,MATCH(F74,'1.2(1)①'!$J:$J,0),1),INDEX('1.2(1)②'!$B:$B,MATCH(F74,'1.2(1)②'!$J:$J,0),1))</f>
        <v>1</v>
      </c>
      <c r="F74" s="45" t="s">
        <v>2302</v>
      </c>
      <c r="G74" s="45" t="s">
        <v>1283</v>
      </c>
      <c r="H74" s="45" t="s">
        <v>1254</v>
      </c>
      <c r="I74" s="45" t="s">
        <v>1306</v>
      </c>
      <c r="J74" s="45" t="s">
        <v>1222</v>
      </c>
      <c r="K74" s="45" t="s">
        <v>1178</v>
      </c>
      <c r="L74" s="45" t="s">
        <v>1178</v>
      </c>
      <c r="M74" s="45" t="s">
        <v>1187</v>
      </c>
      <c r="N74" s="45" t="s">
        <v>1188</v>
      </c>
      <c r="O74" s="73" t="s">
        <v>1178</v>
      </c>
      <c r="P74" s="45" t="s">
        <v>1182</v>
      </c>
      <c r="Q74" s="45" t="s">
        <v>1304</v>
      </c>
      <c r="R74" s="45" t="s">
        <v>1275</v>
      </c>
      <c r="S74" s="45" t="s">
        <v>1305</v>
      </c>
      <c r="T74" s="45" t="s">
        <v>1304</v>
      </c>
      <c r="U74" s="45" t="s">
        <v>1275</v>
      </c>
      <c r="V74" s="45" t="s">
        <v>1315</v>
      </c>
      <c r="W74" s="99" t="s">
        <v>2669</v>
      </c>
      <c r="X74" s="99"/>
    </row>
    <row r="75" spans="2:24" ht="43.2">
      <c r="B75" s="45">
        <f t="shared" si="1"/>
        <v>69</v>
      </c>
      <c r="C75" s="45" t="s">
        <v>1289</v>
      </c>
      <c r="D75" s="45" t="s">
        <v>1929</v>
      </c>
      <c r="E75" s="99">
        <f>IF(D75="1.2(1)①",INDEX('1.2(1)①'!$B:$B,MATCH(F75,'1.2(1)①'!$J:$J,0),1),INDEX('1.2(1)②'!$B:$B,MATCH(F75,'1.2(1)②'!$J:$J,0),1))</f>
        <v>1</v>
      </c>
      <c r="F75" s="45" t="s">
        <v>2302</v>
      </c>
      <c r="G75" s="45" t="s">
        <v>1285</v>
      </c>
      <c r="H75" s="45" t="s">
        <v>1254</v>
      </c>
      <c r="I75" s="45" t="s">
        <v>1303</v>
      </c>
      <c r="J75" s="45" t="s">
        <v>1222</v>
      </c>
      <c r="K75" s="45" t="s">
        <v>1178</v>
      </c>
      <c r="L75" s="45">
        <v>3.08</v>
      </c>
      <c r="M75" s="45" t="s">
        <v>1187</v>
      </c>
      <c r="N75" s="45" t="s">
        <v>1188</v>
      </c>
      <c r="O75" s="73" t="s">
        <v>1178</v>
      </c>
      <c r="P75" s="45" t="s">
        <v>1182</v>
      </c>
      <c r="Q75" s="45" t="s">
        <v>1304</v>
      </c>
      <c r="R75" s="45" t="s">
        <v>1275</v>
      </c>
      <c r="S75" s="45" t="s">
        <v>1305</v>
      </c>
      <c r="T75" s="45" t="s">
        <v>1304</v>
      </c>
      <c r="U75" s="45" t="s">
        <v>1275</v>
      </c>
      <c r="V75" s="45" t="s">
        <v>1316</v>
      </c>
      <c r="W75" s="99" t="s">
        <v>2669</v>
      </c>
      <c r="X75" s="99"/>
    </row>
    <row r="76" spans="2:24" ht="57.6">
      <c r="B76" s="45">
        <f t="shared" si="1"/>
        <v>70</v>
      </c>
      <c r="C76" s="45" t="s">
        <v>1289</v>
      </c>
      <c r="D76" s="45" t="s">
        <v>1929</v>
      </c>
      <c r="E76" s="99">
        <f>IF(D76="1.2(1)①",INDEX('1.2(1)①'!$B:$B,MATCH(F76,'1.2(1)①'!$J:$J,0),1),INDEX('1.2(1)②'!$B:$B,MATCH(F76,'1.2(1)②'!$J:$J,0),1))</f>
        <v>1</v>
      </c>
      <c r="F76" s="45" t="s">
        <v>2302</v>
      </c>
      <c r="G76" s="45" t="s">
        <v>1285</v>
      </c>
      <c r="H76" s="45" t="s">
        <v>1254</v>
      </c>
      <c r="I76" s="45" t="s">
        <v>1298</v>
      </c>
      <c r="J76" s="45" t="s">
        <v>1222</v>
      </c>
      <c r="K76" s="45" t="s">
        <v>1178</v>
      </c>
      <c r="L76" s="45">
        <v>2.82</v>
      </c>
      <c r="M76" s="45" t="s">
        <v>1187</v>
      </c>
      <c r="N76" s="45" t="s">
        <v>1188</v>
      </c>
      <c r="O76" s="73">
        <v>12970000</v>
      </c>
      <c r="P76" s="45" t="s">
        <v>1182</v>
      </c>
      <c r="Q76" s="45" t="s">
        <v>1304</v>
      </c>
      <c r="R76" s="45" t="s">
        <v>1275</v>
      </c>
      <c r="S76" s="45" t="s">
        <v>1305</v>
      </c>
      <c r="T76" s="45" t="s">
        <v>1304</v>
      </c>
      <c r="U76" s="45" t="s">
        <v>1275</v>
      </c>
      <c r="V76" s="45" t="s">
        <v>1316</v>
      </c>
      <c r="W76" s="99" t="s">
        <v>2669</v>
      </c>
      <c r="X76" s="52" t="s">
        <v>2967</v>
      </c>
    </row>
    <row r="77" spans="2:24" ht="43.2">
      <c r="B77" s="45">
        <f t="shared" si="1"/>
        <v>71</v>
      </c>
      <c r="C77" s="45" t="s">
        <v>1289</v>
      </c>
      <c r="D77" s="45" t="s">
        <v>1929</v>
      </c>
      <c r="E77" s="99">
        <f>IF(D77="1.2(1)①",INDEX('1.2(1)①'!$B:$B,MATCH(F77,'1.2(1)①'!$J:$J,0),1),INDEX('1.2(1)②'!$B:$B,MATCH(F77,'1.2(1)②'!$J:$J,0),1))</f>
        <v>1</v>
      </c>
      <c r="F77" s="45" t="s">
        <v>2302</v>
      </c>
      <c r="G77" s="45" t="s">
        <v>1285</v>
      </c>
      <c r="H77" s="45" t="s">
        <v>1254</v>
      </c>
      <c r="I77" s="45" t="s">
        <v>1299</v>
      </c>
      <c r="J77" s="45" t="s">
        <v>1222</v>
      </c>
      <c r="K77" s="45" t="s">
        <v>1178</v>
      </c>
      <c r="L77" s="45">
        <v>2.68</v>
      </c>
      <c r="M77" s="45" t="s">
        <v>1187</v>
      </c>
      <c r="N77" s="45" t="s">
        <v>1188</v>
      </c>
      <c r="O77" s="73" t="s">
        <v>1178</v>
      </c>
      <c r="P77" s="45" t="s">
        <v>1182</v>
      </c>
      <c r="Q77" s="45" t="s">
        <v>1304</v>
      </c>
      <c r="R77" s="45" t="s">
        <v>1275</v>
      </c>
      <c r="S77" s="45" t="s">
        <v>1305</v>
      </c>
      <c r="T77" s="45" t="s">
        <v>1304</v>
      </c>
      <c r="U77" s="45" t="s">
        <v>1275</v>
      </c>
      <c r="V77" s="45" t="s">
        <v>1316</v>
      </c>
      <c r="W77" s="99" t="s">
        <v>2669</v>
      </c>
      <c r="X77" s="99"/>
    </row>
    <row r="78" spans="2:24" ht="43.2">
      <c r="B78" s="45">
        <f t="shared" si="1"/>
        <v>72</v>
      </c>
      <c r="C78" s="45" t="s">
        <v>1289</v>
      </c>
      <c r="D78" s="45" t="s">
        <v>1929</v>
      </c>
      <c r="E78" s="99">
        <f>IF(D78="1.2(1)①",INDEX('1.2(1)①'!$B:$B,MATCH(F78,'1.2(1)①'!$J:$J,0),1),INDEX('1.2(1)②'!$B:$B,MATCH(F78,'1.2(1)②'!$J:$J,0),1))</f>
        <v>1</v>
      </c>
      <c r="F78" s="45" t="s">
        <v>2302</v>
      </c>
      <c r="G78" s="45" t="s">
        <v>1285</v>
      </c>
      <c r="H78" s="45" t="s">
        <v>1254</v>
      </c>
      <c r="I78" s="45" t="s">
        <v>1300</v>
      </c>
      <c r="J78" s="45" t="s">
        <v>1222</v>
      </c>
      <c r="K78" s="45" t="s">
        <v>1178</v>
      </c>
      <c r="L78" s="45" t="s">
        <v>1178</v>
      </c>
      <c r="M78" s="45" t="s">
        <v>1187</v>
      </c>
      <c r="N78" s="45" t="s">
        <v>1188</v>
      </c>
      <c r="O78" s="73" t="s">
        <v>1178</v>
      </c>
      <c r="P78" s="45" t="s">
        <v>1182</v>
      </c>
      <c r="Q78" s="45" t="s">
        <v>1304</v>
      </c>
      <c r="R78" s="45" t="s">
        <v>1275</v>
      </c>
      <c r="S78" s="45" t="s">
        <v>1305</v>
      </c>
      <c r="T78" s="45" t="s">
        <v>1304</v>
      </c>
      <c r="U78" s="45" t="s">
        <v>1275</v>
      </c>
      <c r="V78" s="45" t="s">
        <v>1316</v>
      </c>
      <c r="W78" s="99" t="s">
        <v>2669</v>
      </c>
      <c r="X78" s="99"/>
    </row>
    <row r="79" spans="2:24" ht="43.2">
      <c r="B79" s="45">
        <f t="shared" si="1"/>
        <v>73</v>
      </c>
      <c r="C79" s="45" t="s">
        <v>1289</v>
      </c>
      <c r="D79" s="45" t="s">
        <v>1929</v>
      </c>
      <c r="E79" s="99">
        <f>IF(D79="1.2(1)①",INDEX('1.2(1)①'!$B:$B,MATCH(F79,'1.2(1)①'!$J:$J,0),1),INDEX('1.2(1)②'!$B:$B,MATCH(F79,'1.2(1)②'!$J:$J,0),1))</f>
        <v>1</v>
      </c>
      <c r="F79" s="45" t="s">
        <v>2302</v>
      </c>
      <c r="G79" s="45" t="s">
        <v>1285</v>
      </c>
      <c r="H79" s="45" t="s">
        <v>1254</v>
      </c>
      <c r="I79" s="45" t="s">
        <v>1306</v>
      </c>
      <c r="J79" s="45" t="s">
        <v>1222</v>
      </c>
      <c r="K79" s="45" t="s">
        <v>1178</v>
      </c>
      <c r="L79" s="45" t="s">
        <v>1178</v>
      </c>
      <c r="M79" s="45" t="s">
        <v>1187</v>
      </c>
      <c r="N79" s="45" t="s">
        <v>1188</v>
      </c>
      <c r="O79" s="73" t="s">
        <v>1178</v>
      </c>
      <c r="P79" s="45" t="s">
        <v>1182</v>
      </c>
      <c r="Q79" s="45" t="s">
        <v>1304</v>
      </c>
      <c r="R79" s="45" t="s">
        <v>1275</v>
      </c>
      <c r="S79" s="45" t="s">
        <v>1305</v>
      </c>
      <c r="T79" s="45" t="s">
        <v>1304</v>
      </c>
      <c r="U79" s="45" t="s">
        <v>1275</v>
      </c>
      <c r="V79" s="45" t="s">
        <v>1316</v>
      </c>
      <c r="W79" s="99" t="s">
        <v>2669</v>
      </c>
      <c r="X79" s="99"/>
    </row>
    <row r="80" spans="2:24" ht="43.2">
      <c r="B80" s="45">
        <f t="shared" si="1"/>
        <v>74</v>
      </c>
      <c r="C80" s="45" t="s">
        <v>1289</v>
      </c>
      <c r="D80" s="45" t="s">
        <v>1929</v>
      </c>
      <c r="E80" s="99">
        <f>IF(D80="1.2(1)①",INDEX('1.2(1)①'!$B:$B,MATCH(F80,'1.2(1)①'!$J:$J,0),1),INDEX('1.2(1)②'!$B:$B,MATCH(F80,'1.2(1)②'!$J:$J,0),1))</f>
        <v>1</v>
      </c>
      <c r="F80" s="45" t="s">
        <v>2302</v>
      </c>
      <c r="G80" s="45" t="s">
        <v>1198</v>
      </c>
      <c r="H80" s="45" t="s">
        <v>1254</v>
      </c>
      <c r="I80" s="45" t="s">
        <v>1303</v>
      </c>
      <c r="J80" s="45" t="s">
        <v>1256</v>
      </c>
      <c r="K80" s="45" t="s">
        <v>1178</v>
      </c>
      <c r="L80" s="45" t="s">
        <v>1178</v>
      </c>
      <c r="M80" s="45" t="s">
        <v>1187</v>
      </c>
      <c r="N80" s="45" t="s">
        <v>1188</v>
      </c>
      <c r="O80" s="73" t="s">
        <v>1178</v>
      </c>
      <c r="P80" s="45" t="s">
        <v>1182</v>
      </c>
      <c r="Q80" s="45" t="s">
        <v>1304</v>
      </c>
      <c r="R80" s="45" t="s">
        <v>1275</v>
      </c>
      <c r="S80" s="45" t="s">
        <v>1305</v>
      </c>
      <c r="T80" s="45" t="s">
        <v>1304</v>
      </c>
      <c r="U80" s="45" t="s">
        <v>1275</v>
      </c>
      <c r="V80" s="45" t="s">
        <v>1305</v>
      </c>
      <c r="W80" s="99" t="s">
        <v>2669</v>
      </c>
      <c r="X80" s="99"/>
    </row>
    <row r="81" spans="2:24" ht="43.2">
      <c r="B81" s="45">
        <f t="shared" si="1"/>
        <v>75</v>
      </c>
      <c r="C81" s="45" t="s">
        <v>1289</v>
      </c>
      <c r="D81" s="45" t="s">
        <v>1929</v>
      </c>
      <c r="E81" s="99">
        <f>IF(D81="1.2(1)①",INDEX('1.2(1)①'!$B:$B,MATCH(F81,'1.2(1)①'!$J:$J,0),1),INDEX('1.2(1)②'!$B:$B,MATCH(F81,'1.2(1)②'!$J:$J,0),1))</f>
        <v>1</v>
      </c>
      <c r="F81" s="45" t="s">
        <v>2302</v>
      </c>
      <c r="G81" s="45" t="s">
        <v>1198</v>
      </c>
      <c r="H81" s="45" t="s">
        <v>1254</v>
      </c>
      <c r="I81" s="45" t="s">
        <v>1298</v>
      </c>
      <c r="J81" s="45" t="s">
        <v>1256</v>
      </c>
      <c r="K81" s="45" t="s">
        <v>1178</v>
      </c>
      <c r="L81" s="45" t="s">
        <v>1178</v>
      </c>
      <c r="M81" s="45" t="s">
        <v>1187</v>
      </c>
      <c r="N81" s="45" t="s">
        <v>1188</v>
      </c>
      <c r="O81" s="73" t="s">
        <v>1178</v>
      </c>
      <c r="P81" s="45" t="s">
        <v>1182</v>
      </c>
      <c r="Q81" s="45" t="s">
        <v>1304</v>
      </c>
      <c r="R81" s="45" t="s">
        <v>1275</v>
      </c>
      <c r="S81" s="45" t="s">
        <v>1305</v>
      </c>
      <c r="T81" s="45" t="s">
        <v>1304</v>
      </c>
      <c r="U81" s="45" t="s">
        <v>1275</v>
      </c>
      <c r="V81" s="45" t="s">
        <v>1305</v>
      </c>
      <c r="W81" s="99" t="s">
        <v>2669</v>
      </c>
      <c r="X81" s="99"/>
    </row>
    <row r="82" spans="2:24" ht="43.2">
      <c r="B82" s="45">
        <f t="shared" si="1"/>
        <v>76</v>
      </c>
      <c r="C82" s="45" t="s">
        <v>1289</v>
      </c>
      <c r="D82" s="45" t="s">
        <v>1929</v>
      </c>
      <c r="E82" s="99">
        <f>IF(D82="1.2(1)①",INDEX('1.2(1)①'!$B:$B,MATCH(F82,'1.2(1)①'!$J:$J,0),1),INDEX('1.2(1)②'!$B:$B,MATCH(F82,'1.2(1)②'!$J:$J,0),1))</f>
        <v>1</v>
      </c>
      <c r="F82" s="45" t="s">
        <v>2302</v>
      </c>
      <c r="G82" s="45" t="s">
        <v>1198</v>
      </c>
      <c r="H82" s="45" t="s">
        <v>1254</v>
      </c>
      <c r="I82" s="45" t="s">
        <v>1299</v>
      </c>
      <c r="J82" s="45" t="s">
        <v>1256</v>
      </c>
      <c r="K82" s="45" t="s">
        <v>1178</v>
      </c>
      <c r="L82" s="45" t="s">
        <v>1178</v>
      </c>
      <c r="M82" s="45" t="s">
        <v>1187</v>
      </c>
      <c r="N82" s="45" t="s">
        <v>1188</v>
      </c>
      <c r="O82" s="73" t="s">
        <v>1178</v>
      </c>
      <c r="P82" s="45" t="s">
        <v>1182</v>
      </c>
      <c r="Q82" s="45" t="s">
        <v>1304</v>
      </c>
      <c r="R82" s="45" t="s">
        <v>1275</v>
      </c>
      <c r="S82" s="45" t="s">
        <v>1305</v>
      </c>
      <c r="T82" s="45" t="s">
        <v>1304</v>
      </c>
      <c r="U82" s="45" t="s">
        <v>1275</v>
      </c>
      <c r="V82" s="45" t="s">
        <v>1305</v>
      </c>
      <c r="W82" s="99" t="s">
        <v>2669</v>
      </c>
      <c r="X82" s="99"/>
    </row>
    <row r="83" spans="2:24" ht="43.2">
      <c r="B83" s="45">
        <f t="shared" si="1"/>
        <v>77</v>
      </c>
      <c r="C83" s="45" t="s">
        <v>1289</v>
      </c>
      <c r="D83" s="45" t="s">
        <v>1929</v>
      </c>
      <c r="E83" s="99">
        <f>IF(D83="1.2(1)①",INDEX('1.2(1)①'!$B:$B,MATCH(F83,'1.2(1)①'!$J:$J,0),1),INDEX('1.2(1)②'!$B:$B,MATCH(F83,'1.2(1)②'!$J:$J,0),1))</f>
        <v>1</v>
      </c>
      <c r="F83" s="45" t="s">
        <v>2302</v>
      </c>
      <c r="G83" s="45" t="s">
        <v>1198</v>
      </c>
      <c r="H83" s="45" t="s">
        <v>1254</v>
      </c>
      <c r="I83" s="45" t="s">
        <v>1300</v>
      </c>
      <c r="J83" s="45" t="s">
        <v>1256</v>
      </c>
      <c r="K83" s="45" t="s">
        <v>1178</v>
      </c>
      <c r="L83" s="45" t="s">
        <v>1178</v>
      </c>
      <c r="M83" s="45" t="s">
        <v>1187</v>
      </c>
      <c r="N83" s="45" t="s">
        <v>1188</v>
      </c>
      <c r="O83" s="73" t="s">
        <v>1178</v>
      </c>
      <c r="P83" s="45" t="s">
        <v>1182</v>
      </c>
      <c r="Q83" s="45" t="s">
        <v>1304</v>
      </c>
      <c r="R83" s="45" t="s">
        <v>1275</v>
      </c>
      <c r="S83" s="45" t="s">
        <v>1305</v>
      </c>
      <c r="T83" s="45" t="s">
        <v>1304</v>
      </c>
      <c r="U83" s="45" t="s">
        <v>1275</v>
      </c>
      <c r="V83" s="45" t="s">
        <v>1305</v>
      </c>
      <c r="W83" s="99" t="s">
        <v>2669</v>
      </c>
      <c r="X83" s="99"/>
    </row>
    <row r="84" spans="2:24" ht="43.2">
      <c r="B84" s="45">
        <f t="shared" si="1"/>
        <v>78</v>
      </c>
      <c r="C84" s="45" t="s">
        <v>1289</v>
      </c>
      <c r="D84" s="45" t="s">
        <v>1929</v>
      </c>
      <c r="E84" s="99">
        <f>IF(D84="1.2(1)①",INDEX('1.2(1)①'!$B:$B,MATCH(F84,'1.2(1)①'!$J:$J,0),1),INDEX('1.2(1)②'!$B:$B,MATCH(F84,'1.2(1)②'!$J:$J,0),1))</f>
        <v>1</v>
      </c>
      <c r="F84" s="45" t="s">
        <v>2302</v>
      </c>
      <c r="G84" s="45" t="s">
        <v>1198</v>
      </c>
      <c r="H84" s="45" t="s">
        <v>1254</v>
      </c>
      <c r="I84" s="45" t="s">
        <v>1306</v>
      </c>
      <c r="J84" s="45" t="s">
        <v>1256</v>
      </c>
      <c r="K84" s="45" t="s">
        <v>1178</v>
      </c>
      <c r="L84" s="45" t="s">
        <v>1178</v>
      </c>
      <c r="M84" s="45" t="s">
        <v>1187</v>
      </c>
      <c r="N84" s="45" t="s">
        <v>1188</v>
      </c>
      <c r="O84" s="73" t="s">
        <v>1178</v>
      </c>
      <c r="P84" s="45" t="s">
        <v>1182</v>
      </c>
      <c r="Q84" s="45" t="s">
        <v>1304</v>
      </c>
      <c r="R84" s="45" t="s">
        <v>1275</v>
      </c>
      <c r="S84" s="45" t="s">
        <v>1305</v>
      </c>
      <c r="T84" s="45" t="s">
        <v>1304</v>
      </c>
      <c r="U84" s="45" t="s">
        <v>1275</v>
      </c>
      <c r="V84" s="45" t="s">
        <v>1305</v>
      </c>
      <c r="W84" s="99" t="s">
        <v>2669</v>
      </c>
      <c r="X84" s="99"/>
    </row>
    <row r="85" spans="2:24" ht="43.2">
      <c r="B85" s="45">
        <f t="shared" si="1"/>
        <v>79</v>
      </c>
      <c r="C85" s="45" t="s">
        <v>1289</v>
      </c>
      <c r="D85" s="45" t="s">
        <v>1929</v>
      </c>
      <c r="E85" s="99">
        <f>IF(D85="1.2(1)①",INDEX('1.2(1)①'!$B:$B,MATCH(F85,'1.2(1)①'!$J:$J,0),1),INDEX('1.2(1)②'!$B:$B,MATCH(F85,'1.2(1)②'!$J:$J,0),1))</f>
        <v>1</v>
      </c>
      <c r="F85" s="45" t="s">
        <v>2302</v>
      </c>
      <c r="G85" s="45" t="s">
        <v>1198</v>
      </c>
      <c r="H85" s="45" t="s">
        <v>1254</v>
      </c>
      <c r="I85" s="45" t="s">
        <v>1303</v>
      </c>
      <c r="J85" s="45" t="s">
        <v>1222</v>
      </c>
      <c r="K85" s="45" t="s">
        <v>1178</v>
      </c>
      <c r="L85" s="45" t="s">
        <v>1178</v>
      </c>
      <c r="M85" s="45" t="s">
        <v>1187</v>
      </c>
      <c r="N85" s="45" t="s">
        <v>1188</v>
      </c>
      <c r="O85" s="73" t="s">
        <v>1178</v>
      </c>
      <c r="P85" s="45" t="s">
        <v>1182</v>
      </c>
      <c r="Q85" s="45" t="s">
        <v>1304</v>
      </c>
      <c r="R85" s="45" t="s">
        <v>1275</v>
      </c>
      <c r="S85" s="45" t="s">
        <v>1305</v>
      </c>
      <c r="T85" s="45" t="s">
        <v>1304</v>
      </c>
      <c r="U85" s="45" t="s">
        <v>1275</v>
      </c>
      <c r="V85" s="45" t="s">
        <v>1305</v>
      </c>
      <c r="W85" s="99" t="s">
        <v>2669</v>
      </c>
      <c r="X85" s="99"/>
    </row>
    <row r="86" spans="2:24" ht="43.2">
      <c r="B86" s="45">
        <f t="shared" si="1"/>
        <v>80</v>
      </c>
      <c r="C86" s="45" t="s">
        <v>1289</v>
      </c>
      <c r="D86" s="45" t="s">
        <v>1929</v>
      </c>
      <c r="E86" s="99">
        <f>IF(D86="1.2(1)①",INDEX('1.2(1)①'!$B:$B,MATCH(F86,'1.2(1)①'!$J:$J,0),1),INDEX('1.2(1)②'!$B:$B,MATCH(F86,'1.2(1)②'!$J:$J,0),1))</f>
        <v>1</v>
      </c>
      <c r="F86" s="45" t="s">
        <v>2302</v>
      </c>
      <c r="G86" s="45" t="s">
        <v>1198</v>
      </c>
      <c r="H86" s="45" t="s">
        <v>1254</v>
      </c>
      <c r="I86" s="45" t="s">
        <v>1298</v>
      </c>
      <c r="J86" s="45" t="s">
        <v>1222</v>
      </c>
      <c r="K86" s="45" t="s">
        <v>1178</v>
      </c>
      <c r="L86" s="45" t="s">
        <v>1178</v>
      </c>
      <c r="M86" s="45" t="s">
        <v>1187</v>
      </c>
      <c r="N86" s="45" t="s">
        <v>1188</v>
      </c>
      <c r="O86" s="73" t="s">
        <v>1178</v>
      </c>
      <c r="P86" s="45" t="s">
        <v>1182</v>
      </c>
      <c r="Q86" s="45" t="s">
        <v>1304</v>
      </c>
      <c r="R86" s="45" t="s">
        <v>1275</v>
      </c>
      <c r="S86" s="45" t="s">
        <v>1305</v>
      </c>
      <c r="T86" s="45" t="s">
        <v>1304</v>
      </c>
      <c r="U86" s="45" t="s">
        <v>1275</v>
      </c>
      <c r="V86" s="45" t="s">
        <v>1305</v>
      </c>
      <c r="W86" s="99" t="s">
        <v>2669</v>
      </c>
      <c r="X86" s="99"/>
    </row>
    <row r="87" spans="2:24" ht="43.2">
      <c r="B87" s="45">
        <f t="shared" si="1"/>
        <v>81</v>
      </c>
      <c r="C87" s="45" t="s">
        <v>1289</v>
      </c>
      <c r="D87" s="45" t="s">
        <v>1929</v>
      </c>
      <c r="E87" s="99">
        <f>IF(D87="1.2(1)①",INDEX('1.2(1)①'!$B:$B,MATCH(F87,'1.2(1)①'!$J:$J,0),1),INDEX('1.2(1)②'!$B:$B,MATCH(F87,'1.2(1)②'!$J:$J,0),1))</f>
        <v>1</v>
      </c>
      <c r="F87" s="45" t="s">
        <v>2302</v>
      </c>
      <c r="G87" s="45" t="s">
        <v>1198</v>
      </c>
      <c r="H87" s="45" t="s">
        <v>1254</v>
      </c>
      <c r="I87" s="45" t="s">
        <v>1299</v>
      </c>
      <c r="J87" s="45" t="s">
        <v>1222</v>
      </c>
      <c r="K87" s="45" t="s">
        <v>1178</v>
      </c>
      <c r="L87" s="45" t="s">
        <v>1178</v>
      </c>
      <c r="M87" s="45" t="s">
        <v>1187</v>
      </c>
      <c r="N87" s="45" t="s">
        <v>1188</v>
      </c>
      <c r="O87" s="73" t="s">
        <v>1178</v>
      </c>
      <c r="P87" s="45" t="s">
        <v>1182</v>
      </c>
      <c r="Q87" s="45" t="s">
        <v>1304</v>
      </c>
      <c r="R87" s="45" t="s">
        <v>1275</v>
      </c>
      <c r="S87" s="45" t="s">
        <v>1305</v>
      </c>
      <c r="T87" s="45" t="s">
        <v>1304</v>
      </c>
      <c r="U87" s="45" t="s">
        <v>1275</v>
      </c>
      <c r="V87" s="45" t="s">
        <v>1305</v>
      </c>
      <c r="W87" s="99" t="s">
        <v>2669</v>
      </c>
      <c r="X87" s="99"/>
    </row>
    <row r="88" spans="2:24" ht="43.2">
      <c r="B88" s="45">
        <f t="shared" si="1"/>
        <v>82</v>
      </c>
      <c r="C88" s="45" t="s">
        <v>1289</v>
      </c>
      <c r="D88" s="45" t="s">
        <v>1929</v>
      </c>
      <c r="E88" s="99">
        <f>IF(D88="1.2(1)①",INDEX('1.2(1)①'!$B:$B,MATCH(F88,'1.2(1)①'!$J:$J,0),1),INDEX('1.2(1)②'!$B:$B,MATCH(F88,'1.2(1)②'!$J:$J,0),1))</f>
        <v>1</v>
      </c>
      <c r="F88" s="45" t="s">
        <v>2302</v>
      </c>
      <c r="G88" s="45" t="s">
        <v>1198</v>
      </c>
      <c r="H88" s="45" t="s">
        <v>1254</v>
      </c>
      <c r="I88" s="45" t="s">
        <v>1300</v>
      </c>
      <c r="J88" s="45" t="s">
        <v>1222</v>
      </c>
      <c r="K88" s="45" t="s">
        <v>1178</v>
      </c>
      <c r="L88" s="45">
        <v>3.42</v>
      </c>
      <c r="M88" s="45" t="s">
        <v>1187</v>
      </c>
      <c r="N88" s="45" t="s">
        <v>1188</v>
      </c>
      <c r="O88" s="73" t="s">
        <v>1178</v>
      </c>
      <c r="P88" s="45" t="s">
        <v>1182</v>
      </c>
      <c r="Q88" s="45" t="s">
        <v>1304</v>
      </c>
      <c r="R88" s="45" t="s">
        <v>1275</v>
      </c>
      <c r="S88" s="45" t="s">
        <v>1305</v>
      </c>
      <c r="T88" s="45" t="s">
        <v>1304</v>
      </c>
      <c r="U88" s="45" t="s">
        <v>1275</v>
      </c>
      <c r="V88" s="45" t="s">
        <v>1305</v>
      </c>
      <c r="W88" s="99" t="s">
        <v>2669</v>
      </c>
      <c r="X88" s="99"/>
    </row>
    <row r="89" spans="2:24" ht="43.2">
      <c r="B89" s="45">
        <f t="shared" si="1"/>
        <v>83</v>
      </c>
      <c r="C89" s="45" t="s">
        <v>1289</v>
      </c>
      <c r="D89" s="45" t="s">
        <v>1929</v>
      </c>
      <c r="E89" s="99">
        <f>IF(D89="1.2(1)①",INDEX('1.2(1)①'!$B:$B,MATCH(F89,'1.2(1)①'!$J:$J,0),1),INDEX('1.2(1)②'!$B:$B,MATCH(F89,'1.2(1)②'!$J:$J,0),1))</f>
        <v>1</v>
      </c>
      <c r="F89" s="45" t="s">
        <v>2302</v>
      </c>
      <c r="G89" s="45" t="s">
        <v>1198</v>
      </c>
      <c r="H89" s="45" t="s">
        <v>1254</v>
      </c>
      <c r="I89" s="45" t="s">
        <v>1306</v>
      </c>
      <c r="J89" s="45" t="s">
        <v>1222</v>
      </c>
      <c r="K89" s="45" t="s">
        <v>1178</v>
      </c>
      <c r="L89" s="45" t="s">
        <v>1178</v>
      </c>
      <c r="M89" s="45" t="s">
        <v>1187</v>
      </c>
      <c r="N89" s="45" t="s">
        <v>1188</v>
      </c>
      <c r="O89" s="73" t="s">
        <v>1178</v>
      </c>
      <c r="P89" s="45" t="s">
        <v>1182</v>
      </c>
      <c r="Q89" s="45" t="s">
        <v>1304</v>
      </c>
      <c r="R89" s="45" t="s">
        <v>1275</v>
      </c>
      <c r="S89" s="45" t="s">
        <v>1305</v>
      </c>
      <c r="T89" s="45" t="s">
        <v>1304</v>
      </c>
      <c r="U89" s="45" t="s">
        <v>1275</v>
      </c>
      <c r="V89" s="45" t="s">
        <v>1305</v>
      </c>
      <c r="W89" s="99" t="s">
        <v>2669</v>
      </c>
      <c r="X89" s="99"/>
    </row>
    <row r="90" spans="2:24" ht="43.2">
      <c r="B90" s="45">
        <f t="shared" si="1"/>
        <v>84</v>
      </c>
      <c r="C90" s="45" t="s">
        <v>1289</v>
      </c>
      <c r="D90" s="45" t="s">
        <v>1929</v>
      </c>
      <c r="E90" s="99">
        <f>IF(D90="1.2(1)①",INDEX('1.2(1)①'!$B:$B,MATCH(F90,'1.2(1)①'!$J:$J,0),1),INDEX('1.2(1)②'!$B:$B,MATCH(F90,'1.2(1)②'!$J:$J,0),1))</f>
        <v>1</v>
      </c>
      <c r="F90" s="45" t="s">
        <v>2302</v>
      </c>
      <c r="G90" s="45" t="s">
        <v>1317</v>
      </c>
      <c r="H90" s="45" t="s">
        <v>1308</v>
      </c>
      <c r="I90" s="45" t="s">
        <v>1303</v>
      </c>
      <c r="J90" s="45" t="s">
        <v>1222</v>
      </c>
      <c r="K90" s="45" t="s">
        <v>1178</v>
      </c>
      <c r="L90" s="45" t="s">
        <v>1178</v>
      </c>
      <c r="M90" s="45" t="s">
        <v>1187</v>
      </c>
      <c r="N90" s="45" t="s">
        <v>1188</v>
      </c>
      <c r="O90" s="73" t="s">
        <v>1178</v>
      </c>
      <c r="P90" s="45" t="s">
        <v>1309</v>
      </c>
      <c r="Q90" s="45" t="s">
        <v>1304</v>
      </c>
      <c r="R90" s="45" t="s">
        <v>1275</v>
      </c>
      <c r="S90" s="45" t="s">
        <v>1305</v>
      </c>
      <c r="T90" s="45" t="s">
        <v>1304</v>
      </c>
      <c r="U90" s="45" t="s">
        <v>1275</v>
      </c>
      <c r="V90" s="45" t="s">
        <v>1310</v>
      </c>
      <c r="W90" s="99" t="s">
        <v>2669</v>
      </c>
      <c r="X90" s="99"/>
    </row>
    <row r="91" spans="2:24" ht="43.2">
      <c r="B91" s="45">
        <f t="shared" si="1"/>
        <v>85</v>
      </c>
      <c r="C91" s="45" t="s">
        <v>1289</v>
      </c>
      <c r="D91" s="45" t="s">
        <v>1929</v>
      </c>
      <c r="E91" s="99">
        <f>IF(D91="1.2(1)①",INDEX('1.2(1)①'!$B:$B,MATCH(F91,'1.2(1)①'!$J:$J,0),1),INDEX('1.2(1)②'!$B:$B,MATCH(F91,'1.2(1)②'!$J:$J,0),1))</f>
        <v>1</v>
      </c>
      <c r="F91" s="45" t="s">
        <v>2302</v>
      </c>
      <c r="G91" s="45" t="s">
        <v>1317</v>
      </c>
      <c r="H91" s="45" t="s">
        <v>1308</v>
      </c>
      <c r="I91" s="45" t="s">
        <v>1298</v>
      </c>
      <c r="J91" s="45" t="s">
        <v>1222</v>
      </c>
      <c r="K91" s="45" t="s">
        <v>1178</v>
      </c>
      <c r="L91" s="45" t="s">
        <v>1178</v>
      </c>
      <c r="M91" s="45" t="s">
        <v>1187</v>
      </c>
      <c r="N91" s="45" t="s">
        <v>1188</v>
      </c>
      <c r="O91" s="73" t="s">
        <v>1178</v>
      </c>
      <c r="P91" s="45" t="s">
        <v>1309</v>
      </c>
      <c r="Q91" s="45" t="s">
        <v>1304</v>
      </c>
      <c r="R91" s="45" t="s">
        <v>1275</v>
      </c>
      <c r="S91" s="45" t="s">
        <v>1305</v>
      </c>
      <c r="T91" s="45" t="s">
        <v>1304</v>
      </c>
      <c r="U91" s="45" t="s">
        <v>1275</v>
      </c>
      <c r="V91" s="45" t="s">
        <v>1310</v>
      </c>
      <c r="W91" s="99" t="s">
        <v>2669</v>
      </c>
      <c r="X91" s="99"/>
    </row>
    <row r="92" spans="2:24" ht="43.2">
      <c r="B92" s="45">
        <f t="shared" si="1"/>
        <v>86</v>
      </c>
      <c r="C92" s="45" t="s">
        <v>1289</v>
      </c>
      <c r="D92" s="45" t="s">
        <v>1929</v>
      </c>
      <c r="E92" s="99">
        <f>IF(D92="1.2(1)①",INDEX('1.2(1)①'!$B:$B,MATCH(F92,'1.2(1)①'!$J:$J,0),1),INDEX('1.2(1)②'!$B:$B,MATCH(F92,'1.2(1)②'!$J:$J,0),1))</f>
        <v>1</v>
      </c>
      <c r="F92" s="45" t="s">
        <v>2302</v>
      </c>
      <c r="G92" s="45" t="s">
        <v>1317</v>
      </c>
      <c r="H92" s="45" t="s">
        <v>1308</v>
      </c>
      <c r="I92" s="45" t="s">
        <v>1299</v>
      </c>
      <c r="J92" s="45" t="s">
        <v>1222</v>
      </c>
      <c r="K92" s="45" t="s">
        <v>1178</v>
      </c>
      <c r="L92" s="45">
        <v>2.5099999999999998</v>
      </c>
      <c r="M92" s="45" t="s">
        <v>1187</v>
      </c>
      <c r="N92" s="45" t="s">
        <v>1188</v>
      </c>
      <c r="O92" s="73" t="s">
        <v>1178</v>
      </c>
      <c r="P92" s="45" t="s">
        <v>1309</v>
      </c>
      <c r="Q92" s="45" t="s">
        <v>1304</v>
      </c>
      <c r="R92" s="45" t="s">
        <v>1275</v>
      </c>
      <c r="S92" s="45" t="s">
        <v>1305</v>
      </c>
      <c r="T92" s="45" t="s">
        <v>1304</v>
      </c>
      <c r="U92" s="45" t="s">
        <v>1275</v>
      </c>
      <c r="V92" s="45" t="s">
        <v>1310</v>
      </c>
      <c r="W92" s="99" t="s">
        <v>2669</v>
      </c>
      <c r="X92" s="99"/>
    </row>
    <row r="93" spans="2:24" ht="43.2">
      <c r="B93" s="45">
        <f t="shared" si="1"/>
        <v>87</v>
      </c>
      <c r="C93" s="45" t="s">
        <v>1289</v>
      </c>
      <c r="D93" s="45" t="s">
        <v>1929</v>
      </c>
      <c r="E93" s="99">
        <f>IF(D93="1.2(1)①",INDEX('1.2(1)①'!$B:$B,MATCH(F93,'1.2(1)①'!$J:$J,0),1),INDEX('1.2(1)②'!$B:$B,MATCH(F93,'1.2(1)②'!$J:$J,0),1))</f>
        <v>1</v>
      </c>
      <c r="F93" s="45" t="s">
        <v>2302</v>
      </c>
      <c r="G93" s="45" t="s">
        <v>1317</v>
      </c>
      <c r="H93" s="45" t="s">
        <v>1308</v>
      </c>
      <c r="I93" s="45" t="s">
        <v>1300</v>
      </c>
      <c r="J93" s="45" t="s">
        <v>1222</v>
      </c>
      <c r="K93" s="45" t="s">
        <v>1178</v>
      </c>
      <c r="L93" s="45">
        <v>2.58</v>
      </c>
      <c r="M93" s="45" t="s">
        <v>1187</v>
      </c>
      <c r="N93" s="45" t="s">
        <v>1188</v>
      </c>
      <c r="O93" s="73" t="s">
        <v>1178</v>
      </c>
      <c r="P93" s="45" t="s">
        <v>1309</v>
      </c>
      <c r="Q93" s="45" t="s">
        <v>1304</v>
      </c>
      <c r="R93" s="45" t="s">
        <v>1275</v>
      </c>
      <c r="S93" s="45" t="s">
        <v>1305</v>
      </c>
      <c r="T93" s="45" t="s">
        <v>1304</v>
      </c>
      <c r="U93" s="45" t="s">
        <v>1275</v>
      </c>
      <c r="V93" s="45" t="s">
        <v>1310</v>
      </c>
      <c r="W93" s="99" t="s">
        <v>2669</v>
      </c>
      <c r="X93" s="99"/>
    </row>
    <row r="94" spans="2:24" ht="43.2">
      <c r="B94" s="45">
        <f t="shared" si="1"/>
        <v>88</v>
      </c>
      <c r="C94" s="45" t="s">
        <v>1289</v>
      </c>
      <c r="D94" s="45" t="s">
        <v>1929</v>
      </c>
      <c r="E94" s="99">
        <f>IF(D94="1.2(1)①",INDEX('1.2(1)①'!$B:$B,MATCH(F94,'1.2(1)①'!$J:$J,0),1),INDEX('1.2(1)②'!$B:$B,MATCH(F94,'1.2(1)②'!$J:$J,0),1))</f>
        <v>1</v>
      </c>
      <c r="F94" s="45" t="s">
        <v>2302</v>
      </c>
      <c r="G94" s="45" t="s">
        <v>1317</v>
      </c>
      <c r="H94" s="45" t="s">
        <v>1308</v>
      </c>
      <c r="I94" s="45" t="s">
        <v>1306</v>
      </c>
      <c r="J94" s="45" t="s">
        <v>1222</v>
      </c>
      <c r="K94" s="45" t="s">
        <v>1178</v>
      </c>
      <c r="L94" s="45">
        <v>2</v>
      </c>
      <c r="M94" s="45" t="s">
        <v>1187</v>
      </c>
      <c r="N94" s="45" t="s">
        <v>1188</v>
      </c>
      <c r="O94" s="73" t="s">
        <v>1178</v>
      </c>
      <c r="P94" s="45" t="s">
        <v>1309</v>
      </c>
      <c r="Q94" s="45" t="s">
        <v>1304</v>
      </c>
      <c r="R94" s="45" t="s">
        <v>1275</v>
      </c>
      <c r="S94" s="45" t="s">
        <v>1305</v>
      </c>
      <c r="T94" s="45" t="s">
        <v>1304</v>
      </c>
      <c r="U94" s="45" t="s">
        <v>1275</v>
      </c>
      <c r="V94" s="45" t="s">
        <v>1310</v>
      </c>
      <c r="W94" s="99" t="s">
        <v>2669</v>
      </c>
      <c r="X94" s="99"/>
    </row>
    <row r="95" spans="2:24" ht="43.2">
      <c r="B95" s="45">
        <f t="shared" si="1"/>
        <v>89</v>
      </c>
      <c r="C95" s="45" t="s">
        <v>1289</v>
      </c>
      <c r="D95" s="45" t="s">
        <v>1929</v>
      </c>
      <c r="E95" s="99">
        <f>IF(D95="1.2(1)①",INDEX('1.2(1)①'!$B:$B,MATCH(F95,'1.2(1)①'!$J:$J,0),1),INDEX('1.2(1)②'!$B:$B,MATCH(F95,'1.2(1)②'!$J:$J,0),1))</f>
        <v>1</v>
      </c>
      <c r="F95" s="45" t="s">
        <v>2302</v>
      </c>
      <c r="G95" s="45" t="s">
        <v>1318</v>
      </c>
      <c r="H95" s="45" t="s">
        <v>1254</v>
      </c>
      <c r="I95" s="45" t="s">
        <v>1303</v>
      </c>
      <c r="J95" s="45" t="s">
        <v>1256</v>
      </c>
      <c r="K95" s="45" t="s">
        <v>1178</v>
      </c>
      <c r="L95" s="45" t="s">
        <v>1178</v>
      </c>
      <c r="M95" s="45" t="s">
        <v>1187</v>
      </c>
      <c r="N95" s="45" t="s">
        <v>1188</v>
      </c>
      <c r="O95" s="73" t="s">
        <v>1178</v>
      </c>
      <c r="P95" s="45" t="s">
        <v>1182</v>
      </c>
      <c r="Q95" s="45" t="s">
        <v>1304</v>
      </c>
      <c r="R95" s="45" t="s">
        <v>1275</v>
      </c>
      <c r="S95" s="45" t="s">
        <v>1305</v>
      </c>
      <c r="T95" s="45" t="s">
        <v>1304</v>
      </c>
      <c r="U95" s="45" t="s">
        <v>1275</v>
      </c>
      <c r="V95" s="45" t="s">
        <v>1305</v>
      </c>
      <c r="W95" s="99" t="s">
        <v>2669</v>
      </c>
      <c r="X95" s="99"/>
    </row>
    <row r="96" spans="2:24" ht="43.2">
      <c r="B96" s="45">
        <f t="shared" si="1"/>
        <v>90</v>
      </c>
      <c r="C96" s="45" t="s">
        <v>1289</v>
      </c>
      <c r="D96" s="45" t="s">
        <v>1929</v>
      </c>
      <c r="E96" s="99">
        <f>IF(D96="1.2(1)①",INDEX('1.2(1)①'!$B:$B,MATCH(F96,'1.2(1)①'!$J:$J,0),1),INDEX('1.2(1)②'!$B:$B,MATCH(F96,'1.2(1)②'!$J:$J,0),1))</f>
        <v>1</v>
      </c>
      <c r="F96" s="45" t="s">
        <v>2302</v>
      </c>
      <c r="G96" s="45" t="s">
        <v>1318</v>
      </c>
      <c r="H96" s="45" t="s">
        <v>1254</v>
      </c>
      <c r="I96" s="45" t="s">
        <v>1298</v>
      </c>
      <c r="J96" s="45" t="s">
        <v>1256</v>
      </c>
      <c r="K96" s="45" t="s">
        <v>1178</v>
      </c>
      <c r="L96" s="45" t="s">
        <v>1178</v>
      </c>
      <c r="M96" s="45" t="s">
        <v>1187</v>
      </c>
      <c r="N96" s="45" t="s">
        <v>1188</v>
      </c>
      <c r="O96" s="73" t="s">
        <v>1178</v>
      </c>
      <c r="P96" s="45" t="s">
        <v>1182</v>
      </c>
      <c r="Q96" s="45" t="s">
        <v>1304</v>
      </c>
      <c r="R96" s="45" t="s">
        <v>1275</v>
      </c>
      <c r="S96" s="45" t="s">
        <v>1305</v>
      </c>
      <c r="T96" s="45" t="s">
        <v>1304</v>
      </c>
      <c r="U96" s="45" t="s">
        <v>1275</v>
      </c>
      <c r="V96" s="45" t="s">
        <v>1305</v>
      </c>
      <c r="W96" s="99" t="s">
        <v>2669</v>
      </c>
      <c r="X96" s="99"/>
    </row>
    <row r="97" spans="2:24" ht="43.2">
      <c r="B97" s="45">
        <f t="shared" si="1"/>
        <v>91</v>
      </c>
      <c r="C97" s="45" t="s">
        <v>1289</v>
      </c>
      <c r="D97" s="45" t="s">
        <v>1929</v>
      </c>
      <c r="E97" s="99">
        <f>IF(D97="1.2(1)①",INDEX('1.2(1)①'!$B:$B,MATCH(F97,'1.2(1)①'!$J:$J,0),1),INDEX('1.2(1)②'!$B:$B,MATCH(F97,'1.2(1)②'!$J:$J,0),1))</f>
        <v>1</v>
      </c>
      <c r="F97" s="45" t="s">
        <v>2302</v>
      </c>
      <c r="G97" s="45" t="s">
        <v>1318</v>
      </c>
      <c r="H97" s="45" t="s">
        <v>1254</v>
      </c>
      <c r="I97" s="45" t="s">
        <v>1299</v>
      </c>
      <c r="J97" s="45" t="s">
        <v>1256</v>
      </c>
      <c r="K97" s="45" t="s">
        <v>1178</v>
      </c>
      <c r="L97" s="45" t="s">
        <v>1178</v>
      </c>
      <c r="M97" s="45" t="s">
        <v>1187</v>
      </c>
      <c r="N97" s="45" t="s">
        <v>1188</v>
      </c>
      <c r="O97" s="73" t="s">
        <v>1178</v>
      </c>
      <c r="P97" s="45" t="s">
        <v>1182</v>
      </c>
      <c r="Q97" s="45" t="s">
        <v>1304</v>
      </c>
      <c r="R97" s="45" t="s">
        <v>1275</v>
      </c>
      <c r="S97" s="45" t="s">
        <v>1305</v>
      </c>
      <c r="T97" s="45" t="s">
        <v>1304</v>
      </c>
      <c r="U97" s="45" t="s">
        <v>1275</v>
      </c>
      <c r="V97" s="45" t="s">
        <v>1305</v>
      </c>
      <c r="W97" s="99" t="s">
        <v>2669</v>
      </c>
      <c r="X97" s="99"/>
    </row>
    <row r="98" spans="2:24" ht="43.2">
      <c r="B98" s="45">
        <f t="shared" si="1"/>
        <v>92</v>
      </c>
      <c r="C98" s="45" t="s">
        <v>1289</v>
      </c>
      <c r="D98" s="45" t="s">
        <v>1929</v>
      </c>
      <c r="E98" s="99">
        <f>IF(D98="1.2(1)①",INDEX('1.2(1)①'!$B:$B,MATCH(F98,'1.2(1)①'!$J:$J,0),1),INDEX('1.2(1)②'!$B:$B,MATCH(F98,'1.2(1)②'!$J:$J,0),1))</f>
        <v>1</v>
      </c>
      <c r="F98" s="45" t="s">
        <v>2302</v>
      </c>
      <c r="G98" s="45" t="s">
        <v>1318</v>
      </c>
      <c r="H98" s="45" t="s">
        <v>1254</v>
      </c>
      <c r="I98" s="45" t="s">
        <v>1300</v>
      </c>
      <c r="J98" s="45" t="s">
        <v>1256</v>
      </c>
      <c r="K98" s="45" t="s">
        <v>1178</v>
      </c>
      <c r="L98" s="45" t="s">
        <v>1178</v>
      </c>
      <c r="M98" s="45" t="s">
        <v>1187</v>
      </c>
      <c r="N98" s="45" t="s">
        <v>1188</v>
      </c>
      <c r="O98" s="73" t="s">
        <v>1178</v>
      </c>
      <c r="P98" s="45" t="s">
        <v>1182</v>
      </c>
      <c r="Q98" s="45" t="s">
        <v>1304</v>
      </c>
      <c r="R98" s="45" t="s">
        <v>1275</v>
      </c>
      <c r="S98" s="45" t="s">
        <v>1305</v>
      </c>
      <c r="T98" s="45" t="s">
        <v>1304</v>
      </c>
      <c r="U98" s="45" t="s">
        <v>1275</v>
      </c>
      <c r="V98" s="45" t="s">
        <v>1305</v>
      </c>
      <c r="W98" s="99" t="s">
        <v>2669</v>
      </c>
      <c r="X98" s="99"/>
    </row>
    <row r="99" spans="2:24" ht="43.2">
      <c r="B99" s="45">
        <f t="shared" si="1"/>
        <v>93</v>
      </c>
      <c r="C99" s="45" t="s">
        <v>1289</v>
      </c>
      <c r="D99" s="45" t="s">
        <v>1929</v>
      </c>
      <c r="E99" s="99">
        <f>IF(D99="1.2(1)①",INDEX('1.2(1)①'!$B:$B,MATCH(F99,'1.2(1)①'!$J:$J,0),1),INDEX('1.2(1)②'!$B:$B,MATCH(F99,'1.2(1)②'!$J:$J,0),1))</f>
        <v>1</v>
      </c>
      <c r="F99" s="45" t="s">
        <v>2302</v>
      </c>
      <c r="G99" s="45" t="s">
        <v>1318</v>
      </c>
      <c r="H99" s="45" t="s">
        <v>1254</v>
      </c>
      <c r="I99" s="45" t="s">
        <v>1306</v>
      </c>
      <c r="J99" s="45" t="s">
        <v>1256</v>
      </c>
      <c r="K99" s="45" t="s">
        <v>1178</v>
      </c>
      <c r="L99" s="45" t="s">
        <v>1178</v>
      </c>
      <c r="M99" s="45" t="s">
        <v>1187</v>
      </c>
      <c r="N99" s="45" t="s">
        <v>1188</v>
      </c>
      <c r="O99" s="73" t="s">
        <v>1178</v>
      </c>
      <c r="P99" s="45" t="s">
        <v>1182</v>
      </c>
      <c r="Q99" s="45" t="s">
        <v>1304</v>
      </c>
      <c r="R99" s="45" t="s">
        <v>1275</v>
      </c>
      <c r="S99" s="45" t="s">
        <v>1305</v>
      </c>
      <c r="T99" s="45" t="s">
        <v>1304</v>
      </c>
      <c r="U99" s="45" t="s">
        <v>1275</v>
      </c>
      <c r="V99" s="45" t="s">
        <v>1305</v>
      </c>
      <c r="W99" s="99" t="s">
        <v>2669</v>
      </c>
      <c r="X99" s="99"/>
    </row>
    <row r="100" spans="2:24" ht="43.2">
      <c r="B100" s="45">
        <f t="shared" si="1"/>
        <v>94</v>
      </c>
      <c r="C100" s="45" t="s">
        <v>1289</v>
      </c>
      <c r="D100" s="45" t="s">
        <v>1929</v>
      </c>
      <c r="E100" s="99">
        <f>IF(D100="1.2(1)①",INDEX('1.2(1)①'!$B:$B,MATCH(F100,'1.2(1)①'!$J:$J,0),1),INDEX('1.2(1)②'!$B:$B,MATCH(F100,'1.2(1)②'!$J:$J,0),1))</f>
        <v>1</v>
      </c>
      <c r="F100" s="45" t="s">
        <v>2302</v>
      </c>
      <c r="G100" s="45" t="s">
        <v>1318</v>
      </c>
      <c r="H100" s="45" t="s">
        <v>1254</v>
      </c>
      <c r="I100" s="45" t="s">
        <v>1303</v>
      </c>
      <c r="J100" s="45" t="s">
        <v>1222</v>
      </c>
      <c r="K100" s="45" t="s">
        <v>1178</v>
      </c>
      <c r="L100" s="45" t="s">
        <v>1178</v>
      </c>
      <c r="M100" s="45" t="s">
        <v>1187</v>
      </c>
      <c r="N100" s="45" t="s">
        <v>1188</v>
      </c>
      <c r="O100" s="73" t="s">
        <v>1178</v>
      </c>
      <c r="P100" s="45" t="s">
        <v>1182</v>
      </c>
      <c r="Q100" s="45" t="s">
        <v>1304</v>
      </c>
      <c r="R100" s="45" t="s">
        <v>1275</v>
      </c>
      <c r="S100" s="45" t="s">
        <v>1305</v>
      </c>
      <c r="T100" s="45" t="s">
        <v>1304</v>
      </c>
      <c r="U100" s="45" t="s">
        <v>1275</v>
      </c>
      <c r="V100" s="45" t="s">
        <v>1305</v>
      </c>
      <c r="W100" s="99" t="s">
        <v>2669</v>
      </c>
      <c r="X100" s="99"/>
    </row>
    <row r="101" spans="2:24" ht="43.2">
      <c r="B101" s="45">
        <f t="shared" si="1"/>
        <v>95</v>
      </c>
      <c r="C101" s="45" t="s">
        <v>1289</v>
      </c>
      <c r="D101" s="45" t="s">
        <v>1929</v>
      </c>
      <c r="E101" s="99">
        <f>IF(D101="1.2(1)①",INDEX('1.2(1)①'!$B:$B,MATCH(F101,'1.2(1)①'!$J:$J,0),1),INDEX('1.2(1)②'!$B:$B,MATCH(F101,'1.2(1)②'!$J:$J,0),1))</f>
        <v>1</v>
      </c>
      <c r="F101" s="45" t="s">
        <v>2302</v>
      </c>
      <c r="G101" s="45" t="s">
        <v>1318</v>
      </c>
      <c r="H101" s="45" t="s">
        <v>1254</v>
      </c>
      <c r="I101" s="45" t="s">
        <v>1298</v>
      </c>
      <c r="J101" s="45" t="s">
        <v>1222</v>
      </c>
      <c r="K101" s="45" t="s">
        <v>1178</v>
      </c>
      <c r="L101" s="45" t="s">
        <v>1178</v>
      </c>
      <c r="M101" s="45" t="s">
        <v>1187</v>
      </c>
      <c r="N101" s="45" t="s">
        <v>1188</v>
      </c>
      <c r="O101" s="73" t="s">
        <v>1178</v>
      </c>
      <c r="P101" s="45" t="s">
        <v>1182</v>
      </c>
      <c r="Q101" s="45" t="s">
        <v>1304</v>
      </c>
      <c r="R101" s="45" t="s">
        <v>1275</v>
      </c>
      <c r="S101" s="45" t="s">
        <v>1305</v>
      </c>
      <c r="T101" s="45" t="s">
        <v>1304</v>
      </c>
      <c r="U101" s="45" t="s">
        <v>1275</v>
      </c>
      <c r="V101" s="45" t="s">
        <v>1305</v>
      </c>
      <c r="W101" s="99" t="s">
        <v>2669</v>
      </c>
      <c r="X101" s="99"/>
    </row>
    <row r="102" spans="2:24" ht="43.2">
      <c r="B102" s="45">
        <f t="shared" si="1"/>
        <v>96</v>
      </c>
      <c r="C102" s="45" t="s">
        <v>1289</v>
      </c>
      <c r="D102" s="45" t="s">
        <v>1929</v>
      </c>
      <c r="E102" s="99">
        <f>IF(D102="1.2(1)①",INDEX('1.2(1)①'!$B:$B,MATCH(F102,'1.2(1)①'!$J:$J,0),1),INDEX('1.2(1)②'!$B:$B,MATCH(F102,'1.2(1)②'!$J:$J,0),1))</f>
        <v>1</v>
      </c>
      <c r="F102" s="45" t="s">
        <v>2302</v>
      </c>
      <c r="G102" s="45" t="s">
        <v>1318</v>
      </c>
      <c r="H102" s="45" t="s">
        <v>1254</v>
      </c>
      <c r="I102" s="45" t="s">
        <v>1299</v>
      </c>
      <c r="J102" s="45" t="s">
        <v>1222</v>
      </c>
      <c r="K102" s="45" t="s">
        <v>1178</v>
      </c>
      <c r="L102" s="45" t="s">
        <v>1178</v>
      </c>
      <c r="M102" s="45" t="s">
        <v>1187</v>
      </c>
      <c r="N102" s="45" t="s">
        <v>1188</v>
      </c>
      <c r="O102" s="73" t="s">
        <v>1178</v>
      </c>
      <c r="P102" s="45" t="s">
        <v>1182</v>
      </c>
      <c r="Q102" s="45" t="s">
        <v>1304</v>
      </c>
      <c r="R102" s="45" t="s">
        <v>1275</v>
      </c>
      <c r="S102" s="45" t="s">
        <v>1305</v>
      </c>
      <c r="T102" s="45" t="s">
        <v>1304</v>
      </c>
      <c r="U102" s="45" t="s">
        <v>1275</v>
      </c>
      <c r="V102" s="45" t="s">
        <v>1305</v>
      </c>
      <c r="W102" s="99" t="s">
        <v>2669</v>
      </c>
      <c r="X102" s="99"/>
    </row>
    <row r="103" spans="2:24" ht="43.2">
      <c r="B103" s="45">
        <f t="shared" si="1"/>
        <v>97</v>
      </c>
      <c r="C103" s="45" t="s">
        <v>1289</v>
      </c>
      <c r="D103" s="45" t="s">
        <v>1929</v>
      </c>
      <c r="E103" s="99">
        <f>IF(D103="1.2(1)①",INDEX('1.2(1)①'!$B:$B,MATCH(F103,'1.2(1)①'!$J:$J,0),1),INDEX('1.2(1)②'!$B:$B,MATCH(F103,'1.2(1)②'!$J:$J,0),1))</f>
        <v>1</v>
      </c>
      <c r="F103" s="45" t="s">
        <v>2302</v>
      </c>
      <c r="G103" s="45" t="s">
        <v>1318</v>
      </c>
      <c r="H103" s="45" t="s">
        <v>1254</v>
      </c>
      <c r="I103" s="45" t="s">
        <v>1300</v>
      </c>
      <c r="J103" s="45" t="s">
        <v>1222</v>
      </c>
      <c r="K103" s="45" t="s">
        <v>1178</v>
      </c>
      <c r="L103" s="45">
        <v>4.12</v>
      </c>
      <c r="M103" s="45" t="s">
        <v>1187</v>
      </c>
      <c r="N103" s="45" t="s">
        <v>1188</v>
      </c>
      <c r="O103" s="73" t="s">
        <v>1178</v>
      </c>
      <c r="P103" s="45" t="s">
        <v>1182</v>
      </c>
      <c r="Q103" s="45" t="s">
        <v>1304</v>
      </c>
      <c r="R103" s="45" t="s">
        <v>1275</v>
      </c>
      <c r="S103" s="45" t="s">
        <v>1305</v>
      </c>
      <c r="T103" s="45" t="s">
        <v>1304</v>
      </c>
      <c r="U103" s="45" t="s">
        <v>1275</v>
      </c>
      <c r="V103" s="45" t="s">
        <v>1305</v>
      </c>
      <c r="W103" s="99" t="s">
        <v>2669</v>
      </c>
      <c r="X103" s="99"/>
    </row>
    <row r="104" spans="2:24" ht="43.2">
      <c r="B104" s="45">
        <f t="shared" si="1"/>
        <v>98</v>
      </c>
      <c r="C104" s="45" t="s">
        <v>1289</v>
      </c>
      <c r="D104" s="45" t="s">
        <v>1929</v>
      </c>
      <c r="E104" s="99">
        <f>IF(D104="1.2(1)①",INDEX('1.2(1)①'!$B:$B,MATCH(F104,'1.2(1)①'!$J:$J,0),1),INDEX('1.2(1)②'!$B:$B,MATCH(F104,'1.2(1)②'!$J:$J,0),1))</f>
        <v>1</v>
      </c>
      <c r="F104" s="45" t="s">
        <v>2302</v>
      </c>
      <c r="G104" s="45" t="s">
        <v>1318</v>
      </c>
      <c r="H104" s="45" t="s">
        <v>1254</v>
      </c>
      <c r="I104" s="45" t="s">
        <v>1306</v>
      </c>
      <c r="J104" s="45" t="s">
        <v>1222</v>
      </c>
      <c r="K104" s="45" t="s">
        <v>1178</v>
      </c>
      <c r="L104" s="45" t="s">
        <v>1178</v>
      </c>
      <c r="M104" s="45" t="s">
        <v>1187</v>
      </c>
      <c r="N104" s="45" t="s">
        <v>1188</v>
      </c>
      <c r="O104" s="73" t="s">
        <v>1178</v>
      </c>
      <c r="P104" s="45" t="s">
        <v>1182</v>
      </c>
      <c r="Q104" s="45" t="s">
        <v>1304</v>
      </c>
      <c r="R104" s="45" t="s">
        <v>1275</v>
      </c>
      <c r="S104" s="45" t="s">
        <v>1305</v>
      </c>
      <c r="T104" s="45" t="s">
        <v>1304</v>
      </c>
      <c r="U104" s="45" t="s">
        <v>1275</v>
      </c>
      <c r="V104" s="45" t="s">
        <v>1305</v>
      </c>
      <c r="W104" s="99" t="s">
        <v>2669</v>
      </c>
      <c r="X104" s="99"/>
    </row>
    <row r="105" spans="2:24" ht="43.2">
      <c r="B105" s="45">
        <f t="shared" si="1"/>
        <v>99</v>
      </c>
      <c r="C105" s="45" t="s">
        <v>1289</v>
      </c>
      <c r="D105" s="45" t="s">
        <v>1929</v>
      </c>
      <c r="E105" s="99">
        <f>IF(D105="1.2(1)①",INDEX('1.2(1)①'!$B:$B,MATCH(F105,'1.2(1)①'!$J:$J,0),1),INDEX('1.2(1)②'!$B:$B,MATCH(F105,'1.2(1)②'!$J:$J,0),1))</f>
        <v>1</v>
      </c>
      <c r="F105" s="45" t="s">
        <v>2302</v>
      </c>
      <c r="G105" s="45" t="s">
        <v>1319</v>
      </c>
      <c r="H105" s="45" t="s">
        <v>1254</v>
      </c>
      <c r="I105" s="45" t="s">
        <v>1303</v>
      </c>
      <c r="J105" s="45" t="s">
        <v>1256</v>
      </c>
      <c r="K105" s="45" t="s">
        <v>1178</v>
      </c>
      <c r="L105" s="45" t="s">
        <v>1178</v>
      </c>
      <c r="M105" s="45" t="s">
        <v>1187</v>
      </c>
      <c r="N105" s="45" t="s">
        <v>1188</v>
      </c>
      <c r="O105" s="73" t="s">
        <v>1178</v>
      </c>
      <c r="P105" s="45" t="s">
        <v>1182</v>
      </c>
      <c r="Q105" s="45" t="s">
        <v>1304</v>
      </c>
      <c r="R105" s="45" t="s">
        <v>1275</v>
      </c>
      <c r="S105" s="45" t="s">
        <v>1305</v>
      </c>
      <c r="T105" s="45" t="s">
        <v>1304</v>
      </c>
      <c r="U105" s="45" t="s">
        <v>1275</v>
      </c>
      <c r="V105" s="45" t="s">
        <v>1305</v>
      </c>
      <c r="W105" s="99" t="s">
        <v>2669</v>
      </c>
      <c r="X105" s="99"/>
    </row>
    <row r="106" spans="2:24" ht="43.2">
      <c r="B106" s="45">
        <f t="shared" si="1"/>
        <v>100</v>
      </c>
      <c r="C106" s="45" t="s">
        <v>1289</v>
      </c>
      <c r="D106" s="45" t="s">
        <v>1929</v>
      </c>
      <c r="E106" s="99">
        <f>IF(D106="1.2(1)①",INDEX('1.2(1)①'!$B:$B,MATCH(F106,'1.2(1)①'!$J:$J,0),1),INDEX('1.2(1)②'!$B:$B,MATCH(F106,'1.2(1)②'!$J:$J,0),1))</f>
        <v>1</v>
      </c>
      <c r="F106" s="45" t="s">
        <v>2302</v>
      </c>
      <c r="G106" s="45" t="s">
        <v>1319</v>
      </c>
      <c r="H106" s="45" t="s">
        <v>1254</v>
      </c>
      <c r="I106" s="45" t="s">
        <v>1298</v>
      </c>
      <c r="J106" s="45" t="s">
        <v>1256</v>
      </c>
      <c r="K106" s="45" t="s">
        <v>1178</v>
      </c>
      <c r="L106" s="45">
        <v>6.6</v>
      </c>
      <c r="M106" s="45" t="s">
        <v>1187</v>
      </c>
      <c r="N106" s="45" t="s">
        <v>1188</v>
      </c>
      <c r="O106" s="73" t="s">
        <v>1178</v>
      </c>
      <c r="P106" s="45" t="s">
        <v>1182</v>
      </c>
      <c r="Q106" s="45" t="s">
        <v>1304</v>
      </c>
      <c r="R106" s="45" t="s">
        <v>1275</v>
      </c>
      <c r="S106" s="45" t="s">
        <v>1305</v>
      </c>
      <c r="T106" s="45" t="s">
        <v>1304</v>
      </c>
      <c r="U106" s="45" t="s">
        <v>1275</v>
      </c>
      <c r="V106" s="45" t="s">
        <v>1305</v>
      </c>
      <c r="W106" s="99" t="s">
        <v>2669</v>
      </c>
      <c r="X106" s="99"/>
    </row>
    <row r="107" spans="2:24" ht="43.2">
      <c r="B107" s="45">
        <f t="shared" si="1"/>
        <v>101</v>
      </c>
      <c r="C107" s="45" t="s">
        <v>1289</v>
      </c>
      <c r="D107" s="45" t="s">
        <v>1929</v>
      </c>
      <c r="E107" s="99">
        <f>IF(D107="1.2(1)①",INDEX('1.2(1)①'!$B:$B,MATCH(F107,'1.2(1)①'!$J:$J,0),1),INDEX('1.2(1)②'!$B:$B,MATCH(F107,'1.2(1)②'!$J:$J,0),1))</f>
        <v>1</v>
      </c>
      <c r="F107" s="45" t="s">
        <v>2302</v>
      </c>
      <c r="G107" s="45" t="s">
        <v>1319</v>
      </c>
      <c r="H107" s="45" t="s">
        <v>1254</v>
      </c>
      <c r="I107" s="45" t="s">
        <v>1299</v>
      </c>
      <c r="J107" s="45" t="s">
        <v>1256</v>
      </c>
      <c r="K107" s="45" t="s">
        <v>1178</v>
      </c>
      <c r="L107" s="45">
        <v>6.4</v>
      </c>
      <c r="M107" s="45" t="s">
        <v>1187</v>
      </c>
      <c r="N107" s="45" t="s">
        <v>1188</v>
      </c>
      <c r="O107" s="73" t="s">
        <v>1178</v>
      </c>
      <c r="P107" s="45" t="s">
        <v>1182</v>
      </c>
      <c r="Q107" s="45" t="s">
        <v>1304</v>
      </c>
      <c r="R107" s="45" t="s">
        <v>1275</v>
      </c>
      <c r="S107" s="45" t="s">
        <v>1305</v>
      </c>
      <c r="T107" s="45" t="s">
        <v>1304</v>
      </c>
      <c r="U107" s="45" t="s">
        <v>1275</v>
      </c>
      <c r="V107" s="45" t="s">
        <v>1305</v>
      </c>
      <c r="W107" s="99" t="s">
        <v>2669</v>
      </c>
      <c r="X107" s="99"/>
    </row>
    <row r="108" spans="2:24" ht="43.2">
      <c r="B108" s="45">
        <f t="shared" si="1"/>
        <v>102</v>
      </c>
      <c r="C108" s="45" t="s">
        <v>1289</v>
      </c>
      <c r="D108" s="45" t="s">
        <v>1929</v>
      </c>
      <c r="E108" s="99">
        <f>IF(D108="1.2(1)①",INDEX('1.2(1)①'!$B:$B,MATCH(F108,'1.2(1)①'!$J:$J,0),1),INDEX('1.2(1)②'!$B:$B,MATCH(F108,'1.2(1)②'!$J:$J,0),1))</f>
        <v>1</v>
      </c>
      <c r="F108" s="45" t="s">
        <v>2302</v>
      </c>
      <c r="G108" s="45" t="s">
        <v>1319</v>
      </c>
      <c r="H108" s="45" t="s">
        <v>1254</v>
      </c>
      <c r="I108" s="45" t="s">
        <v>1300</v>
      </c>
      <c r="J108" s="45" t="s">
        <v>1256</v>
      </c>
      <c r="K108" s="45" t="s">
        <v>1178</v>
      </c>
      <c r="L108" s="45">
        <v>6.1</v>
      </c>
      <c r="M108" s="45" t="s">
        <v>1187</v>
      </c>
      <c r="N108" s="45" t="s">
        <v>1188</v>
      </c>
      <c r="O108" s="73" t="s">
        <v>1178</v>
      </c>
      <c r="P108" s="45" t="s">
        <v>1182</v>
      </c>
      <c r="Q108" s="45" t="s">
        <v>1304</v>
      </c>
      <c r="R108" s="45" t="s">
        <v>1275</v>
      </c>
      <c r="S108" s="45" t="s">
        <v>1305</v>
      </c>
      <c r="T108" s="45" t="s">
        <v>1304</v>
      </c>
      <c r="U108" s="45" t="s">
        <v>1275</v>
      </c>
      <c r="V108" s="45" t="s">
        <v>1305</v>
      </c>
      <c r="W108" s="99" t="s">
        <v>2669</v>
      </c>
      <c r="X108" s="99"/>
    </row>
    <row r="109" spans="2:24" ht="57.6">
      <c r="B109" s="45">
        <f t="shared" si="1"/>
        <v>103</v>
      </c>
      <c r="C109" s="45" t="s">
        <v>1289</v>
      </c>
      <c r="D109" s="45" t="s">
        <v>1929</v>
      </c>
      <c r="E109" s="99">
        <f>IF(D109="1.2(1)①",INDEX('1.2(1)①'!$B:$B,MATCH(F109,'1.2(1)①'!$J:$J,0),1),INDEX('1.2(1)②'!$B:$B,MATCH(F109,'1.2(1)②'!$J:$J,0),1))</f>
        <v>1</v>
      </c>
      <c r="F109" s="45" t="s">
        <v>2302</v>
      </c>
      <c r="G109" s="45" t="s">
        <v>1319</v>
      </c>
      <c r="H109" s="45" t="s">
        <v>1254</v>
      </c>
      <c r="I109" s="45" t="s">
        <v>1306</v>
      </c>
      <c r="J109" s="45" t="s">
        <v>1256</v>
      </c>
      <c r="K109" s="45" t="s">
        <v>1178</v>
      </c>
      <c r="L109" s="45">
        <v>6</v>
      </c>
      <c r="M109" s="45" t="s">
        <v>1187</v>
      </c>
      <c r="N109" s="45" t="s">
        <v>1188</v>
      </c>
      <c r="O109" s="73">
        <v>8580000</v>
      </c>
      <c r="P109" s="45" t="s">
        <v>1182</v>
      </c>
      <c r="Q109" s="45" t="s">
        <v>1304</v>
      </c>
      <c r="R109" s="45" t="s">
        <v>1275</v>
      </c>
      <c r="S109" s="45" t="s">
        <v>1305</v>
      </c>
      <c r="T109" s="45" t="s">
        <v>1304</v>
      </c>
      <c r="U109" s="45" t="s">
        <v>1275</v>
      </c>
      <c r="V109" s="45" t="s">
        <v>1305</v>
      </c>
      <c r="W109" s="99" t="s">
        <v>2669</v>
      </c>
      <c r="X109" s="52" t="s">
        <v>2967</v>
      </c>
    </row>
    <row r="110" spans="2:24" ht="43.2">
      <c r="B110" s="45">
        <f t="shared" si="1"/>
        <v>104</v>
      </c>
      <c r="C110" s="45" t="s">
        <v>1289</v>
      </c>
      <c r="D110" s="45" t="s">
        <v>1929</v>
      </c>
      <c r="E110" s="99">
        <f>IF(D110="1.2(1)①",INDEX('1.2(1)①'!$B:$B,MATCH(F110,'1.2(1)①'!$J:$J,0),1),INDEX('1.2(1)②'!$B:$B,MATCH(F110,'1.2(1)②'!$J:$J,0),1))</f>
        <v>1</v>
      </c>
      <c r="F110" s="45" t="s">
        <v>2302</v>
      </c>
      <c r="G110" s="45" t="s">
        <v>1319</v>
      </c>
      <c r="H110" s="45" t="s">
        <v>1254</v>
      </c>
      <c r="I110" s="45" t="s">
        <v>1303</v>
      </c>
      <c r="J110" s="45" t="s">
        <v>1222</v>
      </c>
      <c r="K110" s="45" t="s">
        <v>1178</v>
      </c>
      <c r="L110" s="45">
        <v>4.8600000000000003</v>
      </c>
      <c r="M110" s="45" t="s">
        <v>1187</v>
      </c>
      <c r="N110" s="45" t="s">
        <v>1188</v>
      </c>
      <c r="O110" s="73" t="s">
        <v>1178</v>
      </c>
      <c r="P110" s="45" t="s">
        <v>1182</v>
      </c>
      <c r="Q110" s="45" t="s">
        <v>1304</v>
      </c>
      <c r="R110" s="45" t="s">
        <v>1275</v>
      </c>
      <c r="S110" s="45" t="s">
        <v>1305</v>
      </c>
      <c r="T110" s="45" t="s">
        <v>1304</v>
      </c>
      <c r="U110" s="45" t="s">
        <v>1275</v>
      </c>
      <c r="V110" s="45" t="s">
        <v>1305</v>
      </c>
      <c r="W110" s="99" t="s">
        <v>2669</v>
      </c>
      <c r="X110" s="99"/>
    </row>
    <row r="111" spans="2:24" ht="43.2">
      <c r="B111" s="45">
        <f t="shared" si="1"/>
        <v>105</v>
      </c>
      <c r="C111" s="45" t="s">
        <v>1289</v>
      </c>
      <c r="D111" s="45" t="s">
        <v>1929</v>
      </c>
      <c r="E111" s="99">
        <f>IF(D111="1.2(1)①",INDEX('1.2(1)①'!$B:$B,MATCH(F111,'1.2(1)①'!$J:$J,0),1),INDEX('1.2(1)②'!$B:$B,MATCH(F111,'1.2(1)②'!$J:$J,0),1))</f>
        <v>1</v>
      </c>
      <c r="F111" s="45" t="s">
        <v>2302</v>
      </c>
      <c r="G111" s="45" t="s">
        <v>1319</v>
      </c>
      <c r="H111" s="45" t="s">
        <v>1254</v>
      </c>
      <c r="I111" s="45" t="s">
        <v>1298</v>
      </c>
      <c r="J111" s="45" t="s">
        <v>1222</v>
      </c>
      <c r="K111" s="45" t="s">
        <v>1178</v>
      </c>
      <c r="L111" s="45">
        <v>6.2</v>
      </c>
      <c r="M111" s="45" t="s">
        <v>1187</v>
      </c>
      <c r="N111" s="45" t="s">
        <v>1188</v>
      </c>
      <c r="O111" s="73" t="s">
        <v>1178</v>
      </c>
      <c r="P111" s="45" t="s">
        <v>1182</v>
      </c>
      <c r="Q111" s="45" t="s">
        <v>1304</v>
      </c>
      <c r="R111" s="45" t="s">
        <v>1275</v>
      </c>
      <c r="S111" s="45" t="s">
        <v>1305</v>
      </c>
      <c r="T111" s="45" t="s">
        <v>1304</v>
      </c>
      <c r="U111" s="45" t="s">
        <v>1275</v>
      </c>
      <c r="V111" s="45" t="s">
        <v>1305</v>
      </c>
      <c r="W111" s="99" t="s">
        <v>2669</v>
      </c>
      <c r="X111" s="99"/>
    </row>
    <row r="112" spans="2:24" ht="57.6">
      <c r="B112" s="45">
        <f t="shared" si="1"/>
        <v>106</v>
      </c>
      <c r="C112" s="45" t="s">
        <v>1289</v>
      </c>
      <c r="D112" s="45" t="s">
        <v>1929</v>
      </c>
      <c r="E112" s="99">
        <f>IF(D112="1.2(1)①",INDEX('1.2(1)①'!$B:$B,MATCH(F112,'1.2(1)①'!$J:$J,0),1),INDEX('1.2(1)②'!$B:$B,MATCH(F112,'1.2(1)②'!$J:$J,0),1))</f>
        <v>1</v>
      </c>
      <c r="F112" s="45" t="s">
        <v>2302</v>
      </c>
      <c r="G112" s="45" t="s">
        <v>1319</v>
      </c>
      <c r="H112" s="45" t="s">
        <v>1254</v>
      </c>
      <c r="I112" s="45" t="s">
        <v>1299</v>
      </c>
      <c r="J112" s="45" t="s">
        <v>1222</v>
      </c>
      <c r="K112" s="45" t="s">
        <v>1178</v>
      </c>
      <c r="L112" s="45">
        <v>5.46</v>
      </c>
      <c r="M112" s="45" t="s">
        <v>1187</v>
      </c>
      <c r="N112" s="45" t="s">
        <v>1188</v>
      </c>
      <c r="O112" s="73">
        <v>5580000</v>
      </c>
      <c r="P112" s="45" t="s">
        <v>1182</v>
      </c>
      <c r="Q112" s="45" t="s">
        <v>1304</v>
      </c>
      <c r="R112" s="45" t="s">
        <v>1275</v>
      </c>
      <c r="S112" s="45" t="s">
        <v>1305</v>
      </c>
      <c r="T112" s="45" t="s">
        <v>1304</v>
      </c>
      <c r="U112" s="45" t="s">
        <v>1275</v>
      </c>
      <c r="V112" s="45" t="s">
        <v>1305</v>
      </c>
      <c r="W112" s="99" t="s">
        <v>2669</v>
      </c>
      <c r="X112" s="52" t="s">
        <v>2967</v>
      </c>
    </row>
    <row r="113" spans="2:24" ht="43.2">
      <c r="B113" s="45">
        <f t="shared" si="1"/>
        <v>107</v>
      </c>
      <c r="C113" s="45" t="s">
        <v>1289</v>
      </c>
      <c r="D113" s="45" t="s">
        <v>1929</v>
      </c>
      <c r="E113" s="99">
        <f>IF(D113="1.2(1)①",INDEX('1.2(1)①'!$B:$B,MATCH(F113,'1.2(1)①'!$J:$J,0),1),INDEX('1.2(1)②'!$B:$B,MATCH(F113,'1.2(1)②'!$J:$J,0),1))</f>
        <v>1</v>
      </c>
      <c r="F113" s="45" t="s">
        <v>2302</v>
      </c>
      <c r="G113" s="45" t="s">
        <v>1319</v>
      </c>
      <c r="H113" s="45" t="s">
        <v>1254</v>
      </c>
      <c r="I113" s="45" t="s">
        <v>1300</v>
      </c>
      <c r="J113" s="45" t="s">
        <v>1222</v>
      </c>
      <c r="K113" s="45" t="s">
        <v>1178</v>
      </c>
      <c r="L113" s="45">
        <v>4.8600000000000003</v>
      </c>
      <c r="M113" s="45" t="s">
        <v>1187</v>
      </c>
      <c r="N113" s="45" t="s">
        <v>1188</v>
      </c>
      <c r="O113" s="73" t="s">
        <v>1178</v>
      </c>
      <c r="P113" s="45" t="s">
        <v>1182</v>
      </c>
      <c r="Q113" s="45" t="s">
        <v>1304</v>
      </c>
      <c r="R113" s="45" t="s">
        <v>1275</v>
      </c>
      <c r="S113" s="45" t="s">
        <v>1305</v>
      </c>
      <c r="T113" s="45" t="s">
        <v>1304</v>
      </c>
      <c r="U113" s="45" t="s">
        <v>1275</v>
      </c>
      <c r="V113" s="45" t="s">
        <v>1305</v>
      </c>
      <c r="W113" s="99" t="s">
        <v>2669</v>
      </c>
      <c r="X113" s="99"/>
    </row>
    <row r="114" spans="2:24" ht="43.2">
      <c r="B114" s="45">
        <f t="shared" si="1"/>
        <v>108</v>
      </c>
      <c r="C114" s="45" t="s">
        <v>1289</v>
      </c>
      <c r="D114" s="45" t="s">
        <v>1929</v>
      </c>
      <c r="E114" s="99">
        <f>IF(D114="1.2(1)①",INDEX('1.2(1)①'!$B:$B,MATCH(F114,'1.2(1)①'!$J:$J,0),1),INDEX('1.2(1)②'!$B:$B,MATCH(F114,'1.2(1)②'!$J:$J,0),1))</f>
        <v>1</v>
      </c>
      <c r="F114" s="45" t="s">
        <v>2302</v>
      </c>
      <c r="G114" s="45" t="s">
        <v>1319</v>
      </c>
      <c r="H114" s="45" t="s">
        <v>1254</v>
      </c>
      <c r="I114" s="45" t="s">
        <v>1306</v>
      </c>
      <c r="J114" s="45" t="s">
        <v>1222</v>
      </c>
      <c r="K114" s="45" t="s">
        <v>1178</v>
      </c>
      <c r="L114" s="45">
        <v>6</v>
      </c>
      <c r="M114" s="45" t="s">
        <v>1187</v>
      </c>
      <c r="N114" s="45" t="s">
        <v>1188</v>
      </c>
      <c r="O114" s="73" t="s">
        <v>1178</v>
      </c>
      <c r="P114" s="45" t="s">
        <v>1182</v>
      </c>
      <c r="Q114" s="45" t="s">
        <v>1304</v>
      </c>
      <c r="R114" s="45" t="s">
        <v>1275</v>
      </c>
      <c r="S114" s="45" t="s">
        <v>1305</v>
      </c>
      <c r="T114" s="45" t="s">
        <v>1304</v>
      </c>
      <c r="U114" s="45" t="s">
        <v>1275</v>
      </c>
      <c r="V114" s="45" t="s">
        <v>1305</v>
      </c>
      <c r="W114" s="99" t="s">
        <v>2669</v>
      </c>
      <c r="X114" s="99"/>
    </row>
    <row r="115" spans="2:24" ht="43.2">
      <c r="B115" s="45">
        <f t="shared" si="1"/>
        <v>109</v>
      </c>
      <c r="C115" s="45" t="s">
        <v>1289</v>
      </c>
      <c r="D115" s="45" t="s">
        <v>1929</v>
      </c>
      <c r="E115" s="99">
        <f>IF(D115="1.2(1)①",INDEX('1.2(1)①'!$B:$B,MATCH(F115,'1.2(1)①'!$J:$J,0),1),INDEX('1.2(1)②'!$B:$B,MATCH(F115,'1.2(1)②'!$J:$J,0),1))</f>
        <v>1</v>
      </c>
      <c r="F115" s="45" t="s">
        <v>2302</v>
      </c>
      <c r="G115" s="45" t="s">
        <v>1320</v>
      </c>
      <c r="H115" s="45" t="s">
        <v>1254</v>
      </c>
      <c r="I115" s="45" t="s">
        <v>1303</v>
      </c>
      <c r="J115" s="45" t="s">
        <v>1256</v>
      </c>
      <c r="K115" s="45" t="s">
        <v>1178</v>
      </c>
      <c r="L115" s="45" t="s">
        <v>1178</v>
      </c>
      <c r="M115" s="45" t="s">
        <v>1187</v>
      </c>
      <c r="N115" s="45" t="s">
        <v>1188</v>
      </c>
      <c r="O115" s="73" t="s">
        <v>1178</v>
      </c>
      <c r="P115" s="45" t="s">
        <v>1182</v>
      </c>
      <c r="Q115" s="45" t="s">
        <v>1304</v>
      </c>
      <c r="R115" s="45" t="s">
        <v>1275</v>
      </c>
      <c r="S115" s="45" t="s">
        <v>1305</v>
      </c>
      <c r="T115" s="45" t="s">
        <v>1304</v>
      </c>
      <c r="U115" s="45" t="s">
        <v>1275</v>
      </c>
      <c r="V115" s="45" t="s">
        <v>1321</v>
      </c>
      <c r="W115" s="99" t="s">
        <v>2669</v>
      </c>
      <c r="X115" s="99"/>
    </row>
    <row r="116" spans="2:24" ht="43.2">
      <c r="B116" s="45">
        <f t="shared" si="1"/>
        <v>110</v>
      </c>
      <c r="C116" s="45" t="s">
        <v>1289</v>
      </c>
      <c r="D116" s="45" t="s">
        <v>1929</v>
      </c>
      <c r="E116" s="99">
        <f>IF(D116="1.2(1)①",INDEX('1.2(1)①'!$B:$B,MATCH(F116,'1.2(1)①'!$J:$J,0),1),INDEX('1.2(1)②'!$B:$B,MATCH(F116,'1.2(1)②'!$J:$J,0),1))</f>
        <v>1</v>
      </c>
      <c r="F116" s="45" t="s">
        <v>2302</v>
      </c>
      <c r="G116" s="45" t="s">
        <v>1320</v>
      </c>
      <c r="H116" s="45" t="s">
        <v>1254</v>
      </c>
      <c r="I116" s="45" t="s">
        <v>1322</v>
      </c>
      <c r="J116" s="45" t="s">
        <v>1256</v>
      </c>
      <c r="K116" s="45" t="s">
        <v>1178</v>
      </c>
      <c r="L116" s="45">
        <v>7</v>
      </c>
      <c r="M116" s="45" t="s">
        <v>1187</v>
      </c>
      <c r="N116" s="45" t="s">
        <v>1188</v>
      </c>
      <c r="O116" s="73" t="s">
        <v>1178</v>
      </c>
      <c r="P116" s="45" t="s">
        <v>1182</v>
      </c>
      <c r="Q116" s="45" t="s">
        <v>1304</v>
      </c>
      <c r="R116" s="45" t="s">
        <v>1275</v>
      </c>
      <c r="S116" s="45" t="s">
        <v>1305</v>
      </c>
      <c r="T116" s="45" t="s">
        <v>1304</v>
      </c>
      <c r="U116" s="45" t="s">
        <v>1275</v>
      </c>
      <c r="V116" s="45" t="s">
        <v>1321</v>
      </c>
      <c r="W116" s="99" t="s">
        <v>2669</v>
      </c>
      <c r="X116" s="99"/>
    </row>
    <row r="117" spans="2:24" ht="43.2">
      <c r="B117" s="45">
        <f t="shared" si="1"/>
        <v>111</v>
      </c>
      <c r="C117" s="45" t="s">
        <v>1289</v>
      </c>
      <c r="D117" s="45" t="s">
        <v>1929</v>
      </c>
      <c r="E117" s="99">
        <f>IF(D117="1.2(1)①",INDEX('1.2(1)①'!$B:$B,MATCH(F117,'1.2(1)①'!$J:$J,0),1),INDEX('1.2(1)②'!$B:$B,MATCH(F117,'1.2(1)②'!$J:$J,0),1))</f>
        <v>1</v>
      </c>
      <c r="F117" s="45" t="s">
        <v>2302</v>
      </c>
      <c r="G117" s="45" t="s">
        <v>1320</v>
      </c>
      <c r="H117" s="45" t="s">
        <v>1254</v>
      </c>
      <c r="I117" s="45" t="s">
        <v>1323</v>
      </c>
      <c r="J117" s="45" t="s">
        <v>1256</v>
      </c>
      <c r="K117" s="45" t="s">
        <v>1178</v>
      </c>
      <c r="L117" s="45">
        <v>6.7</v>
      </c>
      <c r="M117" s="45" t="s">
        <v>1187</v>
      </c>
      <c r="N117" s="45" t="s">
        <v>1188</v>
      </c>
      <c r="O117" s="73" t="s">
        <v>1178</v>
      </c>
      <c r="P117" s="45" t="s">
        <v>1182</v>
      </c>
      <c r="Q117" s="45" t="s">
        <v>1304</v>
      </c>
      <c r="R117" s="45" t="s">
        <v>1275</v>
      </c>
      <c r="S117" s="45" t="s">
        <v>1305</v>
      </c>
      <c r="T117" s="45" t="s">
        <v>1304</v>
      </c>
      <c r="U117" s="45" t="s">
        <v>1275</v>
      </c>
      <c r="V117" s="45" t="s">
        <v>1321</v>
      </c>
      <c r="W117" s="99" t="s">
        <v>2669</v>
      </c>
      <c r="X117" s="99"/>
    </row>
    <row r="118" spans="2:24" ht="57.6">
      <c r="B118" s="45">
        <f t="shared" si="1"/>
        <v>112</v>
      </c>
      <c r="C118" s="45" t="s">
        <v>1289</v>
      </c>
      <c r="D118" s="45" t="s">
        <v>1929</v>
      </c>
      <c r="E118" s="99">
        <f>IF(D118="1.2(1)①",INDEX('1.2(1)①'!$B:$B,MATCH(F118,'1.2(1)①'!$J:$J,0),1),INDEX('1.2(1)②'!$B:$B,MATCH(F118,'1.2(1)②'!$J:$J,0),1))</f>
        <v>1</v>
      </c>
      <c r="F118" s="45" t="s">
        <v>2302</v>
      </c>
      <c r="G118" s="45" t="s">
        <v>1320</v>
      </c>
      <c r="H118" s="45" t="s">
        <v>1254</v>
      </c>
      <c r="I118" s="45" t="s">
        <v>1324</v>
      </c>
      <c r="J118" s="45" t="s">
        <v>1256</v>
      </c>
      <c r="K118" s="45" t="s">
        <v>1178</v>
      </c>
      <c r="L118" s="45">
        <v>6.5</v>
      </c>
      <c r="M118" s="45" t="s">
        <v>1187</v>
      </c>
      <c r="N118" s="45" t="s">
        <v>1188</v>
      </c>
      <c r="O118" s="73">
        <v>10320000</v>
      </c>
      <c r="P118" s="45" t="s">
        <v>1182</v>
      </c>
      <c r="Q118" s="45" t="s">
        <v>1304</v>
      </c>
      <c r="R118" s="45" t="s">
        <v>1275</v>
      </c>
      <c r="S118" s="45" t="s">
        <v>1305</v>
      </c>
      <c r="T118" s="45" t="s">
        <v>1304</v>
      </c>
      <c r="U118" s="45" t="s">
        <v>1275</v>
      </c>
      <c r="V118" s="45" t="s">
        <v>1321</v>
      </c>
      <c r="W118" s="99" t="s">
        <v>2669</v>
      </c>
      <c r="X118" s="52" t="s">
        <v>2967</v>
      </c>
    </row>
    <row r="119" spans="2:24" ht="57.6">
      <c r="B119" s="45">
        <f t="shared" si="1"/>
        <v>113</v>
      </c>
      <c r="C119" s="45" t="s">
        <v>1289</v>
      </c>
      <c r="D119" s="45" t="s">
        <v>1929</v>
      </c>
      <c r="E119" s="99">
        <f>IF(D119="1.2(1)①",INDEX('1.2(1)①'!$B:$B,MATCH(F119,'1.2(1)①'!$J:$J,0),1),INDEX('1.2(1)②'!$B:$B,MATCH(F119,'1.2(1)②'!$J:$J,0),1))</f>
        <v>1</v>
      </c>
      <c r="F119" s="45" t="s">
        <v>2302</v>
      </c>
      <c r="G119" s="45" t="s">
        <v>1320</v>
      </c>
      <c r="H119" s="45" t="s">
        <v>1254</v>
      </c>
      <c r="I119" s="45" t="s">
        <v>1306</v>
      </c>
      <c r="J119" s="45" t="s">
        <v>1256</v>
      </c>
      <c r="K119" s="45" t="s">
        <v>1178</v>
      </c>
      <c r="L119" s="45">
        <v>6.3</v>
      </c>
      <c r="M119" s="45" t="s">
        <v>1187</v>
      </c>
      <c r="N119" s="45" t="s">
        <v>1188</v>
      </c>
      <c r="O119" s="73">
        <v>24240000</v>
      </c>
      <c r="P119" s="45" t="s">
        <v>1182</v>
      </c>
      <c r="Q119" s="45" t="s">
        <v>1304</v>
      </c>
      <c r="R119" s="45" t="s">
        <v>1275</v>
      </c>
      <c r="S119" s="45" t="s">
        <v>1305</v>
      </c>
      <c r="T119" s="45" t="s">
        <v>1304</v>
      </c>
      <c r="U119" s="45" t="s">
        <v>1275</v>
      </c>
      <c r="V119" s="45" t="s">
        <v>1321</v>
      </c>
      <c r="W119" s="99" t="s">
        <v>2669</v>
      </c>
      <c r="X119" s="52" t="s">
        <v>2967</v>
      </c>
    </row>
    <row r="120" spans="2:24" ht="43.2">
      <c r="B120" s="45">
        <f t="shared" si="1"/>
        <v>114</v>
      </c>
      <c r="C120" s="45" t="s">
        <v>1289</v>
      </c>
      <c r="D120" s="45" t="s">
        <v>1929</v>
      </c>
      <c r="E120" s="99">
        <f>IF(D120="1.2(1)①",INDEX('1.2(1)①'!$B:$B,MATCH(F120,'1.2(1)①'!$J:$J,0),1),INDEX('1.2(1)②'!$B:$B,MATCH(F120,'1.2(1)②'!$J:$J,0),1))</f>
        <v>1</v>
      </c>
      <c r="F120" s="45" t="s">
        <v>2302</v>
      </c>
      <c r="G120" s="45" t="s">
        <v>1320</v>
      </c>
      <c r="H120" s="45" t="s">
        <v>1254</v>
      </c>
      <c r="I120" s="45" t="s">
        <v>1303</v>
      </c>
      <c r="J120" s="45" t="s">
        <v>1222</v>
      </c>
      <c r="K120" s="45" t="s">
        <v>1178</v>
      </c>
      <c r="L120" s="45">
        <v>5.04</v>
      </c>
      <c r="M120" s="45" t="s">
        <v>1187</v>
      </c>
      <c r="N120" s="45" t="s">
        <v>1188</v>
      </c>
      <c r="O120" s="73" t="s">
        <v>1178</v>
      </c>
      <c r="P120" s="45" t="s">
        <v>1182</v>
      </c>
      <c r="Q120" s="45" t="s">
        <v>1304</v>
      </c>
      <c r="R120" s="45" t="s">
        <v>1275</v>
      </c>
      <c r="S120" s="45" t="s">
        <v>1305</v>
      </c>
      <c r="T120" s="45" t="s">
        <v>1304</v>
      </c>
      <c r="U120" s="45" t="s">
        <v>1275</v>
      </c>
      <c r="V120" s="45" t="s">
        <v>1321</v>
      </c>
      <c r="W120" s="99" t="s">
        <v>2669</v>
      </c>
      <c r="X120" s="99"/>
    </row>
    <row r="121" spans="2:24" ht="43.2">
      <c r="B121" s="45">
        <f t="shared" si="1"/>
        <v>115</v>
      </c>
      <c r="C121" s="45" t="s">
        <v>1289</v>
      </c>
      <c r="D121" s="45" t="s">
        <v>1929</v>
      </c>
      <c r="E121" s="99">
        <f>IF(D121="1.2(1)①",INDEX('1.2(1)①'!$B:$B,MATCH(F121,'1.2(1)①'!$J:$J,0),1),INDEX('1.2(1)②'!$B:$B,MATCH(F121,'1.2(1)②'!$J:$J,0),1))</f>
        <v>1</v>
      </c>
      <c r="F121" s="45" t="s">
        <v>2302</v>
      </c>
      <c r="G121" s="45" t="s">
        <v>1320</v>
      </c>
      <c r="H121" s="45" t="s">
        <v>1254</v>
      </c>
      <c r="I121" s="45" t="s">
        <v>1322</v>
      </c>
      <c r="J121" s="45" t="s">
        <v>1222</v>
      </c>
      <c r="K121" s="45" t="s">
        <v>1178</v>
      </c>
      <c r="L121" s="45">
        <v>6.39</v>
      </c>
      <c r="M121" s="45" t="s">
        <v>1187</v>
      </c>
      <c r="N121" s="45" t="s">
        <v>1188</v>
      </c>
      <c r="O121" s="73" t="s">
        <v>1178</v>
      </c>
      <c r="P121" s="45" t="s">
        <v>1182</v>
      </c>
      <c r="Q121" s="45" t="s">
        <v>1304</v>
      </c>
      <c r="R121" s="45" t="s">
        <v>1275</v>
      </c>
      <c r="S121" s="45" t="s">
        <v>1305</v>
      </c>
      <c r="T121" s="45" t="s">
        <v>1304</v>
      </c>
      <c r="U121" s="45" t="s">
        <v>1275</v>
      </c>
      <c r="V121" s="45" t="s">
        <v>1321</v>
      </c>
      <c r="W121" s="99" t="s">
        <v>2669</v>
      </c>
      <c r="X121" s="99"/>
    </row>
    <row r="122" spans="2:24" ht="43.2">
      <c r="B122" s="45">
        <f t="shared" si="1"/>
        <v>116</v>
      </c>
      <c r="C122" s="45" t="s">
        <v>1289</v>
      </c>
      <c r="D122" s="45" t="s">
        <v>1929</v>
      </c>
      <c r="E122" s="99">
        <f>IF(D122="1.2(1)①",INDEX('1.2(1)①'!$B:$B,MATCH(F122,'1.2(1)①'!$J:$J,0),1),INDEX('1.2(1)②'!$B:$B,MATCH(F122,'1.2(1)②'!$J:$J,0),1))</f>
        <v>1</v>
      </c>
      <c r="F122" s="45" t="s">
        <v>2302</v>
      </c>
      <c r="G122" s="45" t="s">
        <v>1320</v>
      </c>
      <c r="H122" s="45" t="s">
        <v>1254</v>
      </c>
      <c r="I122" s="45" t="s">
        <v>1323</v>
      </c>
      <c r="J122" s="45" t="s">
        <v>1222</v>
      </c>
      <c r="K122" s="45" t="s">
        <v>1178</v>
      </c>
      <c r="L122" s="45">
        <v>5.65</v>
      </c>
      <c r="M122" s="45" t="s">
        <v>1187</v>
      </c>
      <c r="N122" s="45" t="s">
        <v>1188</v>
      </c>
      <c r="O122" s="73" t="s">
        <v>1178</v>
      </c>
      <c r="P122" s="45" t="s">
        <v>1182</v>
      </c>
      <c r="Q122" s="45" t="s">
        <v>1304</v>
      </c>
      <c r="R122" s="45" t="s">
        <v>1275</v>
      </c>
      <c r="S122" s="45" t="s">
        <v>1305</v>
      </c>
      <c r="T122" s="45" t="s">
        <v>1304</v>
      </c>
      <c r="U122" s="45" t="s">
        <v>1275</v>
      </c>
      <c r="V122" s="45" t="s">
        <v>1321</v>
      </c>
      <c r="W122" s="99" t="s">
        <v>2669</v>
      </c>
      <c r="X122" s="99"/>
    </row>
    <row r="123" spans="2:24" ht="43.2">
      <c r="B123" s="45">
        <f t="shared" si="1"/>
        <v>117</v>
      </c>
      <c r="C123" s="45" t="s">
        <v>1289</v>
      </c>
      <c r="D123" s="45" t="s">
        <v>1929</v>
      </c>
      <c r="E123" s="99">
        <f>IF(D123="1.2(1)①",INDEX('1.2(1)①'!$B:$B,MATCH(F123,'1.2(1)①'!$J:$J,0),1),INDEX('1.2(1)②'!$B:$B,MATCH(F123,'1.2(1)②'!$J:$J,0),1))</f>
        <v>1</v>
      </c>
      <c r="F123" s="45" t="s">
        <v>2302</v>
      </c>
      <c r="G123" s="45" t="s">
        <v>1320</v>
      </c>
      <c r="H123" s="45" t="s">
        <v>1254</v>
      </c>
      <c r="I123" s="45" t="s">
        <v>1324</v>
      </c>
      <c r="J123" s="45" t="s">
        <v>1222</v>
      </c>
      <c r="K123" s="45" t="s">
        <v>1178</v>
      </c>
      <c r="L123" s="45">
        <v>5.04</v>
      </c>
      <c r="M123" s="45" t="s">
        <v>1187</v>
      </c>
      <c r="N123" s="45" t="s">
        <v>1188</v>
      </c>
      <c r="O123" s="73" t="s">
        <v>1178</v>
      </c>
      <c r="P123" s="45" t="s">
        <v>1182</v>
      </c>
      <c r="Q123" s="45" t="s">
        <v>1304</v>
      </c>
      <c r="R123" s="45" t="s">
        <v>1275</v>
      </c>
      <c r="S123" s="45" t="s">
        <v>1305</v>
      </c>
      <c r="T123" s="45" t="s">
        <v>1304</v>
      </c>
      <c r="U123" s="45" t="s">
        <v>1275</v>
      </c>
      <c r="V123" s="45" t="s">
        <v>1321</v>
      </c>
      <c r="W123" s="99" t="s">
        <v>2669</v>
      </c>
      <c r="X123" s="99"/>
    </row>
    <row r="124" spans="2:24" ht="43.2">
      <c r="B124" s="45">
        <f t="shared" si="1"/>
        <v>118</v>
      </c>
      <c r="C124" s="45" t="s">
        <v>1289</v>
      </c>
      <c r="D124" s="45" t="s">
        <v>1929</v>
      </c>
      <c r="E124" s="99">
        <f>IF(D124="1.2(1)①",INDEX('1.2(1)①'!$B:$B,MATCH(F124,'1.2(1)①'!$J:$J,0),1),INDEX('1.2(1)②'!$B:$B,MATCH(F124,'1.2(1)②'!$J:$J,0),1))</f>
        <v>1</v>
      </c>
      <c r="F124" s="45" t="s">
        <v>2302</v>
      </c>
      <c r="G124" s="45" t="s">
        <v>1320</v>
      </c>
      <c r="H124" s="45" t="s">
        <v>1254</v>
      </c>
      <c r="I124" s="45" t="s">
        <v>1306</v>
      </c>
      <c r="J124" s="45" t="s">
        <v>1222</v>
      </c>
      <c r="K124" s="45" t="s">
        <v>1178</v>
      </c>
      <c r="L124" s="45">
        <v>6.3</v>
      </c>
      <c r="M124" s="45" t="s">
        <v>1187</v>
      </c>
      <c r="N124" s="45" t="s">
        <v>1188</v>
      </c>
      <c r="O124" s="73" t="s">
        <v>1178</v>
      </c>
      <c r="P124" s="45" t="s">
        <v>1182</v>
      </c>
      <c r="Q124" s="45" t="s">
        <v>1304</v>
      </c>
      <c r="R124" s="45" t="s">
        <v>1275</v>
      </c>
      <c r="S124" s="45" t="s">
        <v>1305</v>
      </c>
      <c r="T124" s="45" t="s">
        <v>1304</v>
      </c>
      <c r="U124" s="45" t="s">
        <v>1275</v>
      </c>
      <c r="V124" s="45" t="s">
        <v>1321</v>
      </c>
      <c r="W124" s="99" t="s">
        <v>2669</v>
      </c>
      <c r="X124" s="99"/>
    </row>
    <row r="125" spans="2:24" ht="28.8">
      <c r="B125" s="45">
        <f t="shared" si="1"/>
        <v>119</v>
      </c>
      <c r="C125" s="45" t="s">
        <v>1289</v>
      </c>
      <c r="D125" s="45" t="s">
        <v>1929</v>
      </c>
      <c r="E125" s="99">
        <f>IF(D125="1.2(1)①",INDEX('1.2(1)①'!$B:$B,MATCH(F125,'1.2(1)①'!$J:$J,0),1),INDEX('1.2(1)②'!$B:$B,MATCH(F125,'1.2(1)②'!$J:$J,0),1))</f>
        <v>1</v>
      </c>
      <c r="F125" s="45" t="s">
        <v>2302</v>
      </c>
      <c r="G125" s="45" t="s">
        <v>1325</v>
      </c>
      <c r="H125" s="45" t="s">
        <v>1254</v>
      </c>
      <c r="I125" s="45" t="s">
        <v>1303</v>
      </c>
      <c r="J125" s="45" t="s">
        <v>1256</v>
      </c>
      <c r="K125" s="45" t="s">
        <v>1178</v>
      </c>
      <c r="L125" s="45" t="s">
        <v>1178</v>
      </c>
      <c r="M125" s="45" t="s">
        <v>1187</v>
      </c>
      <c r="N125" s="45" t="s">
        <v>1188</v>
      </c>
      <c r="O125" s="73" t="s">
        <v>1178</v>
      </c>
      <c r="P125" s="45" t="s">
        <v>1182</v>
      </c>
      <c r="Q125" s="45" t="s">
        <v>1291</v>
      </c>
      <c r="R125" s="45" t="s">
        <v>1292</v>
      </c>
      <c r="S125" s="45" t="s">
        <v>1293</v>
      </c>
      <c r="T125" s="45" t="s">
        <v>1291</v>
      </c>
      <c r="U125" s="45" t="s">
        <v>1292</v>
      </c>
      <c r="V125" s="45" t="s">
        <v>1326</v>
      </c>
      <c r="W125" s="99" t="s">
        <v>2669</v>
      </c>
      <c r="X125" s="99"/>
    </row>
    <row r="126" spans="2:24" ht="28.8">
      <c r="B126" s="45">
        <f t="shared" si="1"/>
        <v>120</v>
      </c>
      <c r="C126" s="45" t="s">
        <v>1289</v>
      </c>
      <c r="D126" s="45" t="s">
        <v>1929</v>
      </c>
      <c r="E126" s="99">
        <f>IF(D126="1.2(1)①",INDEX('1.2(1)①'!$B:$B,MATCH(F126,'1.2(1)①'!$J:$J,0),1),INDEX('1.2(1)②'!$B:$B,MATCH(F126,'1.2(1)②'!$J:$J,0),1))</f>
        <v>1</v>
      </c>
      <c r="F126" s="45" t="s">
        <v>2302</v>
      </c>
      <c r="G126" s="45" t="s">
        <v>1325</v>
      </c>
      <c r="H126" s="45" t="s">
        <v>1254</v>
      </c>
      <c r="I126" s="45" t="s">
        <v>1298</v>
      </c>
      <c r="J126" s="45" t="s">
        <v>1256</v>
      </c>
      <c r="K126" s="45" t="s">
        <v>1178</v>
      </c>
      <c r="L126" s="45">
        <v>6</v>
      </c>
      <c r="M126" s="45" t="s">
        <v>1187</v>
      </c>
      <c r="N126" s="45" t="s">
        <v>1188</v>
      </c>
      <c r="O126" s="73" t="s">
        <v>1178</v>
      </c>
      <c r="P126" s="45" t="s">
        <v>1182</v>
      </c>
      <c r="Q126" s="45" t="s">
        <v>1291</v>
      </c>
      <c r="R126" s="45" t="s">
        <v>1292</v>
      </c>
      <c r="S126" s="45" t="s">
        <v>1293</v>
      </c>
      <c r="T126" s="45" t="s">
        <v>1291</v>
      </c>
      <c r="U126" s="45" t="s">
        <v>1292</v>
      </c>
      <c r="V126" s="45" t="s">
        <v>1326</v>
      </c>
      <c r="W126" s="99" t="s">
        <v>2669</v>
      </c>
      <c r="X126" s="99"/>
    </row>
    <row r="127" spans="2:24" ht="57.6">
      <c r="B127" s="45">
        <f t="shared" si="1"/>
        <v>121</v>
      </c>
      <c r="C127" s="45" t="s">
        <v>1289</v>
      </c>
      <c r="D127" s="45" t="s">
        <v>1929</v>
      </c>
      <c r="E127" s="99">
        <f>IF(D127="1.2(1)①",INDEX('1.2(1)①'!$B:$B,MATCH(F127,'1.2(1)①'!$J:$J,0),1),INDEX('1.2(1)②'!$B:$B,MATCH(F127,'1.2(1)②'!$J:$J,0),1))</f>
        <v>1</v>
      </c>
      <c r="F127" s="45" t="s">
        <v>2302</v>
      </c>
      <c r="G127" s="45" t="s">
        <v>1325</v>
      </c>
      <c r="H127" s="45" t="s">
        <v>1254</v>
      </c>
      <c r="I127" s="45" t="s">
        <v>1299</v>
      </c>
      <c r="J127" s="45" t="s">
        <v>1256</v>
      </c>
      <c r="K127" s="45" t="s">
        <v>1178</v>
      </c>
      <c r="L127" s="45">
        <v>6</v>
      </c>
      <c r="M127" s="45" t="s">
        <v>1187</v>
      </c>
      <c r="N127" s="45" t="s">
        <v>1188</v>
      </c>
      <c r="O127" s="73">
        <v>10730000</v>
      </c>
      <c r="P127" s="45" t="s">
        <v>1182</v>
      </c>
      <c r="Q127" s="45" t="s">
        <v>1291</v>
      </c>
      <c r="R127" s="45" t="s">
        <v>1292</v>
      </c>
      <c r="S127" s="45" t="s">
        <v>1293</v>
      </c>
      <c r="T127" s="45" t="s">
        <v>1291</v>
      </c>
      <c r="U127" s="45" t="s">
        <v>1292</v>
      </c>
      <c r="V127" s="45" t="s">
        <v>1326</v>
      </c>
      <c r="W127" s="99" t="s">
        <v>2669</v>
      </c>
      <c r="X127" s="52" t="s">
        <v>2967</v>
      </c>
    </row>
    <row r="128" spans="2:24" ht="57.6">
      <c r="B128" s="45">
        <f t="shared" si="1"/>
        <v>122</v>
      </c>
      <c r="C128" s="45" t="s">
        <v>1289</v>
      </c>
      <c r="D128" s="45" t="s">
        <v>1929</v>
      </c>
      <c r="E128" s="99">
        <f>IF(D128="1.2(1)①",INDEX('1.2(1)①'!$B:$B,MATCH(F128,'1.2(1)①'!$J:$J,0),1),INDEX('1.2(1)②'!$B:$B,MATCH(F128,'1.2(1)②'!$J:$J,0),1))</f>
        <v>1</v>
      </c>
      <c r="F128" s="45" t="s">
        <v>2302</v>
      </c>
      <c r="G128" s="45" t="s">
        <v>1325</v>
      </c>
      <c r="H128" s="45" t="s">
        <v>1254</v>
      </c>
      <c r="I128" s="45" t="s">
        <v>1300</v>
      </c>
      <c r="J128" s="45" t="s">
        <v>1256</v>
      </c>
      <c r="K128" s="45" t="s">
        <v>1178</v>
      </c>
      <c r="L128" s="45">
        <v>5.7</v>
      </c>
      <c r="M128" s="45" t="s">
        <v>1187</v>
      </c>
      <c r="N128" s="45" t="s">
        <v>1188</v>
      </c>
      <c r="O128" s="73">
        <v>8600000</v>
      </c>
      <c r="P128" s="45" t="s">
        <v>1182</v>
      </c>
      <c r="Q128" s="45" t="s">
        <v>1291</v>
      </c>
      <c r="R128" s="45" t="s">
        <v>1292</v>
      </c>
      <c r="S128" s="45" t="s">
        <v>1293</v>
      </c>
      <c r="T128" s="45" t="s">
        <v>1291</v>
      </c>
      <c r="U128" s="45" t="s">
        <v>1292</v>
      </c>
      <c r="V128" s="45" t="s">
        <v>1326</v>
      </c>
      <c r="W128" s="99" t="s">
        <v>2669</v>
      </c>
      <c r="X128" s="52" t="s">
        <v>2967</v>
      </c>
    </row>
    <row r="129" spans="2:24" ht="57.6">
      <c r="B129" s="45">
        <f t="shared" si="1"/>
        <v>123</v>
      </c>
      <c r="C129" s="45" t="s">
        <v>1289</v>
      </c>
      <c r="D129" s="45" t="s">
        <v>1929</v>
      </c>
      <c r="E129" s="99">
        <f>IF(D129="1.2(1)①",INDEX('1.2(1)①'!$B:$B,MATCH(F129,'1.2(1)①'!$J:$J,0),1),INDEX('1.2(1)②'!$B:$B,MATCH(F129,'1.2(1)②'!$J:$J,0),1))</f>
        <v>1</v>
      </c>
      <c r="F129" s="45" t="s">
        <v>2302</v>
      </c>
      <c r="G129" s="45" t="s">
        <v>1325</v>
      </c>
      <c r="H129" s="45" t="s">
        <v>1254</v>
      </c>
      <c r="I129" s="45" t="s">
        <v>1306</v>
      </c>
      <c r="J129" s="45" t="s">
        <v>1256</v>
      </c>
      <c r="K129" s="45" t="s">
        <v>1178</v>
      </c>
      <c r="L129" s="45">
        <v>5.6</v>
      </c>
      <c r="M129" s="45" t="s">
        <v>1187</v>
      </c>
      <c r="N129" s="45" t="s">
        <v>1188</v>
      </c>
      <c r="O129" s="73">
        <v>14920000</v>
      </c>
      <c r="P129" s="45" t="s">
        <v>1182</v>
      </c>
      <c r="Q129" s="45" t="s">
        <v>1291</v>
      </c>
      <c r="R129" s="45" t="s">
        <v>1292</v>
      </c>
      <c r="S129" s="45" t="s">
        <v>1293</v>
      </c>
      <c r="T129" s="45" t="s">
        <v>1291</v>
      </c>
      <c r="U129" s="45" t="s">
        <v>1292</v>
      </c>
      <c r="V129" s="45" t="s">
        <v>1326</v>
      </c>
      <c r="W129" s="99" t="s">
        <v>2669</v>
      </c>
      <c r="X129" s="52" t="s">
        <v>2967</v>
      </c>
    </row>
    <row r="130" spans="2:24" ht="43.2">
      <c r="B130" s="45">
        <f t="shared" si="1"/>
        <v>124</v>
      </c>
      <c r="C130" s="45" t="s">
        <v>1289</v>
      </c>
      <c r="D130" s="45" t="s">
        <v>1929</v>
      </c>
      <c r="E130" s="99">
        <f>IF(D130="1.2(1)①",INDEX('1.2(1)①'!$B:$B,MATCH(F130,'1.2(1)①'!$J:$J,0),1),INDEX('1.2(1)②'!$B:$B,MATCH(F130,'1.2(1)②'!$J:$J,0),1))</f>
        <v>1</v>
      </c>
      <c r="F130" s="45" t="s">
        <v>2302</v>
      </c>
      <c r="G130" s="45" t="s">
        <v>1325</v>
      </c>
      <c r="H130" s="45" t="s">
        <v>1254</v>
      </c>
      <c r="I130" s="45" t="s">
        <v>1303</v>
      </c>
      <c r="J130" s="45" t="s">
        <v>1222</v>
      </c>
      <c r="K130" s="45" t="s">
        <v>1178</v>
      </c>
      <c r="L130" s="45">
        <v>4</v>
      </c>
      <c r="M130" s="45" t="s">
        <v>1187</v>
      </c>
      <c r="N130" s="45" t="s">
        <v>1188</v>
      </c>
      <c r="O130" s="73" t="s">
        <v>1178</v>
      </c>
      <c r="P130" s="45" t="s">
        <v>1182</v>
      </c>
      <c r="Q130" s="45" t="s">
        <v>1304</v>
      </c>
      <c r="R130" s="45" t="s">
        <v>1275</v>
      </c>
      <c r="S130" s="45" t="s">
        <v>1305</v>
      </c>
      <c r="T130" s="45" t="s">
        <v>1304</v>
      </c>
      <c r="U130" s="45" t="s">
        <v>1275</v>
      </c>
      <c r="V130" s="45" t="s">
        <v>1321</v>
      </c>
      <c r="W130" s="99" t="s">
        <v>2669</v>
      </c>
      <c r="X130" s="99"/>
    </row>
    <row r="131" spans="2:24" ht="43.2">
      <c r="B131" s="45">
        <f t="shared" si="1"/>
        <v>125</v>
      </c>
      <c r="C131" s="45" t="s">
        <v>1289</v>
      </c>
      <c r="D131" s="45" t="s">
        <v>1929</v>
      </c>
      <c r="E131" s="99">
        <f>IF(D131="1.2(1)①",INDEX('1.2(1)①'!$B:$B,MATCH(F131,'1.2(1)①'!$J:$J,0),1),INDEX('1.2(1)②'!$B:$B,MATCH(F131,'1.2(1)②'!$J:$J,0),1))</f>
        <v>1</v>
      </c>
      <c r="F131" s="45" t="s">
        <v>2302</v>
      </c>
      <c r="G131" s="45" t="s">
        <v>1325</v>
      </c>
      <c r="H131" s="45" t="s">
        <v>1254</v>
      </c>
      <c r="I131" s="45" t="s">
        <v>1298</v>
      </c>
      <c r="J131" s="45" t="s">
        <v>1222</v>
      </c>
      <c r="K131" s="45" t="s">
        <v>1178</v>
      </c>
      <c r="L131" s="45">
        <v>4.1399999999999997</v>
      </c>
      <c r="M131" s="45" t="s">
        <v>1187</v>
      </c>
      <c r="N131" s="45" t="s">
        <v>1188</v>
      </c>
      <c r="O131" s="73" t="s">
        <v>1178</v>
      </c>
      <c r="P131" s="45" t="s">
        <v>1182</v>
      </c>
      <c r="Q131" s="45" t="s">
        <v>1304</v>
      </c>
      <c r="R131" s="45" t="s">
        <v>1275</v>
      </c>
      <c r="S131" s="45" t="s">
        <v>1305</v>
      </c>
      <c r="T131" s="45" t="s">
        <v>1304</v>
      </c>
      <c r="U131" s="45" t="s">
        <v>1275</v>
      </c>
      <c r="V131" s="45" t="s">
        <v>1321</v>
      </c>
      <c r="W131" s="99" t="s">
        <v>2669</v>
      </c>
      <c r="X131" s="99"/>
    </row>
    <row r="132" spans="2:24" ht="57.6">
      <c r="B132" s="45">
        <f t="shared" si="1"/>
        <v>126</v>
      </c>
      <c r="C132" s="45" t="s">
        <v>1289</v>
      </c>
      <c r="D132" s="45" t="s">
        <v>1929</v>
      </c>
      <c r="E132" s="99">
        <f>IF(D132="1.2(1)①",INDEX('1.2(1)①'!$B:$B,MATCH(F132,'1.2(1)①'!$J:$J,0),1),INDEX('1.2(1)②'!$B:$B,MATCH(F132,'1.2(1)②'!$J:$J,0),1))</f>
        <v>1</v>
      </c>
      <c r="F132" s="45" t="s">
        <v>2302</v>
      </c>
      <c r="G132" s="45" t="s">
        <v>1325</v>
      </c>
      <c r="H132" s="45" t="s">
        <v>1254</v>
      </c>
      <c r="I132" s="45" t="s">
        <v>1299</v>
      </c>
      <c r="J132" s="45" t="s">
        <v>1222</v>
      </c>
      <c r="K132" s="45" t="s">
        <v>1178</v>
      </c>
      <c r="L132" s="45">
        <v>3.86</v>
      </c>
      <c r="M132" s="45" t="s">
        <v>1187</v>
      </c>
      <c r="N132" s="45" t="s">
        <v>1188</v>
      </c>
      <c r="O132" s="73">
        <v>10730000</v>
      </c>
      <c r="P132" s="45" t="s">
        <v>1182</v>
      </c>
      <c r="Q132" s="45" t="s">
        <v>1304</v>
      </c>
      <c r="R132" s="45" t="s">
        <v>1275</v>
      </c>
      <c r="S132" s="45" t="s">
        <v>1305</v>
      </c>
      <c r="T132" s="45" t="s">
        <v>1304</v>
      </c>
      <c r="U132" s="45" t="s">
        <v>1275</v>
      </c>
      <c r="V132" s="45" t="s">
        <v>1321</v>
      </c>
      <c r="W132" s="99" t="s">
        <v>2669</v>
      </c>
      <c r="X132" s="52" t="s">
        <v>2967</v>
      </c>
    </row>
    <row r="133" spans="2:24" ht="57.6">
      <c r="B133" s="45">
        <f t="shared" si="1"/>
        <v>127</v>
      </c>
      <c r="C133" s="45" t="s">
        <v>1289</v>
      </c>
      <c r="D133" s="45" t="s">
        <v>1929</v>
      </c>
      <c r="E133" s="99">
        <f>IF(D133="1.2(1)①",INDEX('1.2(1)①'!$B:$B,MATCH(F133,'1.2(1)①'!$J:$J,0),1),INDEX('1.2(1)②'!$B:$B,MATCH(F133,'1.2(1)②'!$J:$J,0),1))</f>
        <v>1</v>
      </c>
      <c r="F133" s="45" t="s">
        <v>2302</v>
      </c>
      <c r="G133" s="45" t="s">
        <v>1325</v>
      </c>
      <c r="H133" s="45" t="s">
        <v>1254</v>
      </c>
      <c r="I133" s="45" t="s">
        <v>1300</v>
      </c>
      <c r="J133" s="45" t="s">
        <v>1222</v>
      </c>
      <c r="K133" s="45" t="s">
        <v>1178</v>
      </c>
      <c r="L133" s="45">
        <v>3.5</v>
      </c>
      <c r="M133" s="45" t="s">
        <v>1187</v>
      </c>
      <c r="N133" s="45" t="s">
        <v>1188</v>
      </c>
      <c r="O133" s="73">
        <v>8600000</v>
      </c>
      <c r="P133" s="45" t="s">
        <v>1182</v>
      </c>
      <c r="Q133" s="45" t="s">
        <v>1304</v>
      </c>
      <c r="R133" s="45" t="s">
        <v>1275</v>
      </c>
      <c r="S133" s="45" t="s">
        <v>1305</v>
      </c>
      <c r="T133" s="45" t="s">
        <v>1304</v>
      </c>
      <c r="U133" s="45" t="s">
        <v>1275</v>
      </c>
      <c r="V133" s="45" t="s">
        <v>1321</v>
      </c>
      <c r="W133" s="99" t="s">
        <v>2669</v>
      </c>
      <c r="X133" s="52" t="s">
        <v>2967</v>
      </c>
    </row>
    <row r="134" spans="2:24" ht="57.6">
      <c r="B134" s="45">
        <f t="shared" si="1"/>
        <v>128</v>
      </c>
      <c r="C134" s="45" t="s">
        <v>1289</v>
      </c>
      <c r="D134" s="45" t="s">
        <v>1929</v>
      </c>
      <c r="E134" s="99">
        <f>IF(D134="1.2(1)①",INDEX('1.2(1)①'!$B:$B,MATCH(F134,'1.2(1)①'!$J:$J,0),1),INDEX('1.2(1)②'!$B:$B,MATCH(F134,'1.2(1)②'!$J:$J,0),1))</f>
        <v>1</v>
      </c>
      <c r="F134" s="45" t="s">
        <v>2302</v>
      </c>
      <c r="G134" s="45" t="s">
        <v>1325</v>
      </c>
      <c r="H134" s="45" t="s">
        <v>1254</v>
      </c>
      <c r="I134" s="45" t="s">
        <v>1306</v>
      </c>
      <c r="J134" s="45" t="s">
        <v>1222</v>
      </c>
      <c r="K134" s="45" t="s">
        <v>1178</v>
      </c>
      <c r="L134" s="45">
        <v>3.35</v>
      </c>
      <c r="M134" s="45" t="s">
        <v>1187</v>
      </c>
      <c r="N134" s="45" t="s">
        <v>1188</v>
      </c>
      <c r="O134" s="73">
        <v>14920000</v>
      </c>
      <c r="P134" s="45" t="s">
        <v>1182</v>
      </c>
      <c r="Q134" s="45" t="s">
        <v>1304</v>
      </c>
      <c r="R134" s="45" t="s">
        <v>1275</v>
      </c>
      <c r="S134" s="45" t="s">
        <v>1305</v>
      </c>
      <c r="T134" s="45" t="s">
        <v>1304</v>
      </c>
      <c r="U134" s="45" t="s">
        <v>1275</v>
      </c>
      <c r="V134" s="45" t="s">
        <v>1321</v>
      </c>
      <c r="W134" s="99" t="s">
        <v>2669</v>
      </c>
      <c r="X134" s="52" t="s">
        <v>2967</v>
      </c>
    </row>
    <row r="135" spans="2:24" ht="43.2">
      <c r="B135" s="45">
        <f t="shared" si="1"/>
        <v>129</v>
      </c>
      <c r="C135" s="45" t="s">
        <v>1289</v>
      </c>
      <c r="D135" s="45" t="s">
        <v>1929</v>
      </c>
      <c r="E135" s="99">
        <f>IF(D135="1.2(1)①",INDEX('1.2(1)①'!$B:$B,MATCH(F135,'1.2(1)①'!$J:$J,0),1),INDEX('1.2(1)②'!$B:$B,MATCH(F135,'1.2(1)②'!$J:$J,0),1))</f>
        <v>1</v>
      </c>
      <c r="F135" s="45" t="s">
        <v>2302</v>
      </c>
      <c r="G135" s="45" t="s">
        <v>1327</v>
      </c>
      <c r="H135" s="45" t="s">
        <v>1254</v>
      </c>
      <c r="I135" s="45" t="s">
        <v>1290</v>
      </c>
      <c r="J135" s="45" t="s">
        <v>1256</v>
      </c>
      <c r="K135" s="45" t="s">
        <v>1178</v>
      </c>
      <c r="L135" s="45">
        <v>5.5</v>
      </c>
      <c r="M135" s="45" t="s">
        <v>1187</v>
      </c>
      <c r="N135" s="45" t="s">
        <v>1188</v>
      </c>
      <c r="O135" s="73" t="s">
        <v>1178</v>
      </c>
      <c r="P135" s="45" t="s">
        <v>1182</v>
      </c>
      <c r="Q135" s="45" t="s">
        <v>1304</v>
      </c>
      <c r="R135" s="45" t="s">
        <v>1275</v>
      </c>
      <c r="S135" s="45" t="s">
        <v>1305</v>
      </c>
      <c r="T135" s="45" t="s">
        <v>1304</v>
      </c>
      <c r="U135" s="45" t="s">
        <v>1275</v>
      </c>
      <c r="V135" s="45" t="s">
        <v>1328</v>
      </c>
      <c r="W135" s="99" t="s">
        <v>2669</v>
      </c>
      <c r="X135" s="99"/>
    </row>
    <row r="136" spans="2:24" ht="43.2">
      <c r="B136" s="45">
        <f t="shared" ref="B136:B193" si="2">ROW(B136)-6</f>
        <v>130</v>
      </c>
      <c r="C136" s="45" t="s">
        <v>1289</v>
      </c>
      <c r="D136" s="45" t="s">
        <v>1929</v>
      </c>
      <c r="E136" s="99">
        <f>IF(D136="1.2(1)①",INDEX('1.2(1)①'!$B:$B,MATCH(F136,'1.2(1)①'!$J:$J,0),1),INDEX('1.2(1)②'!$B:$B,MATCH(F136,'1.2(1)②'!$J:$J,0),1))</f>
        <v>1</v>
      </c>
      <c r="F136" s="45" t="s">
        <v>2302</v>
      </c>
      <c r="G136" s="45" t="s">
        <v>1327</v>
      </c>
      <c r="H136" s="45" t="s">
        <v>1254</v>
      </c>
      <c r="I136" s="45" t="s">
        <v>1294</v>
      </c>
      <c r="J136" s="45" t="s">
        <v>1256</v>
      </c>
      <c r="K136" s="45" t="s">
        <v>1178</v>
      </c>
      <c r="L136" s="45">
        <v>5.4</v>
      </c>
      <c r="M136" s="45" t="s">
        <v>1187</v>
      </c>
      <c r="N136" s="45" t="s">
        <v>1188</v>
      </c>
      <c r="O136" s="73" t="s">
        <v>1178</v>
      </c>
      <c r="P136" s="45" t="s">
        <v>1182</v>
      </c>
      <c r="Q136" s="45" t="s">
        <v>1304</v>
      </c>
      <c r="R136" s="45" t="s">
        <v>1275</v>
      </c>
      <c r="S136" s="45" t="s">
        <v>1305</v>
      </c>
      <c r="T136" s="45" t="s">
        <v>1304</v>
      </c>
      <c r="U136" s="45" t="s">
        <v>1275</v>
      </c>
      <c r="V136" s="45" t="s">
        <v>1328</v>
      </c>
      <c r="W136" s="99" t="s">
        <v>2669</v>
      </c>
      <c r="X136" s="99"/>
    </row>
    <row r="137" spans="2:24" ht="43.2">
      <c r="B137" s="45">
        <f t="shared" si="2"/>
        <v>131</v>
      </c>
      <c r="C137" s="45" t="s">
        <v>1289</v>
      </c>
      <c r="D137" s="45" t="s">
        <v>1929</v>
      </c>
      <c r="E137" s="99">
        <f>IF(D137="1.2(1)①",INDEX('1.2(1)①'!$B:$B,MATCH(F137,'1.2(1)①'!$J:$J,0),1),INDEX('1.2(1)②'!$B:$B,MATCH(F137,'1.2(1)②'!$J:$J,0),1))</f>
        <v>1</v>
      </c>
      <c r="F137" s="45" t="s">
        <v>2302</v>
      </c>
      <c r="G137" s="45" t="s">
        <v>1327</v>
      </c>
      <c r="H137" s="45" t="s">
        <v>1254</v>
      </c>
      <c r="I137" s="45" t="s">
        <v>1295</v>
      </c>
      <c r="J137" s="45" t="s">
        <v>1256</v>
      </c>
      <c r="K137" s="45" t="s">
        <v>1178</v>
      </c>
      <c r="L137" s="45">
        <v>5.0999999999999996</v>
      </c>
      <c r="M137" s="45" t="s">
        <v>1187</v>
      </c>
      <c r="N137" s="45" t="s">
        <v>1188</v>
      </c>
      <c r="O137" s="73" t="s">
        <v>1178</v>
      </c>
      <c r="P137" s="45" t="s">
        <v>1182</v>
      </c>
      <c r="Q137" s="45" t="s">
        <v>1304</v>
      </c>
      <c r="R137" s="45" t="s">
        <v>1275</v>
      </c>
      <c r="S137" s="45" t="s">
        <v>1305</v>
      </c>
      <c r="T137" s="45" t="s">
        <v>1304</v>
      </c>
      <c r="U137" s="45" t="s">
        <v>1275</v>
      </c>
      <c r="V137" s="45" t="s">
        <v>1328</v>
      </c>
      <c r="W137" s="99" t="s">
        <v>2669</v>
      </c>
      <c r="X137" s="99"/>
    </row>
    <row r="138" spans="2:24" ht="43.2">
      <c r="B138" s="45">
        <f t="shared" si="2"/>
        <v>132</v>
      </c>
      <c r="C138" s="45" t="s">
        <v>1289</v>
      </c>
      <c r="D138" s="45" t="s">
        <v>1929</v>
      </c>
      <c r="E138" s="99">
        <f>IF(D138="1.2(1)①",INDEX('1.2(1)①'!$B:$B,MATCH(F138,'1.2(1)①'!$J:$J,0),1),INDEX('1.2(1)②'!$B:$B,MATCH(F138,'1.2(1)②'!$J:$J,0),1))</f>
        <v>1</v>
      </c>
      <c r="F138" s="45" t="s">
        <v>2302</v>
      </c>
      <c r="G138" s="45" t="s">
        <v>1327</v>
      </c>
      <c r="H138" s="45" t="s">
        <v>1254</v>
      </c>
      <c r="I138" s="45" t="s">
        <v>1296</v>
      </c>
      <c r="J138" s="45" t="s">
        <v>1256</v>
      </c>
      <c r="K138" s="45" t="s">
        <v>1178</v>
      </c>
      <c r="L138" s="45">
        <v>5.4</v>
      </c>
      <c r="M138" s="45" t="s">
        <v>1187</v>
      </c>
      <c r="N138" s="45" t="s">
        <v>1188</v>
      </c>
      <c r="O138" s="73" t="s">
        <v>1178</v>
      </c>
      <c r="P138" s="45" t="s">
        <v>1182</v>
      </c>
      <c r="Q138" s="45" t="s">
        <v>1304</v>
      </c>
      <c r="R138" s="45" t="s">
        <v>1275</v>
      </c>
      <c r="S138" s="45" t="s">
        <v>1305</v>
      </c>
      <c r="T138" s="45" t="s">
        <v>1304</v>
      </c>
      <c r="U138" s="45" t="s">
        <v>1275</v>
      </c>
      <c r="V138" s="45" t="s">
        <v>1328</v>
      </c>
      <c r="W138" s="99" t="s">
        <v>2669</v>
      </c>
      <c r="X138" s="99"/>
    </row>
    <row r="139" spans="2:24" ht="43.2">
      <c r="B139" s="45">
        <f t="shared" si="2"/>
        <v>133</v>
      </c>
      <c r="C139" s="45" t="s">
        <v>1289</v>
      </c>
      <c r="D139" s="45" t="s">
        <v>1929</v>
      </c>
      <c r="E139" s="99">
        <f>IF(D139="1.2(1)①",INDEX('1.2(1)①'!$B:$B,MATCH(F139,'1.2(1)①'!$J:$J,0),1),INDEX('1.2(1)②'!$B:$B,MATCH(F139,'1.2(1)②'!$J:$J,0),1))</f>
        <v>1</v>
      </c>
      <c r="F139" s="45" t="s">
        <v>2302</v>
      </c>
      <c r="G139" s="45" t="s">
        <v>1327</v>
      </c>
      <c r="H139" s="45" t="s">
        <v>1254</v>
      </c>
      <c r="I139" s="45" t="s">
        <v>1297</v>
      </c>
      <c r="J139" s="45" t="s">
        <v>1256</v>
      </c>
      <c r="K139" s="45" t="s">
        <v>1178</v>
      </c>
      <c r="L139" s="45" t="s">
        <v>1178</v>
      </c>
      <c r="M139" s="45" t="s">
        <v>1187</v>
      </c>
      <c r="N139" s="45" t="s">
        <v>1188</v>
      </c>
      <c r="O139" s="73" t="s">
        <v>1178</v>
      </c>
      <c r="P139" s="45" t="s">
        <v>1182</v>
      </c>
      <c r="Q139" s="45" t="s">
        <v>1304</v>
      </c>
      <c r="R139" s="45" t="s">
        <v>1275</v>
      </c>
      <c r="S139" s="45" t="s">
        <v>1305</v>
      </c>
      <c r="T139" s="45" t="s">
        <v>1304</v>
      </c>
      <c r="U139" s="45" t="s">
        <v>1275</v>
      </c>
      <c r="V139" s="45" t="s">
        <v>1328</v>
      </c>
      <c r="W139" s="99" t="s">
        <v>2669</v>
      </c>
      <c r="X139" s="99"/>
    </row>
    <row r="140" spans="2:24" ht="43.2">
      <c r="B140" s="45">
        <f t="shared" si="2"/>
        <v>134</v>
      </c>
      <c r="C140" s="45" t="s">
        <v>1289</v>
      </c>
      <c r="D140" s="45" t="s">
        <v>1929</v>
      </c>
      <c r="E140" s="99">
        <f>IF(D140="1.2(1)①",INDEX('1.2(1)①'!$B:$B,MATCH(F140,'1.2(1)①'!$J:$J,0),1),INDEX('1.2(1)②'!$B:$B,MATCH(F140,'1.2(1)②'!$J:$J,0),1))</f>
        <v>1</v>
      </c>
      <c r="F140" s="45" t="s">
        <v>2302</v>
      </c>
      <c r="G140" s="45" t="s">
        <v>1327</v>
      </c>
      <c r="H140" s="45" t="s">
        <v>1254</v>
      </c>
      <c r="I140" s="45" t="s">
        <v>1298</v>
      </c>
      <c r="J140" s="45" t="s">
        <v>1256</v>
      </c>
      <c r="K140" s="45" t="s">
        <v>1178</v>
      </c>
      <c r="L140" s="45">
        <v>5.7</v>
      </c>
      <c r="M140" s="45" t="s">
        <v>1187</v>
      </c>
      <c r="N140" s="45" t="s">
        <v>1188</v>
      </c>
      <c r="O140" s="73" t="s">
        <v>1178</v>
      </c>
      <c r="P140" s="45" t="s">
        <v>1182</v>
      </c>
      <c r="Q140" s="45" t="s">
        <v>1304</v>
      </c>
      <c r="R140" s="45" t="s">
        <v>1275</v>
      </c>
      <c r="S140" s="45" t="s">
        <v>1305</v>
      </c>
      <c r="T140" s="45" t="s">
        <v>1304</v>
      </c>
      <c r="U140" s="45" t="s">
        <v>1275</v>
      </c>
      <c r="V140" s="45" t="s">
        <v>1328</v>
      </c>
      <c r="W140" s="99" t="s">
        <v>2669</v>
      </c>
      <c r="X140" s="99"/>
    </row>
    <row r="141" spans="2:24" ht="43.2">
      <c r="B141" s="45">
        <f t="shared" si="2"/>
        <v>135</v>
      </c>
      <c r="C141" s="45" t="s">
        <v>1289</v>
      </c>
      <c r="D141" s="45" t="s">
        <v>1929</v>
      </c>
      <c r="E141" s="99">
        <f>IF(D141="1.2(1)①",INDEX('1.2(1)①'!$B:$B,MATCH(F141,'1.2(1)①'!$J:$J,0),1),INDEX('1.2(1)②'!$B:$B,MATCH(F141,'1.2(1)②'!$J:$J,0),1))</f>
        <v>1</v>
      </c>
      <c r="F141" s="45" t="s">
        <v>2302</v>
      </c>
      <c r="G141" s="45" t="s">
        <v>1327</v>
      </c>
      <c r="H141" s="45" t="s">
        <v>1254</v>
      </c>
      <c r="I141" s="45" t="s">
        <v>1299</v>
      </c>
      <c r="J141" s="45" t="s">
        <v>1256</v>
      </c>
      <c r="K141" s="45" t="s">
        <v>1178</v>
      </c>
      <c r="L141" s="45">
        <v>6</v>
      </c>
      <c r="M141" s="45" t="s">
        <v>1187</v>
      </c>
      <c r="N141" s="45" t="s">
        <v>1188</v>
      </c>
      <c r="O141" s="73" t="s">
        <v>1178</v>
      </c>
      <c r="P141" s="45" t="s">
        <v>1182</v>
      </c>
      <c r="Q141" s="45" t="s">
        <v>1304</v>
      </c>
      <c r="R141" s="45" t="s">
        <v>1275</v>
      </c>
      <c r="S141" s="45" t="s">
        <v>1305</v>
      </c>
      <c r="T141" s="45" t="s">
        <v>1304</v>
      </c>
      <c r="U141" s="45" t="s">
        <v>1275</v>
      </c>
      <c r="V141" s="45" t="s">
        <v>1328</v>
      </c>
      <c r="W141" s="99" t="s">
        <v>2669</v>
      </c>
      <c r="X141" s="99"/>
    </row>
    <row r="142" spans="2:24" ht="43.2">
      <c r="B142" s="45">
        <f t="shared" si="2"/>
        <v>136</v>
      </c>
      <c r="C142" s="45" t="s">
        <v>1289</v>
      </c>
      <c r="D142" s="45" t="s">
        <v>1929</v>
      </c>
      <c r="E142" s="99">
        <f>IF(D142="1.2(1)①",INDEX('1.2(1)①'!$B:$B,MATCH(F142,'1.2(1)①'!$J:$J,0),1),INDEX('1.2(1)②'!$B:$B,MATCH(F142,'1.2(1)②'!$J:$J,0),1))</f>
        <v>1</v>
      </c>
      <c r="F142" s="45" t="s">
        <v>2302</v>
      </c>
      <c r="G142" s="45" t="s">
        <v>1327</v>
      </c>
      <c r="H142" s="45" t="s">
        <v>1254</v>
      </c>
      <c r="I142" s="45" t="s">
        <v>1300</v>
      </c>
      <c r="J142" s="45" t="s">
        <v>1256</v>
      </c>
      <c r="K142" s="45" t="s">
        <v>1178</v>
      </c>
      <c r="L142" s="45">
        <v>5.6</v>
      </c>
      <c r="M142" s="45" t="s">
        <v>1187</v>
      </c>
      <c r="N142" s="45" t="s">
        <v>1188</v>
      </c>
      <c r="O142" s="73" t="s">
        <v>1178</v>
      </c>
      <c r="P142" s="45" t="s">
        <v>1182</v>
      </c>
      <c r="Q142" s="45" t="s">
        <v>1304</v>
      </c>
      <c r="R142" s="45" t="s">
        <v>1275</v>
      </c>
      <c r="S142" s="45" t="s">
        <v>1305</v>
      </c>
      <c r="T142" s="45" t="s">
        <v>1304</v>
      </c>
      <c r="U142" s="45" t="s">
        <v>1275</v>
      </c>
      <c r="V142" s="45" t="s">
        <v>1328</v>
      </c>
      <c r="W142" s="99" t="s">
        <v>2669</v>
      </c>
      <c r="X142" s="99"/>
    </row>
    <row r="143" spans="2:24" ht="43.2">
      <c r="B143" s="45">
        <f t="shared" si="2"/>
        <v>137</v>
      </c>
      <c r="C143" s="45" t="s">
        <v>1289</v>
      </c>
      <c r="D143" s="45" t="s">
        <v>1929</v>
      </c>
      <c r="E143" s="99">
        <f>IF(D143="1.2(1)①",INDEX('1.2(1)①'!$B:$B,MATCH(F143,'1.2(1)①'!$J:$J,0),1),INDEX('1.2(1)②'!$B:$B,MATCH(F143,'1.2(1)②'!$J:$J,0),1))</f>
        <v>1</v>
      </c>
      <c r="F143" s="45" t="s">
        <v>2302</v>
      </c>
      <c r="G143" s="45" t="s">
        <v>1327</v>
      </c>
      <c r="H143" s="45" t="s">
        <v>1254</v>
      </c>
      <c r="I143" s="45" t="s">
        <v>1301</v>
      </c>
      <c r="J143" s="45" t="s">
        <v>1256</v>
      </c>
      <c r="K143" s="45" t="s">
        <v>1178</v>
      </c>
      <c r="L143" s="45">
        <v>5.3</v>
      </c>
      <c r="M143" s="45" t="s">
        <v>1187</v>
      </c>
      <c r="N143" s="45" t="s">
        <v>1188</v>
      </c>
      <c r="O143" s="73" t="s">
        <v>1178</v>
      </c>
      <c r="P143" s="45" t="s">
        <v>1182</v>
      </c>
      <c r="Q143" s="45" t="s">
        <v>1304</v>
      </c>
      <c r="R143" s="45" t="s">
        <v>1275</v>
      </c>
      <c r="S143" s="45" t="s">
        <v>1305</v>
      </c>
      <c r="T143" s="45" t="s">
        <v>1304</v>
      </c>
      <c r="U143" s="45" t="s">
        <v>1275</v>
      </c>
      <c r="V143" s="45" t="s">
        <v>1328</v>
      </c>
      <c r="W143" s="99" t="s">
        <v>2669</v>
      </c>
      <c r="X143" s="99"/>
    </row>
    <row r="144" spans="2:24" ht="43.2">
      <c r="B144" s="45">
        <f t="shared" si="2"/>
        <v>138</v>
      </c>
      <c r="C144" s="45" t="s">
        <v>1289</v>
      </c>
      <c r="D144" s="45" t="s">
        <v>1929</v>
      </c>
      <c r="E144" s="99">
        <f>IF(D144="1.2(1)①",INDEX('1.2(1)①'!$B:$B,MATCH(F144,'1.2(1)①'!$J:$J,0),1),INDEX('1.2(1)②'!$B:$B,MATCH(F144,'1.2(1)②'!$J:$J,0),1))</f>
        <v>1</v>
      </c>
      <c r="F144" s="45" t="s">
        <v>2302</v>
      </c>
      <c r="G144" s="45" t="s">
        <v>1327</v>
      </c>
      <c r="H144" s="45" t="s">
        <v>1254</v>
      </c>
      <c r="I144" s="45" t="s">
        <v>1302</v>
      </c>
      <c r="J144" s="45" t="s">
        <v>1256</v>
      </c>
      <c r="K144" s="45" t="s">
        <v>1178</v>
      </c>
      <c r="L144" s="45">
        <v>5</v>
      </c>
      <c r="M144" s="45" t="s">
        <v>1187</v>
      </c>
      <c r="N144" s="45" t="s">
        <v>1188</v>
      </c>
      <c r="O144" s="73" t="s">
        <v>1178</v>
      </c>
      <c r="P144" s="45" t="s">
        <v>1182</v>
      </c>
      <c r="Q144" s="45" t="s">
        <v>1304</v>
      </c>
      <c r="R144" s="45" t="s">
        <v>1275</v>
      </c>
      <c r="S144" s="45" t="s">
        <v>1305</v>
      </c>
      <c r="T144" s="45" t="s">
        <v>1304</v>
      </c>
      <c r="U144" s="45" t="s">
        <v>1275</v>
      </c>
      <c r="V144" s="45" t="s">
        <v>1328</v>
      </c>
      <c r="W144" s="99" t="s">
        <v>2669</v>
      </c>
      <c r="X144" s="99"/>
    </row>
    <row r="145" spans="2:24" ht="57.6">
      <c r="B145" s="45">
        <f t="shared" si="2"/>
        <v>139</v>
      </c>
      <c r="C145" s="45" t="s">
        <v>1289</v>
      </c>
      <c r="D145" s="45" t="s">
        <v>1929</v>
      </c>
      <c r="E145" s="99">
        <f>IF(D145="1.2(1)①",INDEX('1.2(1)①'!$B:$B,MATCH(F145,'1.2(1)①'!$J:$J,0),1),INDEX('1.2(1)②'!$B:$B,MATCH(F145,'1.2(1)②'!$J:$J,0),1))</f>
        <v>1</v>
      </c>
      <c r="F145" s="45" t="s">
        <v>2302</v>
      </c>
      <c r="G145" s="45" t="s">
        <v>1327</v>
      </c>
      <c r="H145" s="45" t="s">
        <v>1254</v>
      </c>
      <c r="I145" s="45" t="s">
        <v>1303</v>
      </c>
      <c r="J145" s="45" t="s">
        <v>1222</v>
      </c>
      <c r="K145" s="45" t="s">
        <v>1178</v>
      </c>
      <c r="L145" s="45">
        <v>3.67</v>
      </c>
      <c r="M145" s="45" t="s">
        <v>1187</v>
      </c>
      <c r="N145" s="45" t="s">
        <v>1188</v>
      </c>
      <c r="O145" s="73">
        <v>5750000</v>
      </c>
      <c r="P145" s="45" t="s">
        <v>1182</v>
      </c>
      <c r="Q145" s="45" t="s">
        <v>1304</v>
      </c>
      <c r="R145" s="45" t="s">
        <v>1275</v>
      </c>
      <c r="S145" s="45" t="s">
        <v>1305</v>
      </c>
      <c r="T145" s="45" t="s">
        <v>1304</v>
      </c>
      <c r="U145" s="45" t="s">
        <v>1275</v>
      </c>
      <c r="V145" s="45" t="s">
        <v>1328</v>
      </c>
      <c r="W145" s="99" t="s">
        <v>2669</v>
      </c>
      <c r="X145" s="52" t="s">
        <v>2967</v>
      </c>
    </row>
    <row r="146" spans="2:24" ht="43.2">
      <c r="B146" s="45">
        <f t="shared" si="2"/>
        <v>140</v>
      </c>
      <c r="C146" s="45" t="s">
        <v>1289</v>
      </c>
      <c r="D146" s="45" t="s">
        <v>1929</v>
      </c>
      <c r="E146" s="99">
        <f>IF(D146="1.2(1)①",INDEX('1.2(1)①'!$B:$B,MATCH(F146,'1.2(1)①'!$J:$J,0),1),INDEX('1.2(1)②'!$B:$B,MATCH(F146,'1.2(1)②'!$J:$J,0),1))</f>
        <v>1</v>
      </c>
      <c r="F146" s="45" t="s">
        <v>2302</v>
      </c>
      <c r="G146" s="45" t="s">
        <v>1327</v>
      </c>
      <c r="H146" s="45" t="s">
        <v>1254</v>
      </c>
      <c r="I146" s="45" t="s">
        <v>1298</v>
      </c>
      <c r="J146" s="45" t="s">
        <v>1222</v>
      </c>
      <c r="K146" s="45" t="s">
        <v>1178</v>
      </c>
      <c r="L146" s="45">
        <v>4.07</v>
      </c>
      <c r="M146" s="45" t="s">
        <v>1187</v>
      </c>
      <c r="N146" s="45" t="s">
        <v>1188</v>
      </c>
      <c r="O146" s="73" t="s">
        <v>1178</v>
      </c>
      <c r="P146" s="45" t="s">
        <v>1182</v>
      </c>
      <c r="Q146" s="45" t="s">
        <v>1304</v>
      </c>
      <c r="R146" s="45" t="s">
        <v>1275</v>
      </c>
      <c r="S146" s="45" t="s">
        <v>1305</v>
      </c>
      <c r="T146" s="45" t="s">
        <v>1304</v>
      </c>
      <c r="U146" s="45" t="s">
        <v>1275</v>
      </c>
      <c r="V146" s="45" t="s">
        <v>1328</v>
      </c>
      <c r="W146" s="99" t="s">
        <v>2669</v>
      </c>
      <c r="X146" s="99"/>
    </row>
    <row r="147" spans="2:24" ht="43.2">
      <c r="B147" s="45">
        <f t="shared" si="2"/>
        <v>141</v>
      </c>
      <c r="C147" s="45" t="s">
        <v>1289</v>
      </c>
      <c r="D147" s="45" t="s">
        <v>1929</v>
      </c>
      <c r="E147" s="99">
        <f>IF(D147="1.2(1)①",INDEX('1.2(1)①'!$B:$B,MATCH(F147,'1.2(1)①'!$J:$J,0),1),INDEX('1.2(1)②'!$B:$B,MATCH(F147,'1.2(1)②'!$J:$J,0),1))</f>
        <v>1</v>
      </c>
      <c r="F147" s="45" t="s">
        <v>2302</v>
      </c>
      <c r="G147" s="45" t="s">
        <v>1327</v>
      </c>
      <c r="H147" s="45" t="s">
        <v>1254</v>
      </c>
      <c r="I147" s="45" t="s">
        <v>1299</v>
      </c>
      <c r="J147" s="45" t="s">
        <v>1222</v>
      </c>
      <c r="K147" s="45" t="s">
        <v>1178</v>
      </c>
      <c r="L147" s="45">
        <v>3.81</v>
      </c>
      <c r="M147" s="45" t="s">
        <v>1187</v>
      </c>
      <c r="N147" s="45" t="s">
        <v>1188</v>
      </c>
      <c r="O147" s="73" t="s">
        <v>1178</v>
      </c>
      <c r="P147" s="45" t="s">
        <v>1182</v>
      </c>
      <c r="Q147" s="45" t="s">
        <v>1304</v>
      </c>
      <c r="R147" s="45" t="s">
        <v>1275</v>
      </c>
      <c r="S147" s="45" t="s">
        <v>1305</v>
      </c>
      <c r="T147" s="45" t="s">
        <v>1304</v>
      </c>
      <c r="U147" s="45" t="s">
        <v>1275</v>
      </c>
      <c r="V147" s="45" t="s">
        <v>1328</v>
      </c>
      <c r="W147" s="99" t="s">
        <v>2669</v>
      </c>
      <c r="X147" s="99"/>
    </row>
    <row r="148" spans="2:24" ht="43.2">
      <c r="B148" s="45">
        <f t="shared" si="2"/>
        <v>142</v>
      </c>
      <c r="C148" s="45" t="s">
        <v>1289</v>
      </c>
      <c r="D148" s="45" t="s">
        <v>1929</v>
      </c>
      <c r="E148" s="99">
        <f>IF(D148="1.2(1)①",INDEX('1.2(1)①'!$B:$B,MATCH(F148,'1.2(1)①'!$J:$J,0),1),INDEX('1.2(1)②'!$B:$B,MATCH(F148,'1.2(1)②'!$J:$J,0),1))</f>
        <v>1</v>
      </c>
      <c r="F148" s="45" t="s">
        <v>2302</v>
      </c>
      <c r="G148" s="45" t="s">
        <v>1327</v>
      </c>
      <c r="H148" s="45" t="s">
        <v>1254</v>
      </c>
      <c r="I148" s="45" t="s">
        <v>1300</v>
      </c>
      <c r="J148" s="45" t="s">
        <v>1222</v>
      </c>
      <c r="K148" s="45" t="s">
        <v>1178</v>
      </c>
      <c r="L148" s="45">
        <v>4</v>
      </c>
      <c r="M148" s="45" t="s">
        <v>1187</v>
      </c>
      <c r="N148" s="45" t="s">
        <v>1188</v>
      </c>
      <c r="O148" s="73" t="s">
        <v>1178</v>
      </c>
      <c r="P148" s="45" t="s">
        <v>1182</v>
      </c>
      <c r="Q148" s="45" t="s">
        <v>1304</v>
      </c>
      <c r="R148" s="45" t="s">
        <v>1275</v>
      </c>
      <c r="S148" s="45" t="s">
        <v>1305</v>
      </c>
      <c r="T148" s="45" t="s">
        <v>1304</v>
      </c>
      <c r="U148" s="45" t="s">
        <v>1275</v>
      </c>
      <c r="V148" s="45" t="s">
        <v>1328</v>
      </c>
      <c r="W148" s="99" t="s">
        <v>2669</v>
      </c>
      <c r="X148" s="99"/>
    </row>
    <row r="149" spans="2:24" ht="43.2">
      <c r="B149" s="45">
        <f t="shared" si="2"/>
        <v>143</v>
      </c>
      <c r="C149" s="45" t="s">
        <v>1289</v>
      </c>
      <c r="D149" s="45" t="s">
        <v>1929</v>
      </c>
      <c r="E149" s="99">
        <f>IF(D149="1.2(1)①",INDEX('1.2(1)①'!$B:$B,MATCH(F149,'1.2(1)①'!$J:$J,0),1),INDEX('1.2(1)②'!$B:$B,MATCH(F149,'1.2(1)②'!$J:$J,0),1))</f>
        <v>1</v>
      </c>
      <c r="F149" s="45" t="s">
        <v>2302</v>
      </c>
      <c r="G149" s="45" t="s">
        <v>1327</v>
      </c>
      <c r="H149" s="45" t="s">
        <v>1254</v>
      </c>
      <c r="I149" s="45" t="s">
        <v>1306</v>
      </c>
      <c r="J149" s="45" t="s">
        <v>1222</v>
      </c>
      <c r="K149" s="45" t="s">
        <v>1178</v>
      </c>
      <c r="L149" s="45">
        <v>5.3</v>
      </c>
      <c r="M149" s="45" t="s">
        <v>1187</v>
      </c>
      <c r="N149" s="45" t="s">
        <v>1188</v>
      </c>
      <c r="O149" s="73" t="s">
        <v>1178</v>
      </c>
      <c r="P149" s="45" t="s">
        <v>1182</v>
      </c>
      <c r="Q149" s="45" t="s">
        <v>1304</v>
      </c>
      <c r="R149" s="45" t="s">
        <v>1275</v>
      </c>
      <c r="S149" s="45" t="s">
        <v>1305</v>
      </c>
      <c r="T149" s="45" t="s">
        <v>1304</v>
      </c>
      <c r="U149" s="45" t="s">
        <v>1275</v>
      </c>
      <c r="V149" s="45" t="s">
        <v>1328</v>
      </c>
      <c r="W149" s="99" t="s">
        <v>2669</v>
      </c>
      <c r="X149" s="99"/>
    </row>
    <row r="150" spans="2:24" ht="43.2">
      <c r="B150" s="45">
        <f t="shared" si="2"/>
        <v>144</v>
      </c>
      <c r="C150" s="45" t="s">
        <v>1289</v>
      </c>
      <c r="D150" s="45" t="s">
        <v>1929</v>
      </c>
      <c r="E150" s="99">
        <f>IF(D150="1.2(1)①",INDEX('1.2(1)①'!$B:$B,MATCH(F150,'1.2(1)①'!$J:$J,0),1),INDEX('1.2(1)②'!$B:$B,MATCH(F150,'1.2(1)②'!$J:$J,0),1))</f>
        <v>1</v>
      </c>
      <c r="F150" s="45" t="s">
        <v>2302</v>
      </c>
      <c r="G150" s="45" t="s">
        <v>1329</v>
      </c>
      <c r="H150" s="45" t="s">
        <v>1254</v>
      </c>
      <c r="I150" s="45" t="s">
        <v>1303</v>
      </c>
      <c r="J150" s="45" t="s">
        <v>1222</v>
      </c>
      <c r="K150" s="45" t="s">
        <v>1178</v>
      </c>
      <c r="L150" s="45">
        <v>2.78</v>
      </c>
      <c r="M150" s="45" t="s">
        <v>1187</v>
      </c>
      <c r="N150" s="45" t="s">
        <v>1188</v>
      </c>
      <c r="O150" s="73" t="s">
        <v>1178</v>
      </c>
      <c r="P150" s="45" t="s">
        <v>1182</v>
      </c>
      <c r="Q150" s="45" t="s">
        <v>1304</v>
      </c>
      <c r="R150" s="45" t="s">
        <v>1275</v>
      </c>
      <c r="S150" s="45" t="s">
        <v>1305</v>
      </c>
      <c r="T150" s="45" t="s">
        <v>1304</v>
      </c>
      <c r="U150" s="45" t="s">
        <v>1275</v>
      </c>
      <c r="V150" s="45" t="s">
        <v>1314</v>
      </c>
      <c r="W150" s="99" t="s">
        <v>2669</v>
      </c>
      <c r="X150" s="99"/>
    </row>
    <row r="151" spans="2:24" ht="43.2">
      <c r="B151" s="45">
        <f t="shared" si="2"/>
        <v>145</v>
      </c>
      <c r="C151" s="45" t="s">
        <v>1289</v>
      </c>
      <c r="D151" s="45" t="s">
        <v>1929</v>
      </c>
      <c r="E151" s="99">
        <f>IF(D151="1.2(1)①",INDEX('1.2(1)①'!$B:$B,MATCH(F151,'1.2(1)①'!$J:$J,0),1),INDEX('1.2(1)②'!$B:$B,MATCH(F151,'1.2(1)②'!$J:$J,0),1))</f>
        <v>1</v>
      </c>
      <c r="F151" s="45" t="s">
        <v>2302</v>
      </c>
      <c r="G151" s="45" t="s">
        <v>1329</v>
      </c>
      <c r="H151" s="45" t="s">
        <v>1254</v>
      </c>
      <c r="I151" s="45" t="s">
        <v>1298</v>
      </c>
      <c r="J151" s="45" t="s">
        <v>1222</v>
      </c>
      <c r="K151" s="45" t="s">
        <v>1178</v>
      </c>
      <c r="L151" s="45">
        <v>2.78</v>
      </c>
      <c r="M151" s="45" t="s">
        <v>1187</v>
      </c>
      <c r="N151" s="45" t="s">
        <v>1188</v>
      </c>
      <c r="O151" s="73" t="s">
        <v>1178</v>
      </c>
      <c r="P151" s="45" t="s">
        <v>1182</v>
      </c>
      <c r="Q151" s="45" t="s">
        <v>1304</v>
      </c>
      <c r="R151" s="45" t="s">
        <v>1275</v>
      </c>
      <c r="S151" s="45" t="s">
        <v>1305</v>
      </c>
      <c r="T151" s="45" t="s">
        <v>1304</v>
      </c>
      <c r="U151" s="45" t="s">
        <v>1275</v>
      </c>
      <c r="V151" s="45" t="s">
        <v>1314</v>
      </c>
      <c r="W151" s="99" t="s">
        <v>2669</v>
      </c>
      <c r="X151" s="99"/>
    </row>
    <row r="152" spans="2:24" ht="43.2">
      <c r="B152" s="45">
        <f t="shared" si="2"/>
        <v>146</v>
      </c>
      <c r="C152" s="45" t="s">
        <v>1289</v>
      </c>
      <c r="D152" s="45" t="s">
        <v>1929</v>
      </c>
      <c r="E152" s="99">
        <f>IF(D152="1.2(1)①",INDEX('1.2(1)①'!$B:$B,MATCH(F152,'1.2(1)①'!$J:$J,0),1),INDEX('1.2(1)②'!$B:$B,MATCH(F152,'1.2(1)②'!$J:$J,0),1))</f>
        <v>1</v>
      </c>
      <c r="F152" s="45" t="s">
        <v>2302</v>
      </c>
      <c r="G152" s="45" t="s">
        <v>1329</v>
      </c>
      <c r="H152" s="45" t="s">
        <v>1254</v>
      </c>
      <c r="I152" s="45" t="s">
        <v>1299</v>
      </c>
      <c r="J152" s="45" t="s">
        <v>1222</v>
      </c>
      <c r="K152" s="45" t="s">
        <v>1178</v>
      </c>
      <c r="L152" s="45">
        <v>2.72</v>
      </c>
      <c r="M152" s="45" t="s">
        <v>1187</v>
      </c>
      <c r="N152" s="45" t="s">
        <v>1188</v>
      </c>
      <c r="O152" s="73" t="s">
        <v>1178</v>
      </c>
      <c r="P152" s="45" t="s">
        <v>1182</v>
      </c>
      <c r="Q152" s="45" t="s">
        <v>1304</v>
      </c>
      <c r="R152" s="45" t="s">
        <v>1275</v>
      </c>
      <c r="S152" s="45" t="s">
        <v>1305</v>
      </c>
      <c r="T152" s="45" t="s">
        <v>1304</v>
      </c>
      <c r="U152" s="45" t="s">
        <v>1275</v>
      </c>
      <c r="V152" s="45" t="s">
        <v>1314</v>
      </c>
      <c r="W152" s="99" t="s">
        <v>2669</v>
      </c>
      <c r="X152" s="99"/>
    </row>
    <row r="153" spans="2:24" ht="43.2">
      <c r="B153" s="45">
        <f t="shared" si="2"/>
        <v>147</v>
      </c>
      <c r="C153" s="45" t="s">
        <v>1289</v>
      </c>
      <c r="D153" s="45" t="s">
        <v>1929</v>
      </c>
      <c r="E153" s="99">
        <f>IF(D153="1.2(1)①",INDEX('1.2(1)①'!$B:$B,MATCH(F153,'1.2(1)①'!$J:$J,0),1),INDEX('1.2(1)②'!$B:$B,MATCH(F153,'1.2(1)②'!$J:$J,0),1))</f>
        <v>1</v>
      </c>
      <c r="F153" s="45" t="s">
        <v>2302</v>
      </c>
      <c r="G153" s="45" t="s">
        <v>1329</v>
      </c>
      <c r="H153" s="45" t="s">
        <v>1254</v>
      </c>
      <c r="I153" s="45" t="s">
        <v>1300</v>
      </c>
      <c r="J153" s="45" t="s">
        <v>1222</v>
      </c>
      <c r="K153" s="45" t="s">
        <v>1178</v>
      </c>
      <c r="L153" s="45" t="s">
        <v>1178</v>
      </c>
      <c r="M153" s="45" t="s">
        <v>1187</v>
      </c>
      <c r="N153" s="45" t="s">
        <v>1188</v>
      </c>
      <c r="O153" s="73" t="s">
        <v>1178</v>
      </c>
      <c r="P153" s="45" t="s">
        <v>1182</v>
      </c>
      <c r="Q153" s="45" t="s">
        <v>1304</v>
      </c>
      <c r="R153" s="45" t="s">
        <v>1275</v>
      </c>
      <c r="S153" s="45" t="s">
        <v>1305</v>
      </c>
      <c r="T153" s="45" t="s">
        <v>1304</v>
      </c>
      <c r="U153" s="45" t="s">
        <v>1275</v>
      </c>
      <c r="V153" s="45" t="s">
        <v>1314</v>
      </c>
      <c r="W153" s="99" t="s">
        <v>2669</v>
      </c>
      <c r="X153" s="99"/>
    </row>
    <row r="154" spans="2:24" ht="43.2">
      <c r="B154" s="45">
        <f t="shared" si="2"/>
        <v>148</v>
      </c>
      <c r="C154" s="45" t="s">
        <v>1289</v>
      </c>
      <c r="D154" s="45" t="s">
        <v>1929</v>
      </c>
      <c r="E154" s="99">
        <f>IF(D154="1.2(1)①",INDEX('1.2(1)①'!$B:$B,MATCH(F154,'1.2(1)①'!$J:$J,0),1),INDEX('1.2(1)②'!$B:$B,MATCH(F154,'1.2(1)②'!$J:$J,0),1))</f>
        <v>1</v>
      </c>
      <c r="F154" s="45" t="s">
        <v>2302</v>
      </c>
      <c r="G154" s="45" t="s">
        <v>1329</v>
      </c>
      <c r="H154" s="45" t="s">
        <v>1254</v>
      </c>
      <c r="I154" s="45" t="s">
        <v>1306</v>
      </c>
      <c r="J154" s="45" t="s">
        <v>1222</v>
      </c>
      <c r="K154" s="45" t="s">
        <v>1178</v>
      </c>
      <c r="L154" s="45" t="s">
        <v>1178</v>
      </c>
      <c r="M154" s="45" t="s">
        <v>1187</v>
      </c>
      <c r="N154" s="45" t="s">
        <v>1188</v>
      </c>
      <c r="O154" s="73" t="s">
        <v>1178</v>
      </c>
      <c r="P154" s="45" t="s">
        <v>1182</v>
      </c>
      <c r="Q154" s="45" t="s">
        <v>1304</v>
      </c>
      <c r="R154" s="45" t="s">
        <v>1275</v>
      </c>
      <c r="S154" s="45" t="s">
        <v>1305</v>
      </c>
      <c r="T154" s="45" t="s">
        <v>1304</v>
      </c>
      <c r="U154" s="45" t="s">
        <v>1275</v>
      </c>
      <c r="V154" s="45" t="s">
        <v>1314</v>
      </c>
      <c r="W154" s="99" t="s">
        <v>2669</v>
      </c>
      <c r="X154" s="99"/>
    </row>
    <row r="155" spans="2:24" ht="43.2">
      <c r="B155" s="45">
        <f t="shared" si="2"/>
        <v>149</v>
      </c>
      <c r="C155" s="45" t="s">
        <v>1289</v>
      </c>
      <c r="D155" s="45" t="s">
        <v>1929</v>
      </c>
      <c r="E155" s="99">
        <f>IF(D155="1.2(1)①",INDEX('1.2(1)①'!$B:$B,MATCH(F155,'1.2(1)①'!$J:$J,0),1),INDEX('1.2(1)②'!$B:$B,MATCH(F155,'1.2(1)②'!$J:$J,0),1))</f>
        <v>1</v>
      </c>
      <c r="F155" s="45" t="s">
        <v>2302</v>
      </c>
      <c r="G155" s="45" t="s">
        <v>1330</v>
      </c>
      <c r="H155" s="45" t="s">
        <v>1254</v>
      </c>
      <c r="I155" s="45" t="s">
        <v>1303</v>
      </c>
      <c r="J155" s="45" t="s">
        <v>1256</v>
      </c>
      <c r="K155" s="45" t="s">
        <v>1178</v>
      </c>
      <c r="L155" s="45" t="s">
        <v>1178</v>
      </c>
      <c r="M155" s="45" t="s">
        <v>1187</v>
      </c>
      <c r="N155" s="45" t="s">
        <v>1188</v>
      </c>
      <c r="O155" s="73" t="s">
        <v>1178</v>
      </c>
      <c r="P155" s="45" t="s">
        <v>1182</v>
      </c>
      <c r="Q155" s="45" t="s">
        <v>1304</v>
      </c>
      <c r="R155" s="45" t="s">
        <v>1275</v>
      </c>
      <c r="S155" s="45" t="s">
        <v>1305</v>
      </c>
      <c r="T155" s="45" t="s">
        <v>1304</v>
      </c>
      <c r="U155" s="45" t="s">
        <v>1275</v>
      </c>
      <c r="V155" s="45" t="s">
        <v>1328</v>
      </c>
      <c r="W155" s="99" t="s">
        <v>2669</v>
      </c>
      <c r="X155" s="99"/>
    </row>
    <row r="156" spans="2:24" ht="43.2">
      <c r="B156" s="45">
        <f t="shared" si="2"/>
        <v>150</v>
      </c>
      <c r="C156" s="45" t="s">
        <v>1289</v>
      </c>
      <c r="D156" s="45" t="s">
        <v>1929</v>
      </c>
      <c r="E156" s="99">
        <f>IF(D156="1.2(1)①",INDEX('1.2(1)①'!$B:$B,MATCH(F156,'1.2(1)①'!$J:$J,0),1),INDEX('1.2(1)②'!$B:$B,MATCH(F156,'1.2(1)②'!$J:$J,0),1))</f>
        <v>1</v>
      </c>
      <c r="F156" s="45" t="s">
        <v>2302</v>
      </c>
      <c r="G156" s="45" t="s">
        <v>1330</v>
      </c>
      <c r="H156" s="45" t="s">
        <v>1254</v>
      </c>
      <c r="I156" s="45" t="s">
        <v>1298</v>
      </c>
      <c r="J156" s="45" t="s">
        <v>1256</v>
      </c>
      <c r="K156" s="45" t="s">
        <v>1178</v>
      </c>
      <c r="L156" s="45">
        <v>6.6</v>
      </c>
      <c r="M156" s="45" t="s">
        <v>1187</v>
      </c>
      <c r="N156" s="45" t="s">
        <v>1188</v>
      </c>
      <c r="O156" s="73" t="s">
        <v>1178</v>
      </c>
      <c r="P156" s="45" t="s">
        <v>1182</v>
      </c>
      <c r="Q156" s="45" t="s">
        <v>1304</v>
      </c>
      <c r="R156" s="45" t="s">
        <v>1275</v>
      </c>
      <c r="S156" s="45" t="s">
        <v>1305</v>
      </c>
      <c r="T156" s="45" t="s">
        <v>1304</v>
      </c>
      <c r="U156" s="45" t="s">
        <v>1275</v>
      </c>
      <c r="V156" s="45" t="s">
        <v>1328</v>
      </c>
      <c r="W156" s="99" t="s">
        <v>2669</v>
      </c>
      <c r="X156" s="99"/>
    </row>
    <row r="157" spans="2:24" ht="43.2">
      <c r="B157" s="45">
        <f t="shared" si="2"/>
        <v>151</v>
      </c>
      <c r="C157" s="45" t="s">
        <v>1289</v>
      </c>
      <c r="D157" s="45" t="s">
        <v>1929</v>
      </c>
      <c r="E157" s="99">
        <f>IF(D157="1.2(1)①",INDEX('1.2(1)①'!$B:$B,MATCH(F157,'1.2(1)①'!$J:$J,0),1),INDEX('1.2(1)②'!$B:$B,MATCH(F157,'1.2(1)②'!$J:$J,0),1))</f>
        <v>1</v>
      </c>
      <c r="F157" s="45" t="s">
        <v>2302</v>
      </c>
      <c r="G157" s="45" t="s">
        <v>1330</v>
      </c>
      <c r="H157" s="45" t="s">
        <v>1254</v>
      </c>
      <c r="I157" s="45" t="s">
        <v>1299</v>
      </c>
      <c r="J157" s="45" t="s">
        <v>1256</v>
      </c>
      <c r="K157" s="45" t="s">
        <v>1178</v>
      </c>
      <c r="L157" s="45">
        <v>6.4</v>
      </c>
      <c r="M157" s="45" t="s">
        <v>1187</v>
      </c>
      <c r="N157" s="45" t="s">
        <v>1188</v>
      </c>
      <c r="O157" s="73" t="s">
        <v>1178</v>
      </c>
      <c r="P157" s="45" t="s">
        <v>1182</v>
      </c>
      <c r="Q157" s="45" t="s">
        <v>1304</v>
      </c>
      <c r="R157" s="45" t="s">
        <v>1275</v>
      </c>
      <c r="S157" s="45" t="s">
        <v>1305</v>
      </c>
      <c r="T157" s="45" t="s">
        <v>1304</v>
      </c>
      <c r="U157" s="45" t="s">
        <v>1275</v>
      </c>
      <c r="V157" s="45" t="s">
        <v>1328</v>
      </c>
      <c r="W157" s="99" t="s">
        <v>2669</v>
      </c>
      <c r="X157" s="99"/>
    </row>
    <row r="158" spans="2:24" ht="43.2">
      <c r="B158" s="45">
        <f t="shared" si="2"/>
        <v>152</v>
      </c>
      <c r="C158" s="45" t="s">
        <v>1289</v>
      </c>
      <c r="D158" s="45" t="s">
        <v>1929</v>
      </c>
      <c r="E158" s="99">
        <f>IF(D158="1.2(1)①",INDEX('1.2(1)①'!$B:$B,MATCH(F158,'1.2(1)①'!$J:$J,0),1),INDEX('1.2(1)②'!$B:$B,MATCH(F158,'1.2(1)②'!$J:$J,0),1))</f>
        <v>1</v>
      </c>
      <c r="F158" s="45" t="s">
        <v>2302</v>
      </c>
      <c r="G158" s="45" t="s">
        <v>1330</v>
      </c>
      <c r="H158" s="45" t="s">
        <v>1254</v>
      </c>
      <c r="I158" s="45" t="s">
        <v>1300</v>
      </c>
      <c r="J158" s="45" t="s">
        <v>1256</v>
      </c>
      <c r="K158" s="45" t="s">
        <v>1178</v>
      </c>
      <c r="L158" s="45">
        <v>6.1</v>
      </c>
      <c r="M158" s="45" t="s">
        <v>1187</v>
      </c>
      <c r="N158" s="45" t="s">
        <v>1188</v>
      </c>
      <c r="O158" s="73" t="s">
        <v>1178</v>
      </c>
      <c r="P158" s="45" t="s">
        <v>1182</v>
      </c>
      <c r="Q158" s="45" t="s">
        <v>1304</v>
      </c>
      <c r="R158" s="45" t="s">
        <v>1275</v>
      </c>
      <c r="S158" s="45" t="s">
        <v>1305</v>
      </c>
      <c r="T158" s="45" t="s">
        <v>1304</v>
      </c>
      <c r="U158" s="45" t="s">
        <v>1275</v>
      </c>
      <c r="V158" s="45" t="s">
        <v>1328</v>
      </c>
      <c r="W158" s="99" t="s">
        <v>2669</v>
      </c>
      <c r="X158" s="99"/>
    </row>
    <row r="159" spans="2:24" ht="43.2">
      <c r="B159" s="45">
        <f t="shared" si="2"/>
        <v>153</v>
      </c>
      <c r="C159" s="45" t="s">
        <v>1289</v>
      </c>
      <c r="D159" s="45" t="s">
        <v>1929</v>
      </c>
      <c r="E159" s="99">
        <f>IF(D159="1.2(1)①",INDEX('1.2(1)①'!$B:$B,MATCH(F159,'1.2(1)①'!$J:$J,0),1),INDEX('1.2(1)②'!$B:$B,MATCH(F159,'1.2(1)②'!$J:$J,0),1))</f>
        <v>1</v>
      </c>
      <c r="F159" s="45" t="s">
        <v>2302</v>
      </c>
      <c r="G159" s="45" t="s">
        <v>1330</v>
      </c>
      <c r="H159" s="45" t="s">
        <v>1254</v>
      </c>
      <c r="I159" s="45" t="s">
        <v>1306</v>
      </c>
      <c r="J159" s="45" t="s">
        <v>1256</v>
      </c>
      <c r="K159" s="45" t="s">
        <v>1178</v>
      </c>
      <c r="L159" s="45">
        <v>6</v>
      </c>
      <c r="M159" s="45" t="s">
        <v>1187</v>
      </c>
      <c r="N159" s="45" t="s">
        <v>1188</v>
      </c>
      <c r="O159" s="73" t="s">
        <v>1178</v>
      </c>
      <c r="P159" s="45" t="s">
        <v>1182</v>
      </c>
      <c r="Q159" s="45" t="s">
        <v>1304</v>
      </c>
      <c r="R159" s="45" t="s">
        <v>1275</v>
      </c>
      <c r="S159" s="45" t="s">
        <v>1305</v>
      </c>
      <c r="T159" s="45" t="s">
        <v>1304</v>
      </c>
      <c r="U159" s="45" t="s">
        <v>1275</v>
      </c>
      <c r="V159" s="45" t="s">
        <v>1328</v>
      </c>
      <c r="W159" s="99" t="s">
        <v>2669</v>
      </c>
      <c r="X159" s="99"/>
    </row>
    <row r="160" spans="2:24" ht="43.2">
      <c r="B160" s="45">
        <f t="shared" si="2"/>
        <v>154</v>
      </c>
      <c r="C160" s="45" t="s">
        <v>1289</v>
      </c>
      <c r="D160" s="45" t="s">
        <v>1929</v>
      </c>
      <c r="E160" s="99">
        <f>IF(D160="1.2(1)①",INDEX('1.2(1)①'!$B:$B,MATCH(F160,'1.2(1)①'!$J:$J,0),1),INDEX('1.2(1)②'!$B:$B,MATCH(F160,'1.2(1)②'!$J:$J,0),1))</f>
        <v>1</v>
      </c>
      <c r="F160" s="45" t="s">
        <v>2302</v>
      </c>
      <c r="G160" s="45" t="s">
        <v>1330</v>
      </c>
      <c r="H160" s="45" t="s">
        <v>1254</v>
      </c>
      <c r="I160" s="45" t="s">
        <v>1303</v>
      </c>
      <c r="J160" s="45" t="s">
        <v>1222</v>
      </c>
      <c r="K160" s="45" t="s">
        <v>1178</v>
      </c>
      <c r="L160" s="45">
        <v>4.8600000000000003</v>
      </c>
      <c r="M160" s="45" t="s">
        <v>1187</v>
      </c>
      <c r="N160" s="45" t="s">
        <v>1188</v>
      </c>
      <c r="O160" s="73" t="s">
        <v>1178</v>
      </c>
      <c r="P160" s="45" t="s">
        <v>1182</v>
      </c>
      <c r="Q160" s="45" t="s">
        <v>1304</v>
      </c>
      <c r="R160" s="45" t="s">
        <v>1275</v>
      </c>
      <c r="S160" s="45" t="s">
        <v>1305</v>
      </c>
      <c r="T160" s="45" t="s">
        <v>1304</v>
      </c>
      <c r="U160" s="45" t="s">
        <v>1275</v>
      </c>
      <c r="V160" s="45" t="s">
        <v>1328</v>
      </c>
      <c r="W160" s="99" t="s">
        <v>2669</v>
      </c>
      <c r="X160" s="99"/>
    </row>
    <row r="161" spans="2:24" ht="43.2">
      <c r="B161" s="45">
        <f t="shared" si="2"/>
        <v>155</v>
      </c>
      <c r="C161" s="45" t="s">
        <v>1289</v>
      </c>
      <c r="D161" s="45" t="s">
        <v>1929</v>
      </c>
      <c r="E161" s="99">
        <f>IF(D161="1.2(1)①",INDEX('1.2(1)①'!$B:$B,MATCH(F161,'1.2(1)①'!$J:$J,0),1),INDEX('1.2(1)②'!$B:$B,MATCH(F161,'1.2(1)②'!$J:$J,0),1))</f>
        <v>1</v>
      </c>
      <c r="F161" s="45" t="s">
        <v>2302</v>
      </c>
      <c r="G161" s="45" t="s">
        <v>1330</v>
      </c>
      <c r="H161" s="45" t="s">
        <v>1254</v>
      </c>
      <c r="I161" s="45" t="s">
        <v>1298</v>
      </c>
      <c r="J161" s="45" t="s">
        <v>1222</v>
      </c>
      <c r="K161" s="45" t="s">
        <v>1178</v>
      </c>
      <c r="L161" s="45">
        <v>6.2</v>
      </c>
      <c r="M161" s="45" t="s">
        <v>1187</v>
      </c>
      <c r="N161" s="45" t="s">
        <v>1188</v>
      </c>
      <c r="O161" s="73" t="s">
        <v>1178</v>
      </c>
      <c r="P161" s="45" t="s">
        <v>1182</v>
      </c>
      <c r="Q161" s="45" t="s">
        <v>1304</v>
      </c>
      <c r="R161" s="45" t="s">
        <v>1275</v>
      </c>
      <c r="S161" s="45" t="s">
        <v>1305</v>
      </c>
      <c r="T161" s="45" t="s">
        <v>1304</v>
      </c>
      <c r="U161" s="45" t="s">
        <v>1275</v>
      </c>
      <c r="V161" s="45" t="s">
        <v>1328</v>
      </c>
      <c r="W161" s="99" t="s">
        <v>2669</v>
      </c>
      <c r="X161" s="99"/>
    </row>
    <row r="162" spans="2:24" ht="43.2">
      <c r="B162" s="45">
        <f t="shared" si="2"/>
        <v>156</v>
      </c>
      <c r="C162" s="45" t="s">
        <v>1289</v>
      </c>
      <c r="D162" s="45" t="s">
        <v>1929</v>
      </c>
      <c r="E162" s="99">
        <f>IF(D162="1.2(1)①",INDEX('1.2(1)①'!$B:$B,MATCH(F162,'1.2(1)①'!$J:$J,0),1),INDEX('1.2(1)②'!$B:$B,MATCH(F162,'1.2(1)②'!$J:$J,0),1))</f>
        <v>1</v>
      </c>
      <c r="F162" s="45" t="s">
        <v>2302</v>
      </c>
      <c r="G162" s="45" t="s">
        <v>1330</v>
      </c>
      <c r="H162" s="45" t="s">
        <v>1254</v>
      </c>
      <c r="I162" s="45" t="s">
        <v>1299</v>
      </c>
      <c r="J162" s="45" t="s">
        <v>1222</v>
      </c>
      <c r="K162" s="45" t="s">
        <v>1178</v>
      </c>
      <c r="L162" s="45">
        <v>5.46</v>
      </c>
      <c r="M162" s="45" t="s">
        <v>1187</v>
      </c>
      <c r="N162" s="45" t="s">
        <v>1188</v>
      </c>
      <c r="O162" s="73" t="s">
        <v>1178</v>
      </c>
      <c r="P162" s="45" t="s">
        <v>1182</v>
      </c>
      <c r="Q162" s="45" t="s">
        <v>1304</v>
      </c>
      <c r="R162" s="45" t="s">
        <v>1275</v>
      </c>
      <c r="S162" s="45" t="s">
        <v>1305</v>
      </c>
      <c r="T162" s="45" t="s">
        <v>1304</v>
      </c>
      <c r="U162" s="45" t="s">
        <v>1275</v>
      </c>
      <c r="V162" s="45" t="s">
        <v>1328</v>
      </c>
      <c r="W162" s="99" t="s">
        <v>2669</v>
      </c>
      <c r="X162" s="99"/>
    </row>
    <row r="163" spans="2:24" ht="43.2">
      <c r="B163" s="45">
        <f t="shared" si="2"/>
        <v>157</v>
      </c>
      <c r="C163" s="45" t="s">
        <v>1289</v>
      </c>
      <c r="D163" s="45" t="s">
        <v>1929</v>
      </c>
      <c r="E163" s="99">
        <f>IF(D163="1.2(1)①",INDEX('1.2(1)①'!$B:$B,MATCH(F163,'1.2(1)①'!$J:$J,0),1),INDEX('1.2(1)②'!$B:$B,MATCH(F163,'1.2(1)②'!$J:$J,0),1))</f>
        <v>1</v>
      </c>
      <c r="F163" s="45" t="s">
        <v>2302</v>
      </c>
      <c r="G163" s="45" t="s">
        <v>1330</v>
      </c>
      <c r="H163" s="45" t="s">
        <v>1254</v>
      </c>
      <c r="I163" s="45" t="s">
        <v>1300</v>
      </c>
      <c r="J163" s="45" t="s">
        <v>1222</v>
      </c>
      <c r="K163" s="45" t="s">
        <v>1178</v>
      </c>
      <c r="L163" s="45">
        <v>4.8600000000000003</v>
      </c>
      <c r="M163" s="45" t="s">
        <v>1187</v>
      </c>
      <c r="N163" s="45" t="s">
        <v>1188</v>
      </c>
      <c r="O163" s="73" t="s">
        <v>1178</v>
      </c>
      <c r="P163" s="45" t="s">
        <v>1182</v>
      </c>
      <c r="Q163" s="45" t="s">
        <v>1304</v>
      </c>
      <c r="R163" s="45" t="s">
        <v>1275</v>
      </c>
      <c r="S163" s="45" t="s">
        <v>1305</v>
      </c>
      <c r="T163" s="45" t="s">
        <v>1304</v>
      </c>
      <c r="U163" s="45" t="s">
        <v>1275</v>
      </c>
      <c r="V163" s="45" t="s">
        <v>1328</v>
      </c>
      <c r="W163" s="99" t="s">
        <v>2669</v>
      </c>
      <c r="X163" s="99"/>
    </row>
    <row r="164" spans="2:24" ht="43.2">
      <c r="B164" s="45">
        <f t="shared" si="2"/>
        <v>158</v>
      </c>
      <c r="C164" s="45" t="s">
        <v>1289</v>
      </c>
      <c r="D164" s="45" t="s">
        <v>1929</v>
      </c>
      <c r="E164" s="99">
        <f>IF(D164="1.2(1)①",INDEX('1.2(1)①'!$B:$B,MATCH(F164,'1.2(1)①'!$J:$J,0),1),INDEX('1.2(1)②'!$B:$B,MATCH(F164,'1.2(1)②'!$J:$J,0),1))</f>
        <v>1</v>
      </c>
      <c r="F164" s="45" t="s">
        <v>2302</v>
      </c>
      <c r="G164" s="45" t="s">
        <v>1330</v>
      </c>
      <c r="H164" s="45" t="s">
        <v>1254</v>
      </c>
      <c r="I164" s="45" t="s">
        <v>1306</v>
      </c>
      <c r="J164" s="45" t="s">
        <v>1222</v>
      </c>
      <c r="K164" s="45" t="s">
        <v>1178</v>
      </c>
      <c r="L164" s="45">
        <v>6</v>
      </c>
      <c r="M164" s="45" t="s">
        <v>1187</v>
      </c>
      <c r="N164" s="45" t="s">
        <v>1188</v>
      </c>
      <c r="O164" s="73" t="s">
        <v>1178</v>
      </c>
      <c r="P164" s="45" t="s">
        <v>1182</v>
      </c>
      <c r="Q164" s="45" t="s">
        <v>1304</v>
      </c>
      <c r="R164" s="45" t="s">
        <v>1275</v>
      </c>
      <c r="S164" s="45" t="s">
        <v>1305</v>
      </c>
      <c r="T164" s="45" t="s">
        <v>1304</v>
      </c>
      <c r="U164" s="45" t="s">
        <v>1275</v>
      </c>
      <c r="V164" s="45" t="s">
        <v>1328</v>
      </c>
      <c r="W164" s="99" t="s">
        <v>2669</v>
      </c>
      <c r="X164" s="99"/>
    </row>
    <row r="165" spans="2:24" ht="43.2">
      <c r="B165" s="45">
        <f t="shared" si="2"/>
        <v>159</v>
      </c>
      <c r="C165" s="45" t="s">
        <v>1289</v>
      </c>
      <c r="D165" s="45" t="s">
        <v>1929</v>
      </c>
      <c r="E165" s="99">
        <f>IF(D165="1.2(1)①",INDEX('1.2(1)①'!$B:$B,MATCH(F165,'1.2(1)①'!$J:$J,0),1),INDEX('1.2(1)②'!$B:$B,MATCH(F165,'1.2(1)②'!$J:$J,0),1))</f>
        <v>1</v>
      </c>
      <c r="F165" s="45" t="s">
        <v>2302</v>
      </c>
      <c r="G165" s="45" t="s">
        <v>1331</v>
      </c>
      <c r="H165" s="45" t="s">
        <v>1254</v>
      </c>
      <c r="I165" s="45" t="s">
        <v>1303</v>
      </c>
      <c r="J165" s="45" t="s">
        <v>1256</v>
      </c>
      <c r="K165" s="45" t="s">
        <v>1178</v>
      </c>
      <c r="L165" s="45" t="s">
        <v>1178</v>
      </c>
      <c r="M165" s="45" t="s">
        <v>1187</v>
      </c>
      <c r="N165" s="45" t="s">
        <v>1188</v>
      </c>
      <c r="O165" s="73" t="s">
        <v>1178</v>
      </c>
      <c r="P165" s="45" t="s">
        <v>1182</v>
      </c>
      <c r="Q165" s="45" t="s">
        <v>1304</v>
      </c>
      <c r="R165" s="45" t="s">
        <v>1275</v>
      </c>
      <c r="S165" s="45" t="s">
        <v>1305</v>
      </c>
      <c r="T165" s="45" t="s">
        <v>1304</v>
      </c>
      <c r="U165" s="45" t="s">
        <v>1275</v>
      </c>
      <c r="V165" s="45" t="s">
        <v>1321</v>
      </c>
      <c r="W165" s="99" t="s">
        <v>2669</v>
      </c>
      <c r="X165" s="99"/>
    </row>
    <row r="166" spans="2:24" ht="43.2">
      <c r="B166" s="45">
        <f t="shared" si="2"/>
        <v>160</v>
      </c>
      <c r="C166" s="45" t="s">
        <v>1289</v>
      </c>
      <c r="D166" s="45" t="s">
        <v>1929</v>
      </c>
      <c r="E166" s="99">
        <f>IF(D166="1.2(1)①",INDEX('1.2(1)①'!$B:$B,MATCH(F166,'1.2(1)①'!$J:$J,0),1),INDEX('1.2(1)②'!$B:$B,MATCH(F166,'1.2(1)②'!$J:$J,0),1))</f>
        <v>1</v>
      </c>
      <c r="F166" s="45" t="s">
        <v>2302</v>
      </c>
      <c r="G166" s="45" t="s">
        <v>1331</v>
      </c>
      <c r="H166" s="45" t="s">
        <v>1254</v>
      </c>
      <c r="I166" s="45" t="s">
        <v>1298</v>
      </c>
      <c r="J166" s="45" t="s">
        <v>1256</v>
      </c>
      <c r="K166" s="45" t="s">
        <v>1178</v>
      </c>
      <c r="L166" s="45">
        <v>6</v>
      </c>
      <c r="M166" s="45" t="s">
        <v>1187</v>
      </c>
      <c r="N166" s="45" t="s">
        <v>1188</v>
      </c>
      <c r="O166" s="73" t="s">
        <v>1178</v>
      </c>
      <c r="P166" s="45" t="s">
        <v>1182</v>
      </c>
      <c r="Q166" s="45" t="s">
        <v>1304</v>
      </c>
      <c r="R166" s="45" t="s">
        <v>1275</v>
      </c>
      <c r="S166" s="45" t="s">
        <v>1305</v>
      </c>
      <c r="T166" s="45" t="s">
        <v>1304</v>
      </c>
      <c r="U166" s="45" t="s">
        <v>1275</v>
      </c>
      <c r="V166" s="45" t="s">
        <v>1321</v>
      </c>
      <c r="W166" s="99" t="s">
        <v>2669</v>
      </c>
      <c r="X166" s="99"/>
    </row>
    <row r="167" spans="2:24" ht="43.2">
      <c r="B167" s="45">
        <f t="shared" si="2"/>
        <v>161</v>
      </c>
      <c r="C167" s="45" t="s">
        <v>1289</v>
      </c>
      <c r="D167" s="45" t="s">
        <v>1929</v>
      </c>
      <c r="E167" s="99">
        <f>IF(D167="1.2(1)①",INDEX('1.2(1)①'!$B:$B,MATCH(F167,'1.2(1)①'!$J:$J,0),1),INDEX('1.2(1)②'!$B:$B,MATCH(F167,'1.2(1)②'!$J:$J,0),1))</f>
        <v>1</v>
      </c>
      <c r="F167" s="45" t="s">
        <v>2302</v>
      </c>
      <c r="G167" s="45" t="s">
        <v>1331</v>
      </c>
      <c r="H167" s="45" t="s">
        <v>1254</v>
      </c>
      <c r="I167" s="45" t="s">
        <v>1299</v>
      </c>
      <c r="J167" s="45" t="s">
        <v>1256</v>
      </c>
      <c r="K167" s="45" t="s">
        <v>1178</v>
      </c>
      <c r="L167" s="45">
        <v>6</v>
      </c>
      <c r="M167" s="45" t="s">
        <v>1187</v>
      </c>
      <c r="N167" s="45" t="s">
        <v>1188</v>
      </c>
      <c r="O167" s="73" t="s">
        <v>1178</v>
      </c>
      <c r="P167" s="45" t="s">
        <v>1182</v>
      </c>
      <c r="Q167" s="45" t="s">
        <v>1304</v>
      </c>
      <c r="R167" s="45" t="s">
        <v>1275</v>
      </c>
      <c r="S167" s="45" t="s">
        <v>1305</v>
      </c>
      <c r="T167" s="45" t="s">
        <v>1304</v>
      </c>
      <c r="U167" s="45" t="s">
        <v>1275</v>
      </c>
      <c r="V167" s="45" t="s">
        <v>1321</v>
      </c>
      <c r="W167" s="99" t="s">
        <v>2669</v>
      </c>
      <c r="X167" s="99"/>
    </row>
    <row r="168" spans="2:24" ht="57.6">
      <c r="B168" s="45">
        <f t="shared" si="2"/>
        <v>162</v>
      </c>
      <c r="C168" s="45" t="s">
        <v>1289</v>
      </c>
      <c r="D168" s="45" t="s">
        <v>1929</v>
      </c>
      <c r="E168" s="99">
        <f>IF(D168="1.2(1)①",INDEX('1.2(1)①'!$B:$B,MATCH(F168,'1.2(1)①'!$J:$J,0),1),INDEX('1.2(1)②'!$B:$B,MATCH(F168,'1.2(1)②'!$J:$J,0),1))</f>
        <v>1</v>
      </c>
      <c r="F168" s="45" t="s">
        <v>2302</v>
      </c>
      <c r="G168" s="45" t="s">
        <v>1331</v>
      </c>
      <c r="H168" s="45" t="s">
        <v>1254</v>
      </c>
      <c r="I168" s="45" t="s">
        <v>1300</v>
      </c>
      <c r="J168" s="45" t="s">
        <v>1256</v>
      </c>
      <c r="K168" s="45" t="s">
        <v>1178</v>
      </c>
      <c r="L168" s="45">
        <v>5.7</v>
      </c>
      <c r="M168" s="45" t="s">
        <v>1187</v>
      </c>
      <c r="N168" s="45" t="s">
        <v>1188</v>
      </c>
      <c r="O168" s="73">
        <v>13960000</v>
      </c>
      <c r="P168" s="45" t="s">
        <v>1182</v>
      </c>
      <c r="Q168" s="45" t="s">
        <v>1304</v>
      </c>
      <c r="R168" s="45" t="s">
        <v>1275</v>
      </c>
      <c r="S168" s="45" t="s">
        <v>1305</v>
      </c>
      <c r="T168" s="45" t="s">
        <v>1304</v>
      </c>
      <c r="U168" s="45" t="s">
        <v>1275</v>
      </c>
      <c r="V168" s="45" t="s">
        <v>1321</v>
      </c>
      <c r="W168" s="99" t="s">
        <v>2669</v>
      </c>
      <c r="X168" s="52" t="s">
        <v>2967</v>
      </c>
    </row>
    <row r="169" spans="2:24" ht="43.2">
      <c r="B169" s="45">
        <f t="shared" si="2"/>
        <v>163</v>
      </c>
      <c r="C169" s="45" t="s">
        <v>1289</v>
      </c>
      <c r="D169" s="45" t="s">
        <v>1929</v>
      </c>
      <c r="E169" s="99">
        <f>IF(D169="1.2(1)①",INDEX('1.2(1)①'!$B:$B,MATCH(F169,'1.2(1)①'!$J:$J,0),1),INDEX('1.2(1)②'!$B:$B,MATCH(F169,'1.2(1)②'!$J:$J,0),1))</f>
        <v>1</v>
      </c>
      <c r="F169" s="45" t="s">
        <v>2302</v>
      </c>
      <c r="G169" s="45" t="s">
        <v>1331</v>
      </c>
      <c r="H169" s="45" t="s">
        <v>1254</v>
      </c>
      <c r="I169" s="45" t="s">
        <v>1306</v>
      </c>
      <c r="J169" s="45" t="s">
        <v>1256</v>
      </c>
      <c r="K169" s="45" t="s">
        <v>1178</v>
      </c>
      <c r="L169" s="45">
        <v>5.6</v>
      </c>
      <c r="M169" s="45" t="s">
        <v>1187</v>
      </c>
      <c r="N169" s="45" t="s">
        <v>1188</v>
      </c>
      <c r="O169" s="73" t="s">
        <v>1178</v>
      </c>
      <c r="P169" s="45" t="s">
        <v>1182</v>
      </c>
      <c r="Q169" s="45" t="s">
        <v>1304</v>
      </c>
      <c r="R169" s="45" t="s">
        <v>1275</v>
      </c>
      <c r="S169" s="45" t="s">
        <v>1305</v>
      </c>
      <c r="T169" s="45" t="s">
        <v>1304</v>
      </c>
      <c r="U169" s="45" t="s">
        <v>1275</v>
      </c>
      <c r="V169" s="45" t="s">
        <v>1321</v>
      </c>
      <c r="W169" s="99" t="s">
        <v>2669</v>
      </c>
      <c r="X169" s="99"/>
    </row>
    <row r="170" spans="2:24" ht="43.2">
      <c r="B170" s="45">
        <f t="shared" si="2"/>
        <v>164</v>
      </c>
      <c r="C170" s="45" t="s">
        <v>1289</v>
      </c>
      <c r="D170" s="45" t="s">
        <v>1929</v>
      </c>
      <c r="E170" s="99">
        <f>IF(D170="1.2(1)①",INDEX('1.2(1)①'!$B:$B,MATCH(F170,'1.2(1)①'!$J:$J,0),1),INDEX('1.2(1)②'!$B:$B,MATCH(F170,'1.2(1)②'!$J:$J,0),1))</f>
        <v>1</v>
      </c>
      <c r="F170" s="45" t="s">
        <v>2302</v>
      </c>
      <c r="G170" s="45" t="s">
        <v>1331</v>
      </c>
      <c r="H170" s="45" t="s">
        <v>1254</v>
      </c>
      <c r="I170" s="45" t="s">
        <v>1303</v>
      </c>
      <c r="J170" s="45" t="s">
        <v>1222</v>
      </c>
      <c r="K170" s="45" t="s">
        <v>1178</v>
      </c>
      <c r="L170" s="45">
        <v>4.01</v>
      </c>
      <c r="M170" s="45" t="s">
        <v>1187</v>
      </c>
      <c r="N170" s="45" t="s">
        <v>1188</v>
      </c>
      <c r="O170" s="73" t="s">
        <v>1178</v>
      </c>
      <c r="P170" s="45" t="s">
        <v>1182</v>
      </c>
      <c r="Q170" s="45" t="s">
        <v>1304</v>
      </c>
      <c r="R170" s="45" t="s">
        <v>1275</v>
      </c>
      <c r="S170" s="45" t="s">
        <v>1305</v>
      </c>
      <c r="T170" s="45" t="s">
        <v>1304</v>
      </c>
      <c r="U170" s="45" t="s">
        <v>1275</v>
      </c>
      <c r="V170" s="45" t="s">
        <v>1321</v>
      </c>
      <c r="W170" s="99" t="s">
        <v>2669</v>
      </c>
      <c r="X170" s="99"/>
    </row>
    <row r="171" spans="2:24" ht="43.2">
      <c r="B171" s="45">
        <f t="shared" si="2"/>
        <v>165</v>
      </c>
      <c r="C171" s="45" t="s">
        <v>1289</v>
      </c>
      <c r="D171" s="45" t="s">
        <v>1929</v>
      </c>
      <c r="E171" s="99">
        <f>IF(D171="1.2(1)①",INDEX('1.2(1)①'!$B:$B,MATCH(F171,'1.2(1)①'!$J:$J,0),1),INDEX('1.2(1)②'!$B:$B,MATCH(F171,'1.2(1)②'!$J:$J,0),1))</f>
        <v>1</v>
      </c>
      <c r="F171" s="45" t="s">
        <v>2302</v>
      </c>
      <c r="G171" s="45" t="s">
        <v>1331</v>
      </c>
      <c r="H171" s="45" t="s">
        <v>1254</v>
      </c>
      <c r="I171" s="45" t="s">
        <v>1298</v>
      </c>
      <c r="J171" s="45" t="s">
        <v>1222</v>
      </c>
      <c r="K171" s="45" t="s">
        <v>1178</v>
      </c>
      <c r="L171" s="45">
        <v>4.1399999999999997</v>
      </c>
      <c r="M171" s="45" t="s">
        <v>1187</v>
      </c>
      <c r="N171" s="45" t="s">
        <v>1188</v>
      </c>
      <c r="O171" s="73" t="s">
        <v>1178</v>
      </c>
      <c r="P171" s="45" t="s">
        <v>1182</v>
      </c>
      <c r="Q171" s="45" t="s">
        <v>1304</v>
      </c>
      <c r="R171" s="45" t="s">
        <v>1275</v>
      </c>
      <c r="S171" s="45" t="s">
        <v>1305</v>
      </c>
      <c r="T171" s="45" t="s">
        <v>1304</v>
      </c>
      <c r="U171" s="45" t="s">
        <v>1275</v>
      </c>
      <c r="V171" s="45" t="s">
        <v>1321</v>
      </c>
      <c r="W171" s="99" t="s">
        <v>2669</v>
      </c>
      <c r="X171" s="99"/>
    </row>
    <row r="172" spans="2:24" ht="43.2">
      <c r="B172" s="45">
        <f t="shared" si="2"/>
        <v>166</v>
      </c>
      <c r="C172" s="45" t="s">
        <v>1289</v>
      </c>
      <c r="D172" s="45" t="s">
        <v>1929</v>
      </c>
      <c r="E172" s="99">
        <f>IF(D172="1.2(1)①",INDEX('1.2(1)①'!$B:$B,MATCH(F172,'1.2(1)①'!$J:$J,0),1),INDEX('1.2(1)②'!$B:$B,MATCH(F172,'1.2(1)②'!$J:$J,0),1))</f>
        <v>1</v>
      </c>
      <c r="F172" s="45" t="s">
        <v>2302</v>
      </c>
      <c r="G172" s="45" t="s">
        <v>1331</v>
      </c>
      <c r="H172" s="45" t="s">
        <v>1254</v>
      </c>
      <c r="I172" s="45" t="s">
        <v>1299</v>
      </c>
      <c r="J172" s="45" t="s">
        <v>1222</v>
      </c>
      <c r="K172" s="45" t="s">
        <v>1178</v>
      </c>
      <c r="L172" s="45">
        <v>3.86</v>
      </c>
      <c r="M172" s="45" t="s">
        <v>1187</v>
      </c>
      <c r="N172" s="45" t="s">
        <v>1188</v>
      </c>
      <c r="O172" s="73" t="s">
        <v>1178</v>
      </c>
      <c r="P172" s="45" t="s">
        <v>1182</v>
      </c>
      <c r="Q172" s="45" t="s">
        <v>1304</v>
      </c>
      <c r="R172" s="45" t="s">
        <v>1275</v>
      </c>
      <c r="S172" s="45" t="s">
        <v>1305</v>
      </c>
      <c r="T172" s="45" t="s">
        <v>1304</v>
      </c>
      <c r="U172" s="45" t="s">
        <v>1275</v>
      </c>
      <c r="V172" s="45" t="s">
        <v>1321</v>
      </c>
      <c r="W172" s="99" t="s">
        <v>2669</v>
      </c>
      <c r="X172" s="99"/>
    </row>
    <row r="173" spans="2:24" ht="43.2">
      <c r="B173" s="45">
        <f t="shared" si="2"/>
        <v>167</v>
      </c>
      <c r="C173" s="45" t="s">
        <v>1289</v>
      </c>
      <c r="D173" s="45" t="s">
        <v>1929</v>
      </c>
      <c r="E173" s="99">
        <f>IF(D173="1.2(1)①",INDEX('1.2(1)①'!$B:$B,MATCH(F173,'1.2(1)①'!$J:$J,0),1),INDEX('1.2(1)②'!$B:$B,MATCH(F173,'1.2(1)②'!$J:$J,0),1))</f>
        <v>1</v>
      </c>
      <c r="F173" s="45" t="s">
        <v>2302</v>
      </c>
      <c r="G173" s="45" t="s">
        <v>1331</v>
      </c>
      <c r="H173" s="45" t="s">
        <v>1254</v>
      </c>
      <c r="I173" s="45" t="s">
        <v>1300</v>
      </c>
      <c r="J173" s="45" t="s">
        <v>1222</v>
      </c>
      <c r="K173" s="45" t="s">
        <v>1178</v>
      </c>
      <c r="L173" s="45">
        <v>3.5</v>
      </c>
      <c r="M173" s="45" t="s">
        <v>1187</v>
      </c>
      <c r="N173" s="45" t="s">
        <v>1188</v>
      </c>
      <c r="O173" s="73" t="s">
        <v>1178</v>
      </c>
      <c r="P173" s="45" t="s">
        <v>1182</v>
      </c>
      <c r="Q173" s="45" t="s">
        <v>1304</v>
      </c>
      <c r="R173" s="45" t="s">
        <v>1275</v>
      </c>
      <c r="S173" s="45" t="s">
        <v>1305</v>
      </c>
      <c r="T173" s="45" t="s">
        <v>1304</v>
      </c>
      <c r="U173" s="45" t="s">
        <v>1275</v>
      </c>
      <c r="V173" s="45" t="s">
        <v>1321</v>
      </c>
      <c r="W173" s="99" t="s">
        <v>2669</v>
      </c>
      <c r="X173" s="99"/>
    </row>
    <row r="174" spans="2:24" ht="43.2">
      <c r="B174" s="45">
        <f t="shared" si="2"/>
        <v>168</v>
      </c>
      <c r="C174" s="45" t="s">
        <v>1289</v>
      </c>
      <c r="D174" s="45" t="s">
        <v>1929</v>
      </c>
      <c r="E174" s="99">
        <f>IF(D174="1.2(1)①",INDEX('1.2(1)①'!$B:$B,MATCH(F174,'1.2(1)①'!$J:$J,0),1),INDEX('1.2(1)②'!$B:$B,MATCH(F174,'1.2(1)②'!$J:$J,0),1))</f>
        <v>1</v>
      </c>
      <c r="F174" s="45" t="s">
        <v>2302</v>
      </c>
      <c r="G174" s="45" t="s">
        <v>1331</v>
      </c>
      <c r="H174" s="45" t="s">
        <v>1254</v>
      </c>
      <c r="I174" s="45" t="s">
        <v>1306</v>
      </c>
      <c r="J174" s="45" t="s">
        <v>1222</v>
      </c>
      <c r="K174" s="45" t="s">
        <v>1178</v>
      </c>
      <c r="L174" s="45">
        <v>3.61</v>
      </c>
      <c r="M174" s="45" t="s">
        <v>1187</v>
      </c>
      <c r="N174" s="45" t="s">
        <v>1188</v>
      </c>
      <c r="O174" s="73" t="s">
        <v>1178</v>
      </c>
      <c r="P174" s="45" t="s">
        <v>1182</v>
      </c>
      <c r="Q174" s="45" t="s">
        <v>1304</v>
      </c>
      <c r="R174" s="45" t="s">
        <v>1275</v>
      </c>
      <c r="S174" s="45" t="s">
        <v>1305</v>
      </c>
      <c r="T174" s="45" t="s">
        <v>1304</v>
      </c>
      <c r="U174" s="45" t="s">
        <v>1275</v>
      </c>
      <c r="V174" s="45" t="s">
        <v>1321</v>
      </c>
      <c r="W174" s="99" t="s">
        <v>2669</v>
      </c>
      <c r="X174" s="99"/>
    </row>
    <row r="175" spans="2:24" ht="43.2">
      <c r="B175" s="45">
        <f t="shared" si="2"/>
        <v>169</v>
      </c>
      <c r="C175" s="45" t="s">
        <v>1289</v>
      </c>
      <c r="D175" s="45" t="s">
        <v>1929</v>
      </c>
      <c r="E175" s="99">
        <f>IF(D175="1.2(1)①",INDEX('1.2(1)①'!$B:$B,MATCH(F175,'1.2(1)①'!$J:$J,0),1),INDEX('1.2(1)②'!$B:$B,MATCH(F175,'1.2(1)②'!$J:$J,0),1))</f>
        <v>1</v>
      </c>
      <c r="F175" s="45" t="s">
        <v>2302</v>
      </c>
      <c r="G175" s="45" t="s">
        <v>1332</v>
      </c>
      <c r="H175" s="45" t="s">
        <v>1254</v>
      </c>
      <c r="I175" s="45" t="s">
        <v>1303</v>
      </c>
      <c r="J175" s="45" t="s">
        <v>1256</v>
      </c>
      <c r="K175" s="45" t="s">
        <v>1178</v>
      </c>
      <c r="L175" s="45" t="s">
        <v>1178</v>
      </c>
      <c r="M175" s="45" t="s">
        <v>1187</v>
      </c>
      <c r="N175" s="45" t="s">
        <v>1188</v>
      </c>
      <c r="O175" s="73" t="s">
        <v>1178</v>
      </c>
      <c r="P175" s="45" t="s">
        <v>1182</v>
      </c>
      <c r="Q175" s="45" t="s">
        <v>1304</v>
      </c>
      <c r="R175" s="45" t="s">
        <v>1275</v>
      </c>
      <c r="S175" s="45" t="s">
        <v>1305</v>
      </c>
      <c r="T175" s="45" t="s">
        <v>1304</v>
      </c>
      <c r="U175" s="45" t="s">
        <v>1275</v>
      </c>
      <c r="V175" s="45" t="s">
        <v>1321</v>
      </c>
      <c r="W175" s="99" t="s">
        <v>2669</v>
      </c>
      <c r="X175" s="99"/>
    </row>
    <row r="176" spans="2:24" ht="43.2">
      <c r="B176" s="45">
        <f t="shared" si="2"/>
        <v>170</v>
      </c>
      <c r="C176" s="45" t="s">
        <v>1289</v>
      </c>
      <c r="D176" s="45" t="s">
        <v>1929</v>
      </c>
      <c r="E176" s="99">
        <f>IF(D176="1.2(1)①",INDEX('1.2(1)①'!$B:$B,MATCH(F176,'1.2(1)①'!$J:$J,0),1),INDEX('1.2(1)②'!$B:$B,MATCH(F176,'1.2(1)②'!$J:$J,0),1))</f>
        <v>1</v>
      </c>
      <c r="F176" s="45" t="s">
        <v>2302</v>
      </c>
      <c r="G176" s="45" t="s">
        <v>1332</v>
      </c>
      <c r="H176" s="45" t="s">
        <v>1254</v>
      </c>
      <c r="I176" s="45" t="s">
        <v>1298</v>
      </c>
      <c r="J176" s="45" t="s">
        <v>1256</v>
      </c>
      <c r="K176" s="45" t="s">
        <v>1178</v>
      </c>
      <c r="L176" s="45">
        <v>7</v>
      </c>
      <c r="M176" s="45" t="s">
        <v>1187</v>
      </c>
      <c r="N176" s="45" t="s">
        <v>1188</v>
      </c>
      <c r="O176" s="73" t="s">
        <v>1178</v>
      </c>
      <c r="P176" s="45" t="s">
        <v>1182</v>
      </c>
      <c r="Q176" s="45" t="s">
        <v>1304</v>
      </c>
      <c r="R176" s="45" t="s">
        <v>1275</v>
      </c>
      <c r="S176" s="45" t="s">
        <v>1305</v>
      </c>
      <c r="T176" s="45" t="s">
        <v>1304</v>
      </c>
      <c r="U176" s="45" t="s">
        <v>1275</v>
      </c>
      <c r="V176" s="45" t="s">
        <v>1321</v>
      </c>
      <c r="W176" s="99" t="s">
        <v>2669</v>
      </c>
      <c r="X176" s="99"/>
    </row>
    <row r="177" spans="2:24" ht="43.2">
      <c r="B177" s="45">
        <f t="shared" si="2"/>
        <v>171</v>
      </c>
      <c r="C177" s="45" t="s">
        <v>1289</v>
      </c>
      <c r="D177" s="45" t="s">
        <v>1929</v>
      </c>
      <c r="E177" s="99">
        <f>IF(D177="1.2(1)①",INDEX('1.2(1)①'!$B:$B,MATCH(F177,'1.2(1)①'!$J:$J,0),1),INDEX('1.2(1)②'!$B:$B,MATCH(F177,'1.2(1)②'!$J:$J,0),1))</f>
        <v>1</v>
      </c>
      <c r="F177" s="45" t="s">
        <v>2302</v>
      </c>
      <c r="G177" s="45" t="s">
        <v>1332</v>
      </c>
      <c r="H177" s="45" t="s">
        <v>1254</v>
      </c>
      <c r="I177" s="45" t="s">
        <v>1299</v>
      </c>
      <c r="J177" s="45" t="s">
        <v>1256</v>
      </c>
      <c r="K177" s="45" t="s">
        <v>1178</v>
      </c>
      <c r="L177" s="45">
        <v>6.7</v>
      </c>
      <c r="M177" s="45" t="s">
        <v>1187</v>
      </c>
      <c r="N177" s="45" t="s">
        <v>1188</v>
      </c>
      <c r="O177" s="73" t="s">
        <v>1178</v>
      </c>
      <c r="P177" s="45" t="s">
        <v>1182</v>
      </c>
      <c r="Q177" s="45" t="s">
        <v>1304</v>
      </c>
      <c r="R177" s="45" t="s">
        <v>1275</v>
      </c>
      <c r="S177" s="45" t="s">
        <v>1305</v>
      </c>
      <c r="T177" s="45" t="s">
        <v>1304</v>
      </c>
      <c r="U177" s="45" t="s">
        <v>1275</v>
      </c>
      <c r="V177" s="45" t="s">
        <v>1321</v>
      </c>
      <c r="W177" s="99" t="s">
        <v>2669</v>
      </c>
      <c r="X177" s="99"/>
    </row>
    <row r="178" spans="2:24" ht="43.2">
      <c r="B178" s="45">
        <f t="shared" si="2"/>
        <v>172</v>
      </c>
      <c r="C178" s="45" t="s">
        <v>1289</v>
      </c>
      <c r="D178" s="45" t="s">
        <v>1929</v>
      </c>
      <c r="E178" s="99">
        <f>IF(D178="1.2(1)①",INDEX('1.2(1)①'!$B:$B,MATCH(F178,'1.2(1)①'!$J:$J,0),1),INDEX('1.2(1)②'!$B:$B,MATCH(F178,'1.2(1)②'!$J:$J,0),1))</f>
        <v>1</v>
      </c>
      <c r="F178" s="45" t="s">
        <v>2302</v>
      </c>
      <c r="G178" s="45" t="s">
        <v>1332</v>
      </c>
      <c r="H178" s="45" t="s">
        <v>1254</v>
      </c>
      <c r="I178" s="45" t="s">
        <v>1300</v>
      </c>
      <c r="J178" s="45" t="s">
        <v>1256</v>
      </c>
      <c r="K178" s="45" t="s">
        <v>1178</v>
      </c>
      <c r="L178" s="45">
        <v>6.5</v>
      </c>
      <c r="M178" s="45" t="s">
        <v>1187</v>
      </c>
      <c r="N178" s="45" t="s">
        <v>1188</v>
      </c>
      <c r="O178" s="73" t="s">
        <v>1178</v>
      </c>
      <c r="P178" s="45" t="s">
        <v>1182</v>
      </c>
      <c r="Q178" s="45" t="s">
        <v>1304</v>
      </c>
      <c r="R178" s="45" t="s">
        <v>1275</v>
      </c>
      <c r="S178" s="45" t="s">
        <v>1305</v>
      </c>
      <c r="T178" s="45" t="s">
        <v>1304</v>
      </c>
      <c r="U178" s="45" t="s">
        <v>1275</v>
      </c>
      <c r="V178" s="45" t="s">
        <v>1321</v>
      </c>
      <c r="W178" s="99" t="s">
        <v>2669</v>
      </c>
      <c r="X178" s="99"/>
    </row>
    <row r="179" spans="2:24" ht="43.2">
      <c r="B179" s="45">
        <f t="shared" si="2"/>
        <v>173</v>
      </c>
      <c r="C179" s="45" t="s">
        <v>1289</v>
      </c>
      <c r="D179" s="45" t="s">
        <v>1929</v>
      </c>
      <c r="E179" s="99">
        <f>IF(D179="1.2(1)①",INDEX('1.2(1)①'!$B:$B,MATCH(F179,'1.2(1)①'!$J:$J,0),1),INDEX('1.2(1)②'!$B:$B,MATCH(F179,'1.2(1)②'!$J:$J,0),1))</f>
        <v>1</v>
      </c>
      <c r="F179" s="45" t="s">
        <v>2302</v>
      </c>
      <c r="G179" s="45" t="s">
        <v>1332</v>
      </c>
      <c r="H179" s="45" t="s">
        <v>1254</v>
      </c>
      <c r="I179" s="45" t="s">
        <v>1306</v>
      </c>
      <c r="J179" s="45" t="s">
        <v>1256</v>
      </c>
      <c r="K179" s="45" t="s">
        <v>1178</v>
      </c>
      <c r="L179" s="45">
        <v>6.3</v>
      </c>
      <c r="M179" s="45" t="s">
        <v>1187</v>
      </c>
      <c r="N179" s="45" t="s">
        <v>1188</v>
      </c>
      <c r="O179" s="73" t="s">
        <v>1178</v>
      </c>
      <c r="P179" s="45" t="s">
        <v>1182</v>
      </c>
      <c r="Q179" s="45" t="s">
        <v>1304</v>
      </c>
      <c r="R179" s="45" t="s">
        <v>1275</v>
      </c>
      <c r="S179" s="45" t="s">
        <v>1305</v>
      </c>
      <c r="T179" s="45" t="s">
        <v>1304</v>
      </c>
      <c r="U179" s="45" t="s">
        <v>1275</v>
      </c>
      <c r="V179" s="45" t="s">
        <v>1321</v>
      </c>
      <c r="W179" s="99" t="s">
        <v>2669</v>
      </c>
      <c r="X179" s="99"/>
    </row>
    <row r="180" spans="2:24" ht="43.2">
      <c r="B180" s="45">
        <f t="shared" si="2"/>
        <v>174</v>
      </c>
      <c r="C180" s="45" t="s">
        <v>1289</v>
      </c>
      <c r="D180" s="45" t="s">
        <v>1929</v>
      </c>
      <c r="E180" s="99">
        <f>IF(D180="1.2(1)①",INDEX('1.2(1)①'!$B:$B,MATCH(F180,'1.2(1)①'!$J:$J,0),1),INDEX('1.2(1)②'!$B:$B,MATCH(F180,'1.2(1)②'!$J:$J,0),1))</f>
        <v>1</v>
      </c>
      <c r="F180" s="45" t="s">
        <v>2302</v>
      </c>
      <c r="G180" s="45" t="s">
        <v>1332</v>
      </c>
      <c r="H180" s="45" t="s">
        <v>1254</v>
      </c>
      <c r="I180" s="45" t="s">
        <v>1303</v>
      </c>
      <c r="J180" s="45" t="s">
        <v>1222</v>
      </c>
      <c r="K180" s="45" t="s">
        <v>1178</v>
      </c>
      <c r="L180" s="45">
        <v>5.04</v>
      </c>
      <c r="M180" s="45" t="s">
        <v>1187</v>
      </c>
      <c r="N180" s="45" t="s">
        <v>1188</v>
      </c>
      <c r="O180" s="73" t="s">
        <v>1178</v>
      </c>
      <c r="P180" s="45" t="s">
        <v>1182</v>
      </c>
      <c r="Q180" s="45" t="s">
        <v>1304</v>
      </c>
      <c r="R180" s="45" t="s">
        <v>1275</v>
      </c>
      <c r="S180" s="45" t="s">
        <v>1305</v>
      </c>
      <c r="T180" s="45" t="s">
        <v>1304</v>
      </c>
      <c r="U180" s="45" t="s">
        <v>1275</v>
      </c>
      <c r="V180" s="45" t="s">
        <v>1321</v>
      </c>
      <c r="W180" s="99" t="s">
        <v>2669</v>
      </c>
      <c r="X180" s="99"/>
    </row>
    <row r="181" spans="2:24" ht="43.2">
      <c r="B181" s="45">
        <f t="shared" si="2"/>
        <v>175</v>
      </c>
      <c r="C181" s="45" t="s">
        <v>1289</v>
      </c>
      <c r="D181" s="45" t="s">
        <v>1929</v>
      </c>
      <c r="E181" s="99">
        <f>IF(D181="1.2(1)①",INDEX('1.2(1)①'!$B:$B,MATCH(F181,'1.2(1)①'!$J:$J,0),1),INDEX('1.2(1)②'!$B:$B,MATCH(F181,'1.2(1)②'!$J:$J,0),1))</f>
        <v>1</v>
      </c>
      <c r="F181" s="45" t="s">
        <v>2302</v>
      </c>
      <c r="G181" s="45" t="s">
        <v>1332</v>
      </c>
      <c r="H181" s="45" t="s">
        <v>1254</v>
      </c>
      <c r="I181" s="45" t="s">
        <v>1298</v>
      </c>
      <c r="J181" s="45" t="s">
        <v>1222</v>
      </c>
      <c r="K181" s="45" t="s">
        <v>1178</v>
      </c>
      <c r="L181" s="45">
        <v>6.39</v>
      </c>
      <c r="M181" s="45" t="s">
        <v>1187</v>
      </c>
      <c r="N181" s="45" t="s">
        <v>1188</v>
      </c>
      <c r="O181" s="73" t="s">
        <v>1178</v>
      </c>
      <c r="P181" s="45" t="s">
        <v>1182</v>
      </c>
      <c r="Q181" s="45" t="s">
        <v>1304</v>
      </c>
      <c r="R181" s="45" t="s">
        <v>1275</v>
      </c>
      <c r="S181" s="45" t="s">
        <v>1305</v>
      </c>
      <c r="T181" s="45" t="s">
        <v>1304</v>
      </c>
      <c r="U181" s="45" t="s">
        <v>1275</v>
      </c>
      <c r="V181" s="45" t="s">
        <v>1321</v>
      </c>
      <c r="W181" s="99" t="s">
        <v>2669</v>
      </c>
      <c r="X181" s="99"/>
    </row>
    <row r="182" spans="2:24" ht="43.2">
      <c r="B182" s="45">
        <f t="shared" si="2"/>
        <v>176</v>
      </c>
      <c r="C182" s="45" t="s">
        <v>1289</v>
      </c>
      <c r="D182" s="45" t="s">
        <v>1929</v>
      </c>
      <c r="E182" s="99">
        <f>IF(D182="1.2(1)①",INDEX('1.2(1)①'!$B:$B,MATCH(F182,'1.2(1)①'!$J:$J,0),1),INDEX('1.2(1)②'!$B:$B,MATCH(F182,'1.2(1)②'!$J:$J,0),1))</f>
        <v>1</v>
      </c>
      <c r="F182" s="45" t="s">
        <v>2302</v>
      </c>
      <c r="G182" s="45" t="s">
        <v>1332</v>
      </c>
      <c r="H182" s="45" t="s">
        <v>1254</v>
      </c>
      <c r="I182" s="45" t="s">
        <v>1299</v>
      </c>
      <c r="J182" s="45" t="s">
        <v>1222</v>
      </c>
      <c r="K182" s="45" t="s">
        <v>1178</v>
      </c>
      <c r="L182" s="45">
        <v>5.65</v>
      </c>
      <c r="M182" s="45" t="s">
        <v>1187</v>
      </c>
      <c r="N182" s="45" t="s">
        <v>1188</v>
      </c>
      <c r="O182" s="73" t="s">
        <v>1178</v>
      </c>
      <c r="P182" s="45" t="s">
        <v>1182</v>
      </c>
      <c r="Q182" s="45" t="s">
        <v>1304</v>
      </c>
      <c r="R182" s="45" t="s">
        <v>1275</v>
      </c>
      <c r="S182" s="45" t="s">
        <v>1305</v>
      </c>
      <c r="T182" s="45" t="s">
        <v>1304</v>
      </c>
      <c r="U182" s="45" t="s">
        <v>1275</v>
      </c>
      <c r="V182" s="45" t="s">
        <v>1321</v>
      </c>
      <c r="W182" s="99" t="s">
        <v>2669</v>
      </c>
      <c r="X182" s="99"/>
    </row>
    <row r="183" spans="2:24" ht="43.2">
      <c r="B183" s="45">
        <f t="shared" si="2"/>
        <v>177</v>
      </c>
      <c r="C183" s="45" t="s">
        <v>1289</v>
      </c>
      <c r="D183" s="45" t="s">
        <v>1929</v>
      </c>
      <c r="E183" s="99">
        <f>IF(D183="1.2(1)①",INDEX('1.2(1)①'!$B:$B,MATCH(F183,'1.2(1)①'!$J:$J,0),1),INDEX('1.2(1)②'!$B:$B,MATCH(F183,'1.2(1)②'!$J:$J,0),1))</f>
        <v>1</v>
      </c>
      <c r="F183" s="45" t="s">
        <v>2302</v>
      </c>
      <c r="G183" s="45" t="s">
        <v>1332</v>
      </c>
      <c r="H183" s="45" t="s">
        <v>1254</v>
      </c>
      <c r="I183" s="45" t="s">
        <v>1300</v>
      </c>
      <c r="J183" s="45" t="s">
        <v>1222</v>
      </c>
      <c r="K183" s="45" t="s">
        <v>1178</v>
      </c>
      <c r="L183" s="45">
        <v>5.04</v>
      </c>
      <c r="M183" s="45" t="s">
        <v>1187</v>
      </c>
      <c r="N183" s="45" t="s">
        <v>1188</v>
      </c>
      <c r="O183" s="73" t="s">
        <v>1178</v>
      </c>
      <c r="P183" s="45" t="s">
        <v>1182</v>
      </c>
      <c r="Q183" s="45" t="s">
        <v>1304</v>
      </c>
      <c r="R183" s="45" t="s">
        <v>1275</v>
      </c>
      <c r="S183" s="45" t="s">
        <v>1305</v>
      </c>
      <c r="T183" s="45" t="s">
        <v>1304</v>
      </c>
      <c r="U183" s="45" t="s">
        <v>1275</v>
      </c>
      <c r="V183" s="45" t="s">
        <v>1321</v>
      </c>
      <c r="W183" s="99" t="s">
        <v>2669</v>
      </c>
      <c r="X183" s="99"/>
    </row>
    <row r="184" spans="2:24" ht="43.2">
      <c r="B184" s="45">
        <f t="shared" si="2"/>
        <v>178</v>
      </c>
      <c r="C184" s="45" t="s">
        <v>1289</v>
      </c>
      <c r="D184" s="45" t="s">
        <v>1929</v>
      </c>
      <c r="E184" s="99">
        <f>IF(D184="1.2(1)①",INDEX('1.2(1)①'!$B:$B,MATCH(F184,'1.2(1)①'!$J:$J,0),1),INDEX('1.2(1)②'!$B:$B,MATCH(F184,'1.2(1)②'!$J:$J,0),1))</f>
        <v>1</v>
      </c>
      <c r="F184" s="45" t="s">
        <v>2302</v>
      </c>
      <c r="G184" s="45" t="s">
        <v>1332</v>
      </c>
      <c r="H184" s="45" t="s">
        <v>1254</v>
      </c>
      <c r="I184" s="45" t="s">
        <v>1306</v>
      </c>
      <c r="J184" s="45" t="s">
        <v>1222</v>
      </c>
      <c r="K184" s="45" t="s">
        <v>1178</v>
      </c>
      <c r="L184" s="45">
        <v>6.3</v>
      </c>
      <c r="M184" s="45" t="s">
        <v>1187</v>
      </c>
      <c r="N184" s="45" t="s">
        <v>1188</v>
      </c>
      <c r="O184" s="73" t="s">
        <v>1178</v>
      </c>
      <c r="P184" s="45" t="s">
        <v>1182</v>
      </c>
      <c r="Q184" s="45" t="s">
        <v>1304</v>
      </c>
      <c r="R184" s="45" t="s">
        <v>1275</v>
      </c>
      <c r="S184" s="45" t="s">
        <v>1305</v>
      </c>
      <c r="T184" s="45" t="s">
        <v>1304</v>
      </c>
      <c r="U184" s="45" t="s">
        <v>1275</v>
      </c>
      <c r="V184" s="45" t="s">
        <v>1321</v>
      </c>
      <c r="W184" s="99" t="s">
        <v>2669</v>
      </c>
      <c r="X184" s="99"/>
    </row>
    <row r="185" spans="2:24">
      <c r="B185" s="45">
        <f t="shared" si="2"/>
        <v>179</v>
      </c>
      <c r="C185" s="45" t="s">
        <v>1253</v>
      </c>
      <c r="D185" s="45" t="s">
        <v>1929</v>
      </c>
      <c r="E185" s="99">
        <f>IF(D185="1.2(1)①",INDEX('1.2(1)①'!$B:$B,MATCH(F185,'1.2(1)①'!$J:$J,0),1),INDEX('1.2(1)②'!$B:$B,MATCH(F185,'1.2(1)②'!$J:$J,0),1))</f>
        <v>4</v>
      </c>
      <c r="F185" s="45" t="s">
        <v>25</v>
      </c>
      <c r="G185" s="45" t="s">
        <v>1178</v>
      </c>
      <c r="H185" s="45" t="s">
        <v>1254</v>
      </c>
      <c r="I185" s="45" t="s">
        <v>1255</v>
      </c>
      <c r="J185" s="45" t="s">
        <v>1256</v>
      </c>
      <c r="K185" s="45" t="s">
        <v>1178</v>
      </c>
      <c r="L185" s="45">
        <v>6.7</v>
      </c>
      <c r="M185" s="45" t="s">
        <v>1187</v>
      </c>
      <c r="N185" s="45" t="s">
        <v>1188</v>
      </c>
      <c r="O185" s="73" t="s">
        <v>1178</v>
      </c>
      <c r="P185" s="45" t="s">
        <v>1182</v>
      </c>
      <c r="Q185" s="45" t="s">
        <v>1257</v>
      </c>
      <c r="R185" s="45" t="s">
        <v>1258</v>
      </c>
      <c r="S185" s="45" t="s">
        <v>1259</v>
      </c>
      <c r="T185" s="45" t="s">
        <v>1257</v>
      </c>
      <c r="U185" s="45" t="s">
        <v>1258</v>
      </c>
      <c r="V185" s="45" t="s">
        <v>1259</v>
      </c>
      <c r="W185" s="99" t="s">
        <v>2669</v>
      </c>
      <c r="X185" s="99"/>
    </row>
    <row r="186" spans="2:24">
      <c r="B186" s="45">
        <f t="shared" si="2"/>
        <v>180</v>
      </c>
      <c r="C186" s="45" t="s">
        <v>1253</v>
      </c>
      <c r="D186" s="45" t="s">
        <v>1929</v>
      </c>
      <c r="E186" s="99">
        <f>IF(D186="1.2(1)①",INDEX('1.2(1)①'!$B:$B,MATCH(F186,'1.2(1)①'!$J:$J,0),1),INDEX('1.2(1)②'!$B:$B,MATCH(F186,'1.2(1)②'!$J:$J,0),1))</f>
        <v>4</v>
      </c>
      <c r="F186" s="45" t="s">
        <v>25</v>
      </c>
      <c r="G186" s="45" t="s">
        <v>1178</v>
      </c>
      <c r="H186" s="45" t="s">
        <v>1254</v>
      </c>
      <c r="I186" s="45" t="s">
        <v>1260</v>
      </c>
      <c r="J186" s="45" t="s">
        <v>1256</v>
      </c>
      <c r="K186" s="45" t="s">
        <v>1178</v>
      </c>
      <c r="L186" s="45">
        <v>9.1999999999999993</v>
      </c>
      <c r="M186" s="45" t="s">
        <v>1187</v>
      </c>
      <c r="N186" s="45" t="s">
        <v>1188</v>
      </c>
      <c r="O186" s="73" t="s">
        <v>1178</v>
      </c>
      <c r="P186" s="45" t="s">
        <v>1182</v>
      </c>
      <c r="Q186" s="45" t="s">
        <v>1257</v>
      </c>
      <c r="R186" s="45" t="s">
        <v>1258</v>
      </c>
      <c r="S186" s="45" t="s">
        <v>1259</v>
      </c>
      <c r="T186" s="45" t="s">
        <v>1257</v>
      </c>
      <c r="U186" s="45" t="s">
        <v>1258</v>
      </c>
      <c r="V186" s="45" t="s">
        <v>1259</v>
      </c>
      <c r="W186" s="99" t="s">
        <v>2669</v>
      </c>
      <c r="X186" s="99"/>
    </row>
    <row r="187" spans="2:24">
      <c r="B187" s="45">
        <f t="shared" si="2"/>
        <v>181</v>
      </c>
      <c r="C187" s="45" t="s">
        <v>1253</v>
      </c>
      <c r="D187" s="45" t="s">
        <v>1929</v>
      </c>
      <c r="E187" s="99">
        <f>IF(D187="1.2(1)①",INDEX('1.2(1)①'!$B:$B,MATCH(F187,'1.2(1)①'!$J:$J,0),1),INDEX('1.2(1)②'!$B:$B,MATCH(F187,'1.2(1)②'!$J:$J,0),1))</f>
        <v>4</v>
      </c>
      <c r="F187" s="45" t="s">
        <v>25</v>
      </c>
      <c r="G187" s="45" t="s">
        <v>1178</v>
      </c>
      <c r="H187" s="45" t="s">
        <v>1254</v>
      </c>
      <c r="I187" s="45" t="s">
        <v>1261</v>
      </c>
      <c r="J187" s="45" t="s">
        <v>1256</v>
      </c>
      <c r="K187" s="45" t="s">
        <v>1178</v>
      </c>
      <c r="L187" s="45">
        <v>9.4</v>
      </c>
      <c r="M187" s="45" t="s">
        <v>1187</v>
      </c>
      <c r="N187" s="45" t="s">
        <v>1188</v>
      </c>
      <c r="O187" s="73" t="s">
        <v>1178</v>
      </c>
      <c r="P187" s="45" t="s">
        <v>1182</v>
      </c>
      <c r="Q187" s="45" t="s">
        <v>1257</v>
      </c>
      <c r="R187" s="45" t="s">
        <v>1258</v>
      </c>
      <c r="S187" s="45" t="s">
        <v>1259</v>
      </c>
      <c r="T187" s="45" t="s">
        <v>1257</v>
      </c>
      <c r="U187" s="45" t="s">
        <v>1258</v>
      </c>
      <c r="V187" s="45" t="s">
        <v>1259</v>
      </c>
      <c r="W187" s="99" t="s">
        <v>2669</v>
      </c>
      <c r="X187" s="99"/>
    </row>
    <row r="188" spans="2:24">
      <c r="B188" s="45">
        <f t="shared" si="2"/>
        <v>182</v>
      </c>
      <c r="C188" s="45" t="s">
        <v>1253</v>
      </c>
      <c r="D188" s="45" t="s">
        <v>1929</v>
      </c>
      <c r="E188" s="99">
        <f>IF(D188="1.2(1)①",INDEX('1.2(1)①'!$B:$B,MATCH(F188,'1.2(1)①'!$J:$J,0),1),INDEX('1.2(1)②'!$B:$B,MATCH(F188,'1.2(1)②'!$J:$J,0),1))</f>
        <v>4</v>
      </c>
      <c r="F188" s="45" t="s">
        <v>25</v>
      </c>
      <c r="G188" s="45" t="s">
        <v>1178</v>
      </c>
      <c r="H188" s="45" t="s">
        <v>1254</v>
      </c>
      <c r="I188" s="45" t="s">
        <v>1262</v>
      </c>
      <c r="J188" s="45" t="s">
        <v>1256</v>
      </c>
      <c r="K188" s="45" t="s">
        <v>1178</v>
      </c>
      <c r="L188" s="45">
        <v>9.41</v>
      </c>
      <c r="M188" s="45" t="s">
        <v>1187</v>
      </c>
      <c r="N188" s="45" t="s">
        <v>1188</v>
      </c>
      <c r="O188" s="73" t="s">
        <v>1178</v>
      </c>
      <c r="P188" s="45" t="s">
        <v>1182</v>
      </c>
      <c r="Q188" s="45" t="s">
        <v>1257</v>
      </c>
      <c r="R188" s="45" t="s">
        <v>1258</v>
      </c>
      <c r="S188" s="45" t="s">
        <v>1259</v>
      </c>
      <c r="T188" s="45" t="s">
        <v>1257</v>
      </c>
      <c r="U188" s="45" t="s">
        <v>1258</v>
      </c>
      <c r="V188" s="45" t="s">
        <v>1259</v>
      </c>
      <c r="W188" s="99" t="s">
        <v>2669</v>
      </c>
      <c r="X188" s="99"/>
    </row>
    <row r="189" spans="2:24">
      <c r="B189" s="45">
        <f t="shared" si="2"/>
        <v>183</v>
      </c>
      <c r="C189" s="45" t="s">
        <v>1253</v>
      </c>
      <c r="D189" s="45" t="s">
        <v>1929</v>
      </c>
      <c r="E189" s="99">
        <f>IF(D189="1.2(1)①",INDEX('1.2(1)①'!$B:$B,MATCH(F189,'1.2(1)①'!$J:$J,0),1),INDEX('1.2(1)②'!$B:$B,MATCH(F189,'1.2(1)②'!$J:$J,0),1))</f>
        <v>4</v>
      </c>
      <c r="F189" s="45" t="s">
        <v>25</v>
      </c>
      <c r="G189" s="45" t="s">
        <v>1178</v>
      </c>
      <c r="H189" s="45" t="s">
        <v>1254</v>
      </c>
      <c r="I189" s="45" t="s">
        <v>1263</v>
      </c>
      <c r="J189" s="45" t="s">
        <v>1256</v>
      </c>
      <c r="K189" s="45" t="s">
        <v>1178</v>
      </c>
      <c r="L189" s="45">
        <v>9.4</v>
      </c>
      <c r="M189" s="45" t="s">
        <v>1187</v>
      </c>
      <c r="N189" s="45" t="s">
        <v>1188</v>
      </c>
      <c r="O189" s="73" t="s">
        <v>1178</v>
      </c>
      <c r="P189" s="45" t="s">
        <v>1182</v>
      </c>
      <c r="Q189" s="45" t="s">
        <v>1257</v>
      </c>
      <c r="R189" s="45" t="s">
        <v>1258</v>
      </c>
      <c r="S189" s="45" t="s">
        <v>1259</v>
      </c>
      <c r="T189" s="45" t="s">
        <v>1257</v>
      </c>
      <c r="U189" s="45" t="s">
        <v>1258</v>
      </c>
      <c r="V189" s="45" t="s">
        <v>1259</v>
      </c>
      <c r="W189" s="99" t="s">
        <v>2669</v>
      </c>
      <c r="X189" s="99"/>
    </row>
    <row r="190" spans="2:24">
      <c r="B190" s="45">
        <f t="shared" si="2"/>
        <v>184</v>
      </c>
      <c r="C190" s="45" t="s">
        <v>1253</v>
      </c>
      <c r="D190" s="45" t="s">
        <v>1929</v>
      </c>
      <c r="E190" s="99">
        <f>IF(D190="1.2(1)①",INDEX('1.2(1)①'!$B:$B,MATCH(F190,'1.2(1)①'!$J:$J,0),1),INDEX('1.2(1)②'!$B:$B,MATCH(F190,'1.2(1)②'!$J:$J,0),1))</f>
        <v>4</v>
      </c>
      <c r="F190" s="45" t="s">
        <v>25</v>
      </c>
      <c r="G190" s="45" t="s">
        <v>1178</v>
      </c>
      <c r="H190" s="45" t="s">
        <v>1254</v>
      </c>
      <c r="I190" s="45" t="s">
        <v>1264</v>
      </c>
      <c r="J190" s="45" t="s">
        <v>1256</v>
      </c>
      <c r="K190" s="45" t="s">
        <v>1178</v>
      </c>
      <c r="L190" s="45">
        <v>9.6300000000000008</v>
      </c>
      <c r="M190" s="45" t="s">
        <v>1187</v>
      </c>
      <c r="N190" s="45" t="s">
        <v>1188</v>
      </c>
      <c r="O190" s="73" t="s">
        <v>1178</v>
      </c>
      <c r="P190" s="45" t="s">
        <v>1182</v>
      </c>
      <c r="Q190" s="45" t="s">
        <v>1257</v>
      </c>
      <c r="R190" s="45" t="s">
        <v>1258</v>
      </c>
      <c r="S190" s="45" t="s">
        <v>1259</v>
      </c>
      <c r="T190" s="45" t="s">
        <v>1257</v>
      </c>
      <c r="U190" s="45" t="s">
        <v>1258</v>
      </c>
      <c r="V190" s="45" t="s">
        <v>1259</v>
      </c>
      <c r="W190" s="99" t="s">
        <v>2669</v>
      </c>
      <c r="X190" s="99"/>
    </row>
    <row r="191" spans="2:24">
      <c r="B191" s="45">
        <f t="shared" si="2"/>
        <v>185</v>
      </c>
      <c r="C191" s="45" t="s">
        <v>1253</v>
      </c>
      <c r="D191" s="45" t="s">
        <v>1929</v>
      </c>
      <c r="E191" s="99">
        <f>IF(D191="1.2(1)①",INDEX('1.2(1)①'!$B:$B,MATCH(F191,'1.2(1)①'!$J:$J,0),1),INDEX('1.2(1)②'!$B:$B,MATCH(F191,'1.2(1)②'!$J:$J,0),1))</f>
        <v>4</v>
      </c>
      <c r="F191" s="45" t="s">
        <v>25</v>
      </c>
      <c r="G191" s="45" t="s">
        <v>1178</v>
      </c>
      <c r="H191" s="45" t="s">
        <v>1254</v>
      </c>
      <c r="I191" s="45" t="s">
        <v>1265</v>
      </c>
      <c r="J191" s="45" t="s">
        <v>1256</v>
      </c>
      <c r="K191" s="45" t="s">
        <v>1178</v>
      </c>
      <c r="L191" s="45">
        <v>9.5500000000000007</v>
      </c>
      <c r="M191" s="45" t="s">
        <v>1187</v>
      </c>
      <c r="N191" s="45" t="s">
        <v>1188</v>
      </c>
      <c r="O191" s="73" t="s">
        <v>1178</v>
      </c>
      <c r="P191" s="45" t="s">
        <v>1182</v>
      </c>
      <c r="Q191" s="45" t="s">
        <v>1257</v>
      </c>
      <c r="R191" s="45" t="s">
        <v>1258</v>
      </c>
      <c r="S191" s="45" t="s">
        <v>1259</v>
      </c>
      <c r="T191" s="45" t="s">
        <v>1257</v>
      </c>
      <c r="U191" s="45" t="s">
        <v>1258</v>
      </c>
      <c r="V191" s="45" t="s">
        <v>1259</v>
      </c>
      <c r="W191" s="99" t="s">
        <v>2669</v>
      </c>
      <c r="X191" s="99"/>
    </row>
    <row r="192" spans="2:24">
      <c r="B192" s="45">
        <f t="shared" si="2"/>
        <v>186</v>
      </c>
      <c r="C192" s="45" t="s">
        <v>1253</v>
      </c>
      <c r="D192" s="45" t="s">
        <v>1929</v>
      </c>
      <c r="E192" s="99">
        <f>IF(D192="1.2(1)①",INDEX('1.2(1)①'!$B:$B,MATCH(F192,'1.2(1)①'!$J:$J,0),1),INDEX('1.2(1)②'!$B:$B,MATCH(F192,'1.2(1)②'!$J:$J,0),1))</f>
        <v>4</v>
      </c>
      <c r="F192" s="45" t="s">
        <v>25</v>
      </c>
      <c r="G192" s="45" t="s">
        <v>1178</v>
      </c>
      <c r="H192" s="45" t="s">
        <v>1254</v>
      </c>
      <c r="I192" s="45" t="s">
        <v>1266</v>
      </c>
      <c r="J192" s="45" t="s">
        <v>1256</v>
      </c>
      <c r="K192" s="45" t="s">
        <v>1178</v>
      </c>
      <c r="L192" s="45">
        <v>9.3000000000000007</v>
      </c>
      <c r="M192" s="45" t="s">
        <v>1187</v>
      </c>
      <c r="N192" s="45" t="s">
        <v>1188</v>
      </c>
      <c r="O192" s="73" t="s">
        <v>1178</v>
      </c>
      <c r="P192" s="45" t="s">
        <v>1182</v>
      </c>
      <c r="Q192" s="45" t="s">
        <v>1257</v>
      </c>
      <c r="R192" s="45" t="s">
        <v>1258</v>
      </c>
      <c r="S192" s="45" t="s">
        <v>1259</v>
      </c>
      <c r="T192" s="45" t="s">
        <v>1257</v>
      </c>
      <c r="U192" s="45" t="s">
        <v>1258</v>
      </c>
      <c r="V192" s="45" t="s">
        <v>1259</v>
      </c>
      <c r="W192" s="99" t="s">
        <v>2669</v>
      </c>
      <c r="X192" s="99"/>
    </row>
    <row r="193" spans="2:24" ht="57.6">
      <c r="B193" s="45">
        <f t="shared" si="2"/>
        <v>187</v>
      </c>
      <c r="C193" s="45" t="s">
        <v>1253</v>
      </c>
      <c r="D193" s="45" t="s">
        <v>1929</v>
      </c>
      <c r="E193" s="99">
        <f>IF(D193="1.2(1)①",INDEX('1.2(1)①'!$B:$B,MATCH(F193,'1.2(1)①'!$J:$J,0),1),INDEX('1.2(1)②'!$B:$B,MATCH(F193,'1.2(1)②'!$J:$J,0),1))</f>
        <v>4</v>
      </c>
      <c r="F193" s="45" t="s">
        <v>25</v>
      </c>
      <c r="G193" s="45" t="s">
        <v>1178</v>
      </c>
      <c r="H193" s="45" t="s">
        <v>1254</v>
      </c>
      <c r="I193" s="45" t="s">
        <v>1267</v>
      </c>
      <c r="J193" s="45" t="s">
        <v>1256</v>
      </c>
      <c r="K193" s="45" t="s">
        <v>1178</v>
      </c>
      <c r="L193" s="45">
        <v>9.9</v>
      </c>
      <c r="M193" s="45" t="s">
        <v>1187</v>
      </c>
      <c r="N193" s="45" t="s">
        <v>1188</v>
      </c>
      <c r="O193" s="73">
        <v>77500000</v>
      </c>
      <c r="P193" s="45" t="s">
        <v>1182</v>
      </c>
      <c r="Q193" s="45" t="s">
        <v>1257</v>
      </c>
      <c r="R193" s="45" t="s">
        <v>1258</v>
      </c>
      <c r="S193" s="45" t="s">
        <v>1259</v>
      </c>
      <c r="T193" s="45" t="s">
        <v>1257</v>
      </c>
      <c r="U193" s="45" t="s">
        <v>1258</v>
      </c>
      <c r="V193" s="45" t="s">
        <v>1259</v>
      </c>
      <c r="W193" s="99" t="s">
        <v>2669</v>
      </c>
      <c r="X193" s="52" t="s">
        <v>2967</v>
      </c>
    </row>
    <row r="194" spans="2:24">
      <c r="B194" s="45">
        <f t="shared" ref="B194:B257" si="3">ROW(B194)-6</f>
        <v>188</v>
      </c>
      <c r="C194" s="45" t="s">
        <v>1253</v>
      </c>
      <c r="D194" s="45" t="s">
        <v>1929</v>
      </c>
      <c r="E194" s="99">
        <f>IF(D194="1.2(1)①",INDEX('1.2(1)①'!$B:$B,MATCH(F194,'1.2(1)①'!$J:$J,0),1),INDEX('1.2(1)②'!$B:$B,MATCH(F194,'1.2(1)②'!$J:$J,0),1))</f>
        <v>4</v>
      </c>
      <c r="F194" s="45" t="s">
        <v>25</v>
      </c>
      <c r="G194" s="45" t="s">
        <v>1178</v>
      </c>
      <c r="H194" s="45" t="s">
        <v>1254</v>
      </c>
      <c r="I194" s="45" t="s">
        <v>1268</v>
      </c>
      <c r="J194" s="45" t="s">
        <v>1256</v>
      </c>
      <c r="K194" s="45" t="s">
        <v>1178</v>
      </c>
      <c r="L194" s="45">
        <v>9.59</v>
      </c>
      <c r="M194" s="45" t="s">
        <v>1187</v>
      </c>
      <c r="N194" s="45" t="s">
        <v>1188</v>
      </c>
      <c r="O194" s="73" t="s">
        <v>1178</v>
      </c>
      <c r="P194" s="45" t="s">
        <v>1182</v>
      </c>
      <c r="Q194" s="45" t="s">
        <v>1257</v>
      </c>
      <c r="R194" s="45" t="s">
        <v>1258</v>
      </c>
      <c r="S194" s="45" t="s">
        <v>1259</v>
      </c>
      <c r="T194" s="45" t="s">
        <v>1257</v>
      </c>
      <c r="U194" s="45" t="s">
        <v>1258</v>
      </c>
      <c r="V194" s="45" t="s">
        <v>1259</v>
      </c>
      <c r="W194" s="99" t="s">
        <v>2669</v>
      </c>
      <c r="X194" s="99"/>
    </row>
    <row r="195" spans="2:24">
      <c r="B195" s="45">
        <f t="shared" si="3"/>
        <v>189</v>
      </c>
      <c r="C195" s="45" t="s">
        <v>1253</v>
      </c>
      <c r="D195" s="45" t="s">
        <v>1929</v>
      </c>
      <c r="E195" s="99">
        <f>IF(D195="1.2(1)①",INDEX('1.2(1)①'!$B:$B,MATCH(F195,'1.2(1)①'!$J:$J,0),1),INDEX('1.2(1)②'!$B:$B,MATCH(F195,'1.2(1)②'!$J:$J,0),1))</f>
        <v>4</v>
      </c>
      <c r="F195" s="45" t="s">
        <v>25</v>
      </c>
      <c r="G195" s="45" t="s">
        <v>1178</v>
      </c>
      <c r="H195" s="45" t="s">
        <v>1254</v>
      </c>
      <c r="I195" s="45" t="s">
        <v>1269</v>
      </c>
      <c r="J195" s="45" t="s">
        <v>1256</v>
      </c>
      <c r="K195" s="45" t="s">
        <v>1178</v>
      </c>
      <c r="L195" s="45">
        <v>9.2899999999999991</v>
      </c>
      <c r="M195" s="45" t="s">
        <v>1187</v>
      </c>
      <c r="N195" s="45" t="s">
        <v>1188</v>
      </c>
      <c r="O195" s="73" t="s">
        <v>1178</v>
      </c>
      <c r="P195" s="45" t="s">
        <v>1182</v>
      </c>
      <c r="Q195" s="45" t="s">
        <v>1257</v>
      </c>
      <c r="R195" s="45" t="s">
        <v>1258</v>
      </c>
      <c r="S195" s="45" t="s">
        <v>1259</v>
      </c>
      <c r="T195" s="45" t="s">
        <v>1257</v>
      </c>
      <c r="U195" s="45" t="s">
        <v>1258</v>
      </c>
      <c r="V195" s="45" t="s">
        <v>1259</v>
      </c>
      <c r="W195" s="99" t="s">
        <v>2669</v>
      </c>
      <c r="X195" s="99"/>
    </row>
    <row r="196" spans="2:24">
      <c r="B196" s="45">
        <f t="shared" si="3"/>
        <v>190</v>
      </c>
      <c r="C196" s="45" t="s">
        <v>1253</v>
      </c>
      <c r="D196" s="45" t="s">
        <v>1929</v>
      </c>
      <c r="E196" s="99">
        <f>IF(D196="1.2(1)①",INDEX('1.2(1)①'!$B:$B,MATCH(F196,'1.2(1)①'!$J:$J,0),1),INDEX('1.2(1)②'!$B:$B,MATCH(F196,'1.2(1)②'!$J:$J,0),1))</f>
        <v>4</v>
      </c>
      <c r="F196" s="45" t="s">
        <v>25</v>
      </c>
      <c r="G196" s="45" t="s">
        <v>1178</v>
      </c>
      <c r="H196" s="45" t="s">
        <v>1254</v>
      </c>
      <c r="I196" s="45" t="s">
        <v>1255</v>
      </c>
      <c r="J196" s="45" t="s">
        <v>1222</v>
      </c>
      <c r="K196" s="45" t="s">
        <v>1178</v>
      </c>
      <c r="L196" s="45">
        <v>6.17</v>
      </c>
      <c r="M196" s="45" t="s">
        <v>1187</v>
      </c>
      <c r="N196" s="45" t="s">
        <v>1188</v>
      </c>
      <c r="O196" s="73" t="s">
        <v>1178</v>
      </c>
      <c r="P196" s="45" t="s">
        <v>1182</v>
      </c>
      <c r="Q196" s="45" t="s">
        <v>1257</v>
      </c>
      <c r="R196" s="45" t="s">
        <v>1258</v>
      </c>
      <c r="S196" s="45" t="s">
        <v>1259</v>
      </c>
      <c r="T196" s="45" t="s">
        <v>1257</v>
      </c>
      <c r="U196" s="45" t="s">
        <v>1258</v>
      </c>
      <c r="V196" s="45" t="s">
        <v>1259</v>
      </c>
      <c r="W196" s="99" t="s">
        <v>2669</v>
      </c>
      <c r="X196" s="99"/>
    </row>
    <row r="197" spans="2:24">
      <c r="B197" s="45">
        <f t="shared" si="3"/>
        <v>191</v>
      </c>
      <c r="C197" s="45" t="s">
        <v>1253</v>
      </c>
      <c r="D197" s="45" t="s">
        <v>1929</v>
      </c>
      <c r="E197" s="99">
        <f>IF(D197="1.2(1)①",INDEX('1.2(1)①'!$B:$B,MATCH(F197,'1.2(1)①'!$J:$J,0),1),INDEX('1.2(1)②'!$B:$B,MATCH(F197,'1.2(1)②'!$J:$J,0),1))</f>
        <v>4</v>
      </c>
      <c r="F197" s="45" t="s">
        <v>25</v>
      </c>
      <c r="G197" s="45" t="s">
        <v>1178</v>
      </c>
      <c r="H197" s="45" t="s">
        <v>1254</v>
      </c>
      <c r="I197" s="45" t="s">
        <v>1260</v>
      </c>
      <c r="J197" s="45" t="s">
        <v>1222</v>
      </c>
      <c r="K197" s="45" t="s">
        <v>1178</v>
      </c>
      <c r="L197" s="45">
        <v>6.34</v>
      </c>
      <c r="M197" s="45" t="s">
        <v>1187</v>
      </c>
      <c r="N197" s="45" t="s">
        <v>1188</v>
      </c>
      <c r="O197" s="73" t="s">
        <v>1178</v>
      </c>
      <c r="P197" s="45" t="s">
        <v>1182</v>
      </c>
      <c r="Q197" s="45" t="s">
        <v>1257</v>
      </c>
      <c r="R197" s="45" t="s">
        <v>1258</v>
      </c>
      <c r="S197" s="45" t="s">
        <v>1259</v>
      </c>
      <c r="T197" s="45" t="s">
        <v>1257</v>
      </c>
      <c r="U197" s="45" t="s">
        <v>1258</v>
      </c>
      <c r="V197" s="45" t="s">
        <v>1259</v>
      </c>
      <c r="W197" s="99" t="s">
        <v>2669</v>
      </c>
      <c r="X197" s="99"/>
    </row>
    <row r="198" spans="2:24">
      <c r="B198" s="45">
        <f t="shared" si="3"/>
        <v>192</v>
      </c>
      <c r="C198" s="45" t="s">
        <v>1253</v>
      </c>
      <c r="D198" s="45" t="s">
        <v>1929</v>
      </c>
      <c r="E198" s="99">
        <f>IF(D198="1.2(1)①",INDEX('1.2(1)①'!$B:$B,MATCH(F198,'1.2(1)①'!$J:$J,0),1),INDEX('1.2(1)②'!$B:$B,MATCH(F198,'1.2(1)②'!$J:$J,0),1))</f>
        <v>4</v>
      </c>
      <c r="F198" s="45" t="s">
        <v>25</v>
      </c>
      <c r="G198" s="45" t="s">
        <v>1178</v>
      </c>
      <c r="H198" s="45" t="s">
        <v>1254</v>
      </c>
      <c r="I198" s="45" t="s">
        <v>1261</v>
      </c>
      <c r="J198" s="45" t="s">
        <v>1222</v>
      </c>
      <c r="K198" s="45" t="s">
        <v>1178</v>
      </c>
      <c r="L198" s="45">
        <v>6.4</v>
      </c>
      <c r="M198" s="45" t="s">
        <v>1187</v>
      </c>
      <c r="N198" s="45" t="s">
        <v>1188</v>
      </c>
      <c r="O198" s="73" t="s">
        <v>1178</v>
      </c>
      <c r="P198" s="45" t="s">
        <v>1182</v>
      </c>
      <c r="Q198" s="45" t="s">
        <v>1257</v>
      </c>
      <c r="R198" s="45" t="s">
        <v>1258</v>
      </c>
      <c r="S198" s="45" t="s">
        <v>1259</v>
      </c>
      <c r="T198" s="45" t="s">
        <v>1257</v>
      </c>
      <c r="U198" s="45" t="s">
        <v>1258</v>
      </c>
      <c r="V198" s="45" t="s">
        <v>1259</v>
      </c>
      <c r="W198" s="99" t="s">
        <v>2669</v>
      </c>
      <c r="X198" s="99"/>
    </row>
    <row r="199" spans="2:24">
      <c r="B199" s="45">
        <f t="shared" si="3"/>
        <v>193</v>
      </c>
      <c r="C199" s="45" t="s">
        <v>1253</v>
      </c>
      <c r="D199" s="45" t="s">
        <v>1929</v>
      </c>
      <c r="E199" s="99">
        <f>IF(D199="1.2(1)①",INDEX('1.2(1)①'!$B:$B,MATCH(F199,'1.2(1)①'!$J:$J,0),1),INDEX('1.2(1)②'!$B:$B,MATCH(F199,'1.2(1)②'!$J:$J,0),1))</f>
        <v>4</v>
      </c>
      <c r="F199" s="45" t="s">
        <v>25</v>
      </c>
      <c r="G199" s="45" t="s">
        <v>1178</v>
      </c>
      <c r="H199" s="45" t="s">
        <v>1254</v>
      </c>
      <c r="I199" s="45" t="s">
        <v>1262</v>
      </c>
      <c r="J199" s="45" t="s">
        <v>1222</v>
      </c>
      <c r="K199" s="45" t="s">
        <v>1178</v>
      </c>
      <c r="L199" s="45">
        <v>6.4</v>
      </c>
      <c r="M199" s="45" t="s">
        <v>1187</v>
      </c>
      <c r="N199" s="45" t="s">
        <v>1188</v>
      </c>
      <c r="O199" s="73" t="s">
        <v>1178</v>
      </c>
      <c r="P199" s="45" t="s">
        <v>1182</v>
      </c>
      <c r="Q199" s="45" t="s">
        <v>1257</v>
      </c>
      <c r="R199" s="45" t="s">
        <v>1258</v>
      </c>
      <c r="S199" s="45" t="s">
        <v>1259</v>
      </c>
      <c r="T199" s="45" t="s">
        <v>1257</v>
      </c>
      <c r="U199" s="45" t="s">
        <v>1258</v>
      </c>
      <c r="V199" s="45" t="s">
        <v>1259</v>
      </c>
      <c r="W199" s="99" t="s">
        <v>2669</v>
      </c>
      <c r="X199" s="99"/>
    </row>
    <row r="200" spans="2:24">
      <c r="B200" s="45">
        <f t="shared" si="3"/>
        <v>194</v>
      </c>
      <c r="C200" s="45" t="s">
        <v>1253</v>
      </c>
      <c r="D200" s="45" t="s">
        <v>1929</v>
      </c>
      <c r="E200" s="99">
        <f>IF(D200="1.2(1)①",INDEX('1.2(1)①'!$B:$B,MATCH(F200,'1.2(1)①'!$J:$J,0),1),INDEX('1.2(1)②'!$B:$B,MATCH(F200,'1.2(1)②'!$J:$J,0),1))</f>
        <v>4</v>
      </c>
      <c r="F200" s="45" t="s">
        <v>25</v>
      </c>
      <c r="G200" s="45" t="s">
        <v>1178</v>
      </c>
      <c r="H200" s="45" t="s">
        <v>1254</v>
      </c>
      <c r="I200" s="45" t="s">
        <v>1263</v>
      </c>
      <c r="J200" s="45" t="s">
        <v>1222</v>
      </c>
      <c r="K200" s="45" t="s">
        <v>1178</v>
      </c>
      <c r="L200" s="45">
        <v>6.28</v>
      </c>
      <c r="M200" s="45" t="s">
        <v>1187</v>
      </c>
      <c r="N200" s="45" t="s">
        <v>1188</v>
      </c>
      <c r="O200" s="73" t="s">
        <v>1178</v>
      </c>
      <c r="P200" s="45" t="s">
        <v>1182</v>
      </c>
      <c r="Q200" s="45" t="s">
        <v>1257</v>
      </c>
      <c r="R200" s="45" t="s">
        <v>1258</v>
      </c>
      <c r="S200" s="45" t="s">
        <v>1259</v>
      </c>
      <c r="T200" s="45" t="s">
        <v>1257</v>
      </c>
      <c r="U200" s="45" t="s">
        <v>1258</v>
      </c>
      <c r="V200" s="45" t="s">
        <v>1259</v>
      </c>
      <c r="W200" s="99" t="s">
        <v>2669</v>
      </c>
      <c r="X200" s="99"/>
    </row>
    <row r="201" spans="2:24">
      <c r="B201" s="45">
        <f t="shared" si="3"/>
        <v>195</v>
      </c>
      <c r="C201" s="45" t="s">
        <v>1253</v>
      </c>
      <c r="D201" s="45" t="s">
        <v>1929</v>
      </c>
      <c r="E201" s="99">
        <f>IF(D201="1.2(1)①",INDEX('1.2(1)①'!$B:$B,MATCH(F201,'1.2(1)①'!$J:$J,0),1),INDEX('1.2(1)②'!$B:$B,MATCH(F201,'1.2(1)②'!$J:$J,0),1))</f>
        <v>4</v>
      </c>
      <c r="F201" s="45" t="s">
        <v>25</v>
      </c>
      <c r="G201" s="45" t="s">
        <v>1178</v>
      </c>
      <c r="H201" s="45" t="s">
        <v>1254</v>
      </c>
      <c r="I201" s="45" t="s">
        <v>1264</v>
      </c>
      <c r="J201" s="45" t="s">
        <v>1222</v>
      </c>
      <c r="K201" s="45" t="s">
        <v>1178</v>
      </c>
      <c r="L201" s="45">
        <v>6.6</v>
      </c>
      <c r="M201" s="45" t="s">
        <v>1187</v>
      </c>
      <c r="N201" s="45" t="s">
        <v>1188</v>
      </c>
      <c r="O201" s="73" t="s">
        <v>1178</v>
      </c>
      <c r="P201" s="45" t="s">
        <v>1182</v>
      </c>
      <c r="Q201" s="45" t="s">
        <v>1257</v>
      </c>
      <c r="R201" s="45" t="s">
        <v>1258</v>
      </c>
      <c r="S201" s="45" t="s">
        <v>1259</v>
      </c>
      <c r="T201" s="45" t="s">
        <v>1257</v>
      </c>
      <c r="U201" s="45" t="s">
        <v>1258</v>
      </c>
      <c r="V201" s="45" t="s">
        <v>1259</v>
      </c>
      <c r="W201" s="99" t="s">
        <v>2669</v>
      </c>
      <c r="X201" s="99"/>
    </row>
    <row r="202" spans="2:24" ht="57.6">
      <c r="B202" s="45">
        <f t="shared" si="3"/>
        <v>196</v>
      </c>
      <c r="C202" s="45" t="s">
        <v>1253</v>
      </c>
      <c r="D202" s="45" t="s">
        <v>1929</v>
      </c>
      <c r="E202" s="99">
        <f>IF(D202="1.2(1)①",INDEX('1.2(1)①'!$B:$B,MATCH(F202,'1.2(1)①'!$J:$J,0),1),INDEX('1.2(1)②'!$B:$B,MATCH(F202,'1.2(1)②'!$J:$J,0),1))</f>
        <v>4</v>
      </c>
      <c r="F202" s="45" t="s">
        <v>25</v>
      </c>
      <c r="G202" s="45" t="s">
        <v>1178</v>
      </c>
      <c r="H202" s="45" t="s">
        <v>1254</v>
      </c>
      <c r="I202" s="45" t="s">
        <v>1265</v>
      </c>
      <c r="J202" s="45" t="s">
        <v>1222</v>
      </c>
      <c r="K202" s="45" t="s">
        <v>1178</v>
      </c>
      <c r="L202" s="45">
        <v>6.5</v>
      </c>
      <c r="M202" s="45" t="s">
        <v>1187</v>
      </c>
      <c r="N202" s="45" t="s">
        <v>1188</v>
      </c>
      <c r="O202" s="73">
        <v>45140000</v>
      </c>
      <c r="P202" s="45" t="s">
        <v>1182</v>
      </c>
      <c r="Q202" s="45" t="s">
        <v>1257</v>
      </c>
      <c r="R202" s="45" t="s">
        <v>1258</v>
      </c>
      <c r="S202" s="45" t="s">
        <v>1259</v>
      </c>
      <c r="T202" s="45" t="s">
        <v>1257</v>
      </c>
      <c r="U202" s="45" t="s">
        <v>1258</v>
      </c>
      <c r="V202" s="45" t="s">
        <v>1259</v>
      </c>
      <c r="W202" s="99" t="s">
        <v>2669</v>
      </c>
      <c r="X202" s="52" t="s">
        <v>2967</v>
      </c>
    </row>
    <row r="203" spans="2:24" ht="57.6">
      <c r="B203" s="45">
        <f t="shared" si="3"/>
        <v>197</v>
      </c>
      <c r="C203" s="45" t="s">
        <v>1253</v>
      </c>
      <c r="D203" s="45" t="s">
        <v>1929</v>
      </c>
      <c r="E203" s="99">
        <f>IF(D203="1.2(1)①",INDEX('1.2(1)①'!$B:$B,MATCH(F203,'1.2(1)①'!$J:$J,0),1),INDEX('1.2(1)②'!$B:$B,MATCH(F203,'1.2(1)②'!$J:$J,0),1))</f>
        <v>4</v>
      </c>
      <c r="F203" s="45" t="s">
        <v>25</v>
      </c>
      <c r="G203" s="45" t="s">
        <v>1178</v>
      </c>
      <c r="H203" s="45" t="s">
        <v>1254</v>
      </c>
      <c r="I203" s="45" t="s">
        <v>1266</v>
      </c>
      <c r="J203" s="45" t="s">
        <v>1222</v>
      </c>
      <c r="K203" s="45" t="s">
        <v>1178</v>
      </c>
      <c r="L203" s="45">
        <v>6.36</v>
      </c>
      <c r="M203" s="45" t="s">
        <v>1187</v>
      </c>
      <c r="N203" s="45" t="s">
        <v>1188</v>
      </c>
      <c r="O203" s="73">
        <v>83590000</v>
      </c>
      <c r="P203" s="45" t="s">
        <v>1182</v>
      </c>
      <c r="Q203" s="45" t="s">
        <v>1257</v>
      </c>
      <c r="R203" s="45" t="s">
        <v>1258</v>
      </c>
      <c r="S203" s="45" t="s">
        <v>1259</v>
      </c>
      <c r="T203" s="45" t="s">
        <v>1257</v>
      </c>
      <c r="U203" s="45" t="s">
        <v>1258</v>
      </c>
      <c r="V203" s="45" t="s">
        <v>1259</v>
      </c>
      <c r="W203" s="99" t="s">
        <v>2669</v>
      </c>
      <c r="X203" s="52" t="s">
        <v>2967</v>
      </c>
    </row>
    <row r="204" spans="2:24">
      <c r="B204" s="45">
        <f t="shared" si="3"/>
        <v>198</v>
      </c>
      <c r="C204" s="45" t="s">
        <v>1253</v>
      </c>
      <c r="D204" s="45" t="s">
        <v>1929</v>
      </c>
      <c r="E204" s="99">
        <f>IF(D204="1.2(1)①",INDEX('1.2(1)①'!$B:$B,MATCH(F204,'1.2(1)①'!$J:$J,0),1),INDEX('1.2(1)②'!$B:$B,MATCH(F204,'1.2(1)②'!$J:$J,0),1))</f>
        <v>4</v>
      </c>
      <c r="F204" s="45" t="s">
        <v>25</v>
      </c>
      <c r="G204" s="45" t="s">
        <v>1178</v>
      </c>
      <c r="H204" s="45" t="s">
        <v>1254</v>
      </c>
      <c r="I204" s="45" t="s">
        <v>1267</v>
      </c>
      <c r="J204" s="45" t="s">
        <v>1222</v>
      </c>
      <c r="K204" s="45" t="s">
        <v>1178</v>
      </c>
      <c r="L204" s="45">
        <v>6.45</v>
      </c>
      <c r="M204" s="45" t="s">
        <v>1187</v>
      </c>
      <c r="N204" s="45" t="s">
        <v>1188</v>
      </c>
      <c r="O204" s="73" t="s">
        <v>1178</v>
      </c>
      <c r="P204" s="45" t="s">
        <v>1182</v>
      </c>
      <c r="Q204" s="45" t="s">
        <v>1257</v>
      </c>
      <c r="R204" s="45" t="s">
        <v>1258</v>
      </c>
      <c r="S204" s="45" t="s">
        <v>1259</v>
      </c>
      <c r="T204" s="45" t="s">
        <v>1257</v>
      </c>
      <c r="U204" s="45" t="s">
        <v>1258</v>
      </c>
      <c r="V204" s="45" t="s">
        <v>1259</v>
      </c>
      <c r="W204" s="99" t="s">
        <v>2669</v>
      </c>
      <c r="X204" s="99"/>
    </row>
    <row r="205" spans="2:24">
      <c r="B205" s="45">
        <f t="shared" si="3"/>
        <v>199</v>
      </c>
      <c r="C205" s="45" t="s">
        <v>1253</v>
      </c>
      <c r="D205" s="45" t="s">
        <v>1929</v>
      </c>
      <c r="E205" s="99">
        <f>IF(D205="1.2(1)①",INDEX('1.2(1)①'!$B:$B,MATCH(F205,'1.2(1)①'!$J:$J,0),1),INDEX('1.2(1)②'!$B:$B,MATCH(F205,'1.2(1)②'!$J:$J,0),1))</f>
        <v>4</v>
      </c>
      <c r="F205" s="45" t="s">
        <v>25</v>
      </c>
      <c r="G205" s="45" t="s">
        <v>1178</v>
      </c>
      <c r="H205" s="45" t="s">
        <v>1254</v>
      </c>
      <c r="I205" s="45" t="s">
        <v>1268</v>
      </c>
      <c r="J205" s="45" t="s">
        <v>1222</v>
      </c>
      <c r="K205" s="45" t="s">
        <v>1178</v>
      </c>
      <c r="L205" s="45">
        <v>6.61</v>
      </c>
      <c r="M205" s="45" t="s">
        <v>1187</v>
      </c>
      <c r="N205" s="45" t="s">
        <v>1188</v>
      </c>
      <c r="O205" s="73" t="s">
        <v>1178</v>
      </c>
      <c r="P205" s="45" t="s">
        <v>1182</v>
      </c>
      <c r="Q205" s="45" t="s">
        <v>1257</v>
      </c>
      <c r="R205" s="45" t="s">
        <v>1258</v>
      </c>
      <c r="S205" s="45" t="s">
        <v>1259</v>
      </c>
      <c r="T205" s="45" t="s">
        <v>1257</v>
      </c>
      <c r="U205" s="45" t="s">
        <v>1258</v>
      </c>
      <c r="V205" s="45" t="s">
        <v>1259</v>
      </c>
      <c r="W205" s="99" t="s">
        <v>2669</v>
      </c>
      <c r="X205" s="99"/>
    </row>
    <row r="206" spans="2:24">
      <c r="B206" s="45">
        <f t="shared" si="3"/>
        <v>200</v>
      </c>
      <c r="C206" s="45" t="s">
        <v>1253</v>
      </c>
      <c r="D206" s="45" t="s">
        <v>1929</v>
      </c>
      <c r="E206" s="99">
        <f>IF(D206="1.2(1)①",INDEX('1.2(1)①'!$B:$B,MATCH(F206,'1.2(1)①'!$J:$J,0),1),INDEX('1.2(1)②'!$B:$B,MATCH(F206,'1.2(1)②'!$J:$J,0),1))</f>
        <v>4</v>
      </c>
      <c r="F206" s="45" t="s">
        <v>25</v>
      </c>
      <c r="G206" s="45" t="s">
        <v>1178</v>
      </c>
      <c r="H206" s="45" t="s">
        <v>1254</v>
      </c>
      <c r="I206" s="45" t="s">
        <v>1269</v>
      </c>
      <c r="J206" s="45" t="s">
        <v>1222</v>
      </c>
      <c r="K206" s="45" t="s">
        <v>1178</v>
      </c>
      <c r="L206" s="45">
        <v>6.66</v>
      </c>
      <c r="M206" s="45" t="s">
        <v>1187</v>
      </c>
      <c r="N206" s="45" t="s">
        <v>1188</v>
      </c>
      <c r="O206" s="73" t="s">
        <v>1178</v>
      </c>
      <c r="P206" s="45" t="s">
        <v>1182</v>
      </c>
      <c r="Q206" s="45" t="s">
        <v>1257</v>
      </c>
      <c r="R206" s="45" t="s">
        <v>1258</v>
      </c>
      <c r="S206" s="45" t="s">
        <v>1259</v>
      </c>
      <c r="T206" s="45" t="s">
        <v>1257</v>
      </c>
      <c r="U206" s="45" t="s">
        <v>1258</v>
      </c>
      <c r="V206" s="45" t="s">
        <v>1259</v>
      </c>
      <c r="W206" s="99" t="s">
        <v>2669</v>
      </c>
      <c r="X206" s="99"/>
    </row>
    <row r="207" spans="2:24" ht="43.2">
      <c r="B207" s="45">
        <f t="shared" si="3"/>
        <v>201</v>
      </c>
      <c r="C207" s="45" t="s">
        <v>1200</v>
      </c>
      <c r="D207" s="45" t="s">
        <v>1929</v>
      </c>
      <c r="E207" s="99">
        <f>IF(D207="1.2(1)①",INDEX('1.2(1)①'!$B:$B,MATCH(F207,'1.2(1)①'!$J:$J,0),1),INDEX('1.2(1)②'!$B:$B,MATCH(F207,'1.2(1)②'!$J:$J,0),1))</f>
        <v>6</v>
      </c>
      <c r="F207" s="45" t="s">
        <v>2303</v>
      </c>
      <c r="G207" s="45" t="s">
        <v>1178</v>
      </c>
      <c r="H207" s="45" t="s">
        <v>1201</v>
      </c>
      <c r="I207" s="45" t="s">
        <v>1202</v>
      </c>
      <c r="J207" s="45" t="s">
        <v>1203</v>
      </c>
      <c r="K207" s="45" t="s">
        <v>1178</v>
      </c>
      <c r="L207" s="45">
        <v>7.7</v>
      </c>
      <c r="M207" s="45" t="s">
        <v>1187</v>
      </c>
      <c r="N207" s="45" t="s">
        <v>1188</v>
      </c>
      <c r="O207" s="73" t="s">
        <v>1178</v>
      </c>
      <c r="P207" s="45" t="s">
        <v>1182</v>
      </c>
      <c r="Q207" s="45" t="s">
        <v>1204</v>
      </c>
      <c r="R207" s="45" t="s">
        <v>1205</v>
      </c>
      <c r="S207" s="45" t="s">
        <v>1206</v>
      </c>
      <c r="T207" s="45" t="s">
        <v>1204</v>
      </c>
      <c r="U207" s="45" t="s">
        <v>1205</v>
      </c>
      <c r="V207" s="45" t="s">
        <v>1206</v>
      </c>
      <c r="W207" s="99" t="s">
        <v>2669</v>
      </c>
      <c r="X207" s="99"/>
    </row>
    <row r="208" spans="2:24" ht="43.2">
      <c r="B208" s="45">
        <f t="shared" si="3"/>
        <v>202</v>
      </c>
      <c r="C208" s="45" t="s">
        <v>1200</v>
      </c>
      <c r="D208" s="45" t="s">
        <v>1929</v>
      </c>
      <c r="E208" s="99">
        <f>IF(D208="1.2(1)①",INDEX('1.2(1)①'!$B:$B,MATCH(F208,'1.2(1)①'!$J:$J,0),1),INDEX('1.2(1)②'!$B:$B,MATCH(F208,'1.2(1)②'!$J:$J,0),1))</f>
        <v>6</v>
      </c>
      <c r="F208" s="45" t="s">
        <v>2303</v>
      </c>
      <c r="G208" s="45" t="s">
        <v>1178</v>
      </c>
      <c r="H208" s="45" t="s">
        <v>1201</v>
      </c>
      <c r="I208" s="45" t="s">
        <v>1207</v>
      </c>
      <c r="J208" s="45" t="s">
        <v>1203</v>
      </c>
      <c r="K208" s="45" t="s">
        <v>1178</v>
      </c>
      <c r="L208" s="45">
        <v>7.5</v>
      </c>
      <c r="M208" s="45" t="s">
        <v>1187</v>
      </c>
      <c r="N208" s="45" t="s">
        <v>1188</v>
      </c>
      <c r="O208" s="73" t="s">
        <v>1178</v>
      </c>
      <c r="P208" s="45" t="s">
        <v>1182</v>
      </c>
      <c r="Q208" s="45" t="s">
        <v>1204</v>
      </c>
      <c r="R208" s="45" t="s">
        <v>1205</v>
      </c>
      <c r="S208" s="45" t="s">
        <v>1206</v>
      </c>
      <c r="T208" s="45" t="s">
        <v>1204</v>
      </c>
      <c r="U208" s="45" t="s">
        <v>1205</v>
      </c>
      <c r="V208" s="45" t="s">
        <v>1206</v>
      </c>
      <c r="W208" s="99" t="s">
        <v>2669</v>
      </c>
      <c r="X208" s="99"/>
    </row>
    <row r="209" spans="2:24" ht="43.2">
      <c r="B209" s="45">
        <f t="shared" si="3"/>
        <v>203</v>
      </c>
      <c r="C209" s="45" t="s">
        <v>1200</v>
      </c>
      <c r="D209" s="45" t="s">
        <v>1929</v>
      </c>
      <c r="E209" s="99">
        <f>IF(D209="1.2(1)①",INDEX('1.2(1)①'!$B:$B,MATCH(F209,'1.2(1)①'!$J:$J,0),1),INDEX('1.2(1)②'!$B:$B,MATCH(F209,'1.2(1)②'!$J:$J,0),1))</f>
        <v>6</v>
      </c>
      <c r="F209" s="45" t="s">
        <v>2303</v>
      </c>
      <c r="G209" s="45" t="s">
        <v>1178</v>
      </c>
      <c r="H209" s="45" t="s">
        <v>1201</v>
      </c>
      <c r="I209" s="45" t="s">
        <v>1208</v>
      </c>
      <c r="J209" s="45" t="s">
        <v>1203</v>
      </c>
      <c r="K209" s="45" t="s">
        <v>1178</v>
      </c>
      <c r="L209" s="45">
        <v>7.3</v>
      </c>
      <c r="M209" s="45" t="s">
        <v>1187</v>
      </c>
      <c r="N209" s="45" t="s">
        <v>1188</v>
      </c>
      <c r="O209" s="73" t="s">
        <v>1178</v>
      </c>
      <c r="P209" s="45" t="s">
        <v>1182</v>
      </c>
      <c r="Q209" s="45" t="s">
        <v>1204</v>
      </c>
      <c r="R209" s="45" t="s">
        <v>1205</v>
      </c>
      <c r="S209" s="45" t="s">
        <v>1206</v>
      </c>
      <c r="T209" s="45" t="s">
        <v>1204</v>
      </c>
      <c r="U209" s="45" t="s">
        <v>1205</v>
      </c>
      <c r="V209" s="45" t="s">
        <v>1206</v>
      </c>
      <c r="W209" s="99" t="s">
        <v>2669</v>
      </c>
      <c r="X209" s="99"/>
    </row>
    <row r="210" spans="2:24" ht="57.6">
      <c r="B210" s="45">
        <f t="shared" si="3"/>
        <v>204</v>
      </c>
      <c r="C210" s="45" t="s">
        <v>1200</v>
      </c>
      <c r="D210" s="45" t="s">
        <v>1929</v>
      </c>
      <c r="E210" s="99">
        <f>IF(D210="1.2(1)①",INDEX('1.2(1)①'!$B:$B,MATCH(F210,'1.2(1)①'!$J:$J,0),1),INDEX('1.2(1)②'!$B:$B,MATCH(F210,'1.2(1)②'!$J:$J,0),1))</f>
        <v>6</v>
      </c>
      <c r="F210" s="45" t="s">
        <v>2303</v>
      </c>
      <c r="G210" s="45" t="s">
        <v>1178</v>
      </c>
      <c r="H210" s="45" t="s">
        <v>1201</v>
      </c>
      <c r="I210" s="45" t="s">
        <v>1209</v>
      </c>
      <c r="J210" s="45" t="s">
        <v>1203</v>
      </c>
      <c r="K210" s="45" t="s">
        <v>1178</v>
      </c>
      <c r="L210" s="45">
        <v>7.3</v>
      </c>
      <c r="M210" s="45" t="s">
        <v>1187</v>
      </c>
      <c r="N210" s="45" t="s">
        <v>1188</v>
      </c>
      <c r="O210" s="73">
        <v>460000</v>
      </c>
      <c r="P210" s="45" t="s">
        <v>1182</v>
      </c>
      <c r="Q210" s="45" t="s">
        <v>1204</v>
      </c>
      <c r="R210" s="45" t="s">
        <v>1205</v>
      </c>
      <c r="S210" s="45" t="s">
        <v>1206</v>
      </c>
      <c r="T210" s="45" t="s">
        <v>1204</v>
      </c>
      <c r="U210" s="45" t="s">
        <v>1205</v>
      </c>
      <c r="V210" s="45" t="s">
        <v>1206</v>
      </c>
      <c r="W210" s="99" t="s">
        <v>2669</v>
      </c>
      <c r="X210" s="52" t="s">
        <v>2967</v>
      </c>
    </row>
    <row r="211" spans="2:24" ht="57.6">
      <c r="B211" s="45">
        <f t="shared" si="3"/>
        <v>205</v>
      </c>
      <c r="C211" s="45" t="s">
        <v>1200</v>
      </c>
      <c r="D211" s="45" t="s">
        <v>1929</v>
      </c>
      <c r="E211" s="99">
        <f>IF(D211="1.2(1)①",INDEX('1.2(1)①'!$B:$B,MATCH(F211,'1.2(1)①'!$J:$J,0),1),INDEX('1.2(1)②'!$B:$B,MATCH(F211,'1.2(1)②'!$J:$J,0),1))</f>
        <v>6</v>
      </c>
      <c r="F211" s="45" t="s">
        <v>2303</v>
      </c>
      <c r="G211" s="45" t="s">
        <v>1178</v>
      </c>
      <c r="H211" s="45" t="s">
        <v>1201</v>
      </c>
      <c r="I211" s="45" t="s">
        <v>1210</v>
      </c>
      <c r="J211" s="45" t="s">
        <v>1203</v>
      </c>
      <c r="K211" s="45" t="s">
        <v>1178</v>
      </c>
      <c r="L211" s="45">
        <v>6.9</v>
      </c>
      <c r="M211" s="45" t="s">
        <v>1187</v>
      </c>
      <c r="N211" s="45" t="s">
        <v>1188</v>
      </c>
      <c r="O211" s="73">
        <v>640000</v>
      </c>
      <c r="P211" s="45" t="s">
        <v>1182</v>
      </c>
      <c r="Q211" s="45" t="s">
        <v>1204</v>
      </c>
      <c r="R211" s="45" t="s">
        <v>1205</v>
      </c>
      <c r="S211" s="45" t="s">
        <v>1206</v>
      </c>
      <c r="T211" s="45" t="s">
        <v>1204</v>
      </c>
      <c r="U211" s="45" t="s">
        <v>1205</v>
      </c>
      <c r="V211" s="45" t="s">
        <v>1206</v>
      </c>
      <c r="W211" s="99" t="s">
        <v>2669</v>
      </c>
      <c r="X211" s="52" t="s">
        <v>2967</v>
      </c>
    </row>
    <row r="212" spans="2:24" ht="57.6">
      <c r="B212" s="45">
        <f t="shared" si="3"/>
        <v>206</v>
      </c>
      <c r="C212" s="45" t="s">
        <v>1200</v>
      </c>
      <c r="D212" s="45" t="s">
        <v>1929</v>
      </c>
      <c r="E212" s="99">
        <f>IF(D212="1.2(1)①",INDEX('1.2(1)①'!$B:$B,MATCH(F212,'1.2(1)①'!$J:$J,0),1),INDEX('1.2(1)②'!$B:$B,MATCH(F212,'1.2(1)②'!$J:$J,0),1))</f>
        <v>6</v>
      </c>
      <c r="F212" s="45" t="s">
        <v>2303</v>
      </c>
      <c r="G212" s="45" t="s">
        <v>1178</v>
      </c>
      <c r="H212" s="45" t="s">
        <v>1201</v>
      </c>
      <c r="I212" s="45" t="s">
        <v>1211</v>
      </c>
      <c r="J212" s="45" t="s">
        <v>1203</v>
      </c>
      <c r="K212" s="45" t="s">
        <v>1178</v>
      </c>
      <c r="L212" s="45">
        <v>6.3</v>
      </c>
      <c r="M212" s="45" t="s">
        <v>1187</v>
      </c>
      <c r="N212" s="45" t="s">
        <v>1188</v>
      </c>
      <c r="O212" s="73">
        <v>650000</v>
      </c>
      <c r="P212" s="45" t="s">
        <v>1182</v>
      </c>
      <c r="Q212" s="45" t="s">
        <v>1204</v>
      </c>
      <c r="R212" s="45" t="s">
        <v>1205</v>
      </c>
      <c r="S212" s="45" t="s">
        <v>1206</v>
      </c>
      <c r="T212" s="45" t="s">
        <v>1204</v>
      </c>
      <c r="U212" s="45" t="s">
        <v>1205</v>
      </c>
      <c r="V212" s="45" t="s">
        <v>1206</v>
      </c>
      <c r="W212" s="99" t="s">
        <v>2669</v>
      </c>
      <c r="X212" s="52" t="s">
        <v>2967</v>
      </c>
    </row>
    <row r="213" spans="2:24" ht="43.2">
      <c r="B213" s="45">
        <f t="shared" si="3"/>
        <v>207</v>
      </c>
      <c r="C213" s="45" t="s">
        <v>1212</v>
      </c>
      <c r="D213" s="45" t="s">
        <v>1929</v>
      </c>
      <c r="E213" s="99">
        <f>IF(D213="1.2(1)①",INDEX('1.2(1)①'!$B:$B,MATCH(F213,'1.2(1)①'!$J:$J,0),1),INDEX('1.2(1)②'!$B:$B,MATCH(F213,'1.2(1)②'!$J:$J,0),1))</f>
        <v>6</v>
      </c>
      <c r="F213" s="45" t="s">
        <v>2303</v>
      </c>
      <c r="G213" s="45" t="s">
        <v>1178</v>
      </c>
      <c r="H213" s="45" t="s">
        <v>1201</v>
      </c>
      <c r="I213" s="45" t="s">
        <v>1213</v>
      </c>
      <c r="J213" s="45" t="s">
        <v>1203</v>
      </c>
      <c r="K213" s="45" t="s">
        <v>1178</v>
      </c>
      <c r="L213" s="45">
        <v>5</v>
      </c>
      <c r="M213" s="45" t="s">
        <v>1187</v>
      </c>
      <c r="N213" s="45" t="s">
        <v>1188</v>
      </c>
      <c r="O213" s="73" t="s">
        <v>1178</v>
      </c>
      <c r="P213" s="45" t="s">
        <v>1182</v>
      </c>
      <c r="Q213" s="45" t="s">
        <v>1204</v>
      </c>
      <c r="R213" s="45" t="s">
        <v>1205</v>
      </c>
      <c r="S213" s="45" t="s">
        <v>1206</v>
      </c>
      <c r="T213" s="45" t="s">
        <v>1204</v>
      </c>
      <c r="U213" s="45" t="s">
        <v>1205</v>
      </c>
      <c r="V213" s="45" t="s">
        <v>1206</v>
      </c>
      <c r="W213" s="99" t="s">
        <v>2669</v>
      </c>
      <c r="X213" s="99"/>
    </row>
    <row r="214" spans="2:24" ht="57.6">
      <c r="B214" s="45">
        <f t="shared" si="3"/>
        <v>208</v>
      </c>
      <c r="C214" s="45" t="s">
        <v>1212</v>
      </c>
      <c r="D214" s="45" t="s">
        <v>1929</v>
      </c>
      <c r="E214" s="99">
        <f>IF(D214="1.2(1)①",INDEX('1.2(1)①'!$B:$B,MATCH(F214,'1.2(1)①'!$J:$J,0),1),INDEX('1.2(1)②'!$B:$B,MATCH(F214,'1.2(1)②'!$J:$J,0),1))</f>
        <v>6</v>
      </c>
      <c r="F214" s="45" t="s">
        <v>2303</v>
      </c>
      <c r="G214" s="45" t="s">
        <v>1178</v>
      </c>
      <c r="H214" s="45" t="s">
        <v>1201</v>
      </c>
      <c r="I214" s="45" t="s">
        <v>1214</v>
      </c>
      <c r="J214" s="45" t="s">
        <v>1203</v>
      </c>
      <c r="K214" s="45" t="s">
        <v>1178</v>
      </c>
      <c r="L214" s="45">
        <v>4.2</v>
      </c>
      <c r="M214" s="45" t="s">
        <v>1187</v>
      </c>
      <c r="N214" s="45" t="s">
        <v>1188</v>
      </c>
      <c r="O214" s="73">
        <v>3540000</v>
      </c>
      <c r="P214" s="45" t="s">
        <v>1182</v>
      </c>
      <c r="Q214" s="45" t="s">
        <v>1204</v>
      </c>
      <c r="R214" s="45" t="s">
        <v>1205</v>
      </c>
      <c r="S214" s="45" t="s">
        <v>1206</v>
      </c>
      <c r="T214" s="45" t="s">
        <v>1204</v>
      </c>
      <c r="U214" s="45" t="s">
        <v>1205</v>
      </c>
      <c r="V214" s="45" t="s">
        <v>1206</v>
      </c>
      <c r="W214" s="99" t="s">
        <v>2669</v>
      </c>
      <c r="X214" s="52" t="s">
        <v>2967</v>
      </c>
    </row>
    <row r="215" spans="2:24" ht="57.6">
      <c r="B215" s="45">
        <f t="shared" si="3"/>
        <v>209</v>
      </c>
      <c r="C215" s="45" t="s">
        <v>1212</v>
      </c>
      <c r="D215" s="45" t="s">
        <v>1929</v>
      </c>
      <c r="E215" s="99">
        <f>IF(D215="1.2(1)①",INDEX('1.2(1)①'!$B:$B,MATCH(F215,'1.2(1)①'!$J:$J,0),1),INDEX('1.2(1)②'!$B:$B,MATCH(F215,'1.2(1)②'!$J:$J,0),1))</f>
        <v>6</v>
      </c>
      <c r="F215" s="45" t="s">
        <v>2303</v>
      </c>
      <c r="G215" s="45" t="s">
        <v>1178</v>
      </c>
      <c r="H215" s="45" t="s">
        <v>1201</v>
      </c>
      <c r="I215" s="45" t="s">
        <v>1215</v>
      </c>
      <c r="J215" s="45" t="s">
        <v>1203</v>
      </c>
      <c r="K215" s="45" t="s">
        <v>1178</v>
      </c>
      <c r="L215" s="45">
        <v>4.3</v>
      </c>
      <c r="M215" s="45" t="s">
        <v>1187</v>
      </c>
      <c r="N215" s="45" t="s">
        <v>1188</v>
      </c>
      <c r="O215" s="73">
        <v>3140000</v>
      </c>
      <c r="P215" s="45" t="s">
        <v>1182</v>
      </c>
      <c r="Q215" s="45" t="s">
        <v>1204</v>
      </c>
      <c r="R215" s="45" t="s">
        <v>1205</v>
      </c>
      <c r="S215" s="45" t="s">
        <v>1206</v>
      </c>
      <c r="T215" s="45" t="s">
        <v>1204</v>
      </c>
      <c r="U215" s="45" t="s">
        <v>1205</v>
      </c>
      <c r="V215" s="45" t="s">
        <v>1206</v>
      </c>
      <c r="W215" s="99" t="s">
        <v>2669</v>
      </c>
      <c r="X215" s="52" t="s">
        <v>2967</v>
      </c>
    </row>
    <row r="216" spans="2:24" ht="43.2">
      <c r="B216" s="45">
        <f t="shared" si="3"/>
        <v>210</v>
      </c>
      <c r="C216" s="45" t="s">
        <v>1212</v>
      </c>
      <c r="D216" s="45" t="s">
        <v>1929</v>
      </c>
      <c r="E216" s="99">
        <f>IF(D216="1.2(1)①",INDEX('1.2(1)①'!$B:$B,MATCH(F216,'1.2(1)①'!$J:$J,0),1),INDEX('1.2(1)②'!$B:$B,MATCH(F216,'1.2(1)②'!$J:$J,0),1))</f>
        <v>6</v>
      </c>
      <c r="F216" s="45" t="s">
        <v>2303</v>
      </c>
      <c r="G216" s="45" t="s">
        <v>1178</v>
      </c>
      <c r="H216" s="45" t="s">
        <v>1201</v>
      </c>
      <c r="I216" s="45" t="s">
        <v>1216</v>
      </c>
      <c r="J216" s="45" t="s">
        <v>1203</v>
      </c>
      <c r="K216" s="45" t="s">
        <v>1178</v>
      </c>
      <c r="L216" s="45">
        <v>4</v>
      </c>
      <c r="M216" s="45" t="s">
        <v>1187</v>
      </c>
      <c r="N216" s="45" t="s">
        <v>1188</v>
      </c>
      <c r="O216" s="73" t="s">
        <v>1178</v>
      </c>
      <c r="P216" s="45" t="s">
        <v>1182</v>
      </c>
      <c r="Q216" s="45" t="s">
        <v>1204</v>
      </c>
      <c r="R216" s="45" t="s">
        <v>1205</v>
      </c>
      <c r="S216" s="45" t="s">
        <v>1206</v>
      </c>
      <c r="T216" s="45" t="s">
        <v>1204</v>
      </c>
      <c r="U216" s="45" t="s">
        <v>1205</v>
      </c>
      <c r="V216" s="45" t="s">
        <v>1206</v>
      </c>
      <c r="W216" s="99" t="s">
        <v>2669</v>
      </c>
      <c r="X216" s="99"/>
    </row>
    <row r="217" spans="2:24" ht="57.6">
      <c r="B217" s="45">
        <f t="shared" si="3"/>
        <v>211</v>
      </c>
      <c r="C217" s="45" t="s">
        <v>1212</v>
      </c>
      <c r="D217" s="45" t="s">
        <v>1929</v>
      </c>
      <c r="E217" s="99">
        <f>IF(D217="1.2(1)①",INDEX('1.2(1)①'!$B:$B,MATCH(F217,'1.2(1)①'!$J:$J,0),1),INDEX('1.2(1)②'!$B:$B,MATCH(F217,'1.2(1)②'!$J:$J,0),1))</f>
        <v>6</v>
      </c>
      <c r="F217" s="45" t="s">
        <v>2303</v>
      </c>
      <c r="G217" s="45" t="s">
        <v>1178</v>
      </c>
      <c r="H217" s="45" t="s">
        <v>1201</v>
      </c>
      <c r="I217" s="45" t="s">
        <v>1217</v>
      </c>
      <c r="J217" s="45" t="s">
        <v>1203</v>
      </c>
      <c r="K217" s="45" t="s">
        <v>1178</v>
      </c>
      <c r="L217" s="45">
        <v>3.5</v>
      </c>
      <c r="M217" s="45" t="s">
        <v>1187</v>
      </c>
      <c r="N217" s="45" t="s">
        <v>1188</v>
      </c>
      <c r="O217" s="73">
        <v>6150000</v>
      </c>
      <c r="P217" s="45" t="s">
        <v>1182</v>
      </c>
      <c r="Q217" s="45" t="s">
        <v>1204</v>
      </c>
      <c r="R217" s="45" t="s">
        <v>1205</v>
      </c>
      <c r="S217" s="45" t="s">
        <v>1206</v>
      </c>
      <c r="T217" s="45" t="s">
        <v>1204</v>
      </c>
      <c r="U217" s="45" t="s">
        <v>1205</v>
      </c>
      <c r="V217" s="45" t="s">
        <v>1206</v>
      </c>
      <c r="W217" s="99" t="s">
        <v>2669</v>
      </c>
      <c r="X217" s="52" t="s">
        <v>2967</v>
      </c>
    </row>
    <row r="218" spans="2:24" ht="57.6">
      <c r="B218" s="45">
        <f t="shared" si="3"/>
        <v>212</v>
      </c>
      <c r="C218" s="45" t="s">
        <v>1212</v>
      </c>
      <c r="D218" s="45" t="s">
        <v>1929</v>
      </c>
      <c r="E218" s="99">
        <f>IF(D218="1.2(1)①",INDEX('1.2(1)①'!$B:$B,MATCH(F218,'1.2(1)①'!$J:$J,0),1),INDEX('1.2(1)②'!$B:$B,MATCH(F218,'1.2(1)②'!$J:$J,0),1))</f>
        <v>6</v>
      </c>
      <c r="F218" s="45" t="s">
        <v>2303</v>
      </c>
      <c r="G218" s="45" t="s">
        <v>1178</v>
      </c>
      <c r="H218" s="45" t="s">
        <v>1201</v>
      </c>
      <c r="I218" s="45" t="s">
        <v>1218</v>
      </c>
      <c r="J218" s="45" t="s">
        <v>1203</v>
      </c>
      <c r="K218" s="45" t="s">
        <v>1178</v>
      </c>
      <c r="L218" s="45">
        <v>3.8</v>
      </c>
      <c r="M218" s="45" t="s">
        <v>1187</v>
      </c>
      <c r="N218" s="45" t="s">
        <v>1188</v>
      </c>
      <c r="O218" s="73">
        <v>7850000</v>
      </c>
      <c r="P218" s="45" t="s">
        <v>1182</v>
      </c>
      <c r="Q218" s="45" t="s">
        <v>1204</v>
      </c>
      <c r="R218" s="45" t="s">
        <v>1205</v>
      </c>
      <c r="S218" s="45" t="s">
        <v>1206</v>
      </c>
      <c r="T218" s="45" t="s">
        <v>1204</v>
      </c>
      <c r="U218" s="45" t="s">
        <v>1205</v>
      </c>
      <c r="V218" s="45" t="s">
        <v>1206</v>
      </c>
      <c r="W218" s="99" t="s">
        <v>2669</v>
      </c>
      <c r="X218" s="52" t="s">
        <v>2967</v>
      </c>
    </row>
    <row r="219" spans="2:24" ht="57.6">
      <c r="B219" s="45">
        <f t="shared" si="3"/>
        <v>213</v>
      </c>
      <c r="C219" s="45" t="s">
        <v>1212</v>
      </c>
      <c r="D219" s="45" t="s">
        <v>1929</v>
      </c>
      <c r="E219" s="99">
        <f>IF(D219="1.2(1)①",INDEX('1.2(1)①'!$B:$B,MATCH(F219,'1.2(1)①'!$J:$J,0),1),INDEX('1.2(1)②'!$B:$B,MATCH(F219,'1.2(1)②'!$J:$J,0),1))</f>
        <v>6</v>
      </c>
      <c r="F219" s="45" t="s">
        <v>2303</v>
      </c>
      <c r="G219" s="45" t="s">
        <v>1178</v>
      </c>
      <c r="H219" s="45" t="s">
        <v>1201</v>
      </c>
      <c r="I219" s="45" t="s">
        <v>1219</v>
      </c>
      <c r="J219" s="45" t="s">
        <v>1203</v>
      </c>
      <c r="K219" s="45" t="s">
        <v>1178</v>
      </c>
      <c r="L219" s="45">
        <v>3.5</v>
      </c>
      <c r="M219" s="45" t="s">
        <v>1187</v>
      </c>
      <c r="N219" s="45" t="s">
        <v>1188</v>
      </c>
      <c r="O219" s="73">
        <v>16130000</v>
      </c>
      <c r="P219" s="45" t="s">
        <v>1182</v>
      </c>
      <c r="Q219" s="45" t="s">
        <v>1204</v>
      </c>
      <c r="R219" s="45" t="s">
        <v>1205</v>
      </c>
      <c r="S219" s="45" t="s">
        <v>1206</v>
      </c>
      <c r="T219" s="45" t="s">
        <v>1204</v>
      </c>
      <c r="U219" s="45" t="s">
        <v>1205</v>
      </c>
      <c r="V219" s="45" t="s">
        <v>1206</v>
      </c>
      <c r="W219" s="99" t="s">
        <v>2669</v>
      </c>
      <c r="X219" s="52" t="s">
        <v>2967</v>
      </c>
    </row>
    <row r="220" spans="2:24" ht="158.4">
      <c r="B220" s="45">
        <f t="shared" si="3"/>
        <v>214</v>
      </c>
      <c r="C220" s="45" t="s">
        <v>1212</v>
      </c>
      <c r="D220" s="45" t="s">
        <v>1929</v>
      </c>
      <c r="E220" s="99">
        <f>IF(D220="1.2(1)①",INDEX('1.2(1)①'!$B:$B,MATCH(F220,'1.2(1)①'!$J:$J,0),1),INDEX('1.2(1)②'!$B:$B,MATCH(F220,'1.2(1)②'!$J:$J,0),1))</f>
        <v>6</v>
      </c>
      <c r="F220" s="45" t="s">
        <v>2303</v>
      </c>
      <c r="G220" s="45" t="s">
        <v>1220</v>
      </c>
      <c r="H220" s="45" t="s">
        <v>1201</v>
      </c>
      <c r="I220" s="45" t="s">
        <v>1221</v>
      </c>
      <c r="J220" s="45" t="s">
        <v>1222</v>
      </c>
      <c r="K220" s="45" t="s">
        <v>1178</v>
      </c>
      <c r="L220" s="45">
        <v>6.1</v>
      </c>
      <c r="M220" s="45" t="s">
        <v>1187</v>
      </c>
      <c r="N220" s="45" t="s">
        <v>1188</v>
      </c>
      <c r="O220" s="73" t="s">
        <v>1178</v>
      </c>
      <c r="P220" s="45" t="s">
        <v>1182</v>
      </c>
      <c r="Q220" s="45" t="s">
        <v>1223</v>
      </c>
      <c r="R220" s="45" t="s">
        <v>1224</v>
      </c>
      <c r="S220" s="45" t="s">
        <v>1225</v>
      </c>
      <c r="T220" s="45" t="s">
        <v>1223</v>
      </c>
      <c r="U220" s="45" t="s">
        <v>1224</v>
      </c>
      <c r="V220" s="45" t="s">
        <v>1226</v>
      </c>
      <c r="W220" s="99" t="s">
        <v>2669</v>
      </c>
      <c r="X220" s="99"/>
    </row>
    <row r="221" spans="2:24" ht="43.2">
      <c r="B221" s="45">
        <f t="shared" si="3"/>
        <v>215</v>
      </c>
      <c r="C221" s="45" t="s">
        <v>1227</v>
      </c>
      <c r="D221" s="45" t="s">
        <v>1929</v>
      </c>
      <c r="E221" s="99">
        <f>IF(D221="1.2(1)①",INDEX('1.2(1)①'!$B:$B,MATCH(F221,'1.2(1)①'!$J:$J,0),1),INDEX('1.2(1)②'!$B:$B,MATCH(F221,'1.2(1)②'!$J:$J,0),1))</f>
        <v>6</v>
      </c>
      <c r="F221" s="45" t="s">
        <v>2303</v>
      </c>
      <c r="G221" s="45" t="s">
        <v>1178</v>
      </c>
      <c r="H221" s="45" t="s">
        <v>1201</v>
      </c>
      <c r="I221" s="45" t="s">
        <v>1228</v>
      </c>
      <c r="J221" s="45" t="s">
        <v>1203</v>
      </c>
      <c r="K221" s="45" t="s">
        <v>1178</v>
      </c>
      <c r="L221" s="45">
        <v>6.8</v>
      </c>
      <c r="M221" s="45" t="s">
        <v>1187</v>
      </c>
      <c r="N221" s="45" t="s">
        <v>1188</v>
      </c>
      <c r="O221" s="73" t="s">
        <v>1178</v>
      </c>
      <c r="P221" s="45" t="s">
        <v>1182</v>
      </c>
      <c r="Q221" s="45" t="s">
        <v>1204</v>
      </c>
      <c r="R221" s="45" t="s">
        <v>1205</v>
      </c>
      <c r="S221" s="45" t="s">
        <v>1206</v>
      </c>
      <c r="T221" s="45" t="s">
        <v>1204</v>
      </c>
      <c r="U221" s="45" t="s">
        <v>1205</v>
      </c>
      <c r="V221" s="45" t="s">
        <v>1206</v>
      </c>
      <c r="W221" s="99" t="s">
        <v>2669</v>
      </c>
      <c r="X221" s="99"/>
    </row>
    <row r="222" spans="2:24" ht="57.6">
      <c r="B222" s="45">
        <f t="shared" si="3"/>
        <v>216</v>
      </c>
      <c r="C222" s="45" t="s">
        <v>1227</v>
      </c>
      <c r="D222" s="45" t="s">
        <v>1929</v>
      </c>
      <c r="E222" s="99">
        <f>IF(D222="1.2(1)①",INDEX('1.2(1)①'!$B:$B,MATCH(F222,'1.2(1)①'!$J:$J,0),1),INDEX('1.2(1)②'!$B:$B,MATCH(F222,'1.2(1)②'!$J:$J,0),1))</f>
        <v>6</v>
      </c>
      <c r="F222" s="45" t="s">
        <v>2303</v>
      </c>
      <c r="G222" s="45" t="s">
        <v>1178</v>
      </c>
      <c r="H222" s="45" t="s">
        <v>1201</v>
      </c>
      <c r="I222" s="45" t="s">
        <v>1229</v>
      </c>
      <c r="J222" s="45" t="s">
        <v>1203</v>
      </c>
      <c r="K222" s="45" t="s">
        <v>1178</v>
      </c>
      <c r="L222" s="45">
        <v>6.7</v>
      </c>
      <c r="M222" s="45" t="s">
        <v>1187</v>
      </c>
      <c r="N222" s="45" t="s">
        <v>1188</v>
      </c>
      <c r="O222" s="73">
        <v>810000</v>
      </c>
      <c r="P222" s="45" t="s">
        <v>1182</v>
      </c>
      <c r="Q222" s="45" t="s">
        <v>1204</v>
      </c>
      <c r="R222" s="45" t="s">
        <v>1205</v>
      </c>
      <c r="S222" s="45" t="s">
        <v>1206</v>
      </c>
      <c r="T222" s="45" t="s">
        <v>1204</v>
      </c>
      <c r="U222" s="45" t="s">
        <v>1205</v>
      </c>
      <c r="V222" s="45" t="s">
        <v>1206</v>
      </c>
      <c r="W222" s="99" t="s">
        <v>2669</v>
      </c>
      <c r="X222" s="52" t="s">
        <v>2967</v>
      </c>
    </row>
    <row r="223" spans="2:24" ht="57.6">
      <c r="B223" s="45">
        <f t="shared" si="3"/>
        <v>217</v>
      </c>
      <c r="C223" s="45" t="s">
        <v>1227</v>
      </c>
      <c r="D223" s="45" t="s">
        <v>1929</v>
      </c>
      <c r="E223" s="99">
        <f>IF(D223="1.2(1)①",INDEX('1.2(1)①'!$B:$B,MATCH(F223,'1.2(1)①'!$J:$J,0),1),INDEX('1.2(1)②'!$B:$B,MATCH(F223,'1.2(1)②'!$J:$J,0),1))</f>
        <v>6</v>
      </c>
      <c r="F223" s="45" t="s">
        <v>2303</v>
      </c>
      <c r="G223" s="45" t="s">
        <v>1178</v>
      </c>
      <c r="H223" s="45" t="s">
        <v>1201</v>
      </c>
      <c r="I223" s="45" t="s">
        <v>1230</v>
      </c>
      <c r="J223" s="45" t="s">
        <v>1203</v>
      </c>
      <c r="K223" s="45" t="s">
        <v>1178</v>
      </c>
      <c r="L223" s="45">
        <v>6.7</v>
      </c>
      <c r="M223" s="45" t="s">
        <v>1187</v>
      </c>
      <c r="N223" s="45" t="s">
        <v>1188</v>
      </c>
      <c r="O223" s="73">
        <v>1440000</v>
      </c>
      <c r="P223" s="45" t="s">
        <v>1182</v>
      </c>
      <c r="Q223" s="45" t="s">
        <v>1204</v>
      </c>
      <c r="R223" s="45" t="s">
        <v>1205</v>
      </c>
      <c r="S223" s="45" t="s">
        <v>1206</v>
      </c>
      <c r="T223" s="45" t="s">
        <v>1204</v>
      </c>
      <c r="U223" s="45" t="s">
        <v>1205</v>
      </c>
      <c r="V223" s="45" t="s">
        <v>1206</v>
      </c>
      <c r="W223" s="99" t="s">
        <v>2669</v>
      </c>
      <c r="X223" s="52" t="s">
        <v>2967</v>
      </c>
    </row>
    <row r="224" spans="2:24" ht="57.6">
      <c r="B224" s="45">
        <f t="shared" si="3"/>
        <v>218</v>
      </c>
      <c r="C224" s="45" t="s">
        <v>1227</v>
      </c>
      <c r="D224" s="45" t="s">
        <v>1929</v>
      </c>
      <c r="E224" s="99">
        <f>IF(D224="1.2(1)①",INDEX('1.2(1)①'!$B:$B,MATCH(F224,'1.2(1)①'!$J:$J,0),1),INDEX('1.2(1)②'!$B:$B,MATCH(F224,'1.2(1)②'!$J:$J,0),1))</f>
        <v>6</v>
      </c>
      <c r="F224" s="45" t="s">
        <v>2303</v>
      </c>
      <c r="G224" s="45" t="s">
        <v>1178</v>
      </c>
      <c r="H224" s="45" t="s">
        <v>1201</v>
      </c>
      <c r="I224" s="45" t="s">
        <v>1231</v>
      </c>
      <c r="J224" s="45" t="s">
        <v>1203</v>
      </c>
      <c r="K224" s="45" t="s">
        <v>1178</v>
      </c>
      <c r="L224" s="45">
        <v>6.4</v>
      </c>
      <c r="M224" s="45" t="s">
        <v>1187</v>
      </c>
      <c r="N224" s="45" t="s">
        <v>1188</v>
      </c>
      <c r="O224" s="73">
        <v>1720000</v>
      </c>
      <c r="P224" s="45" t="s">
        <v>1182</v>
      </c>
      <c r="Q224" s="45" t="s">
        <v>1204</v>
      </c>
      <c r="R224" s="45" t="s">
        <v>1205</v>
      </c>
      <c r="S224" s="45" t="s">
        <v>1206</v>
      </c>
      <c r="T224" s="45" t="s">
        <v>1204</v>
      </c>
      <c r="U224" s="45" t="s">
        <v>1205</v>
      </c>
      <c r="V224" s="45" t="s">
        <v>1206</v>
      </c>
      <c r="W224" s="99" t="s">
        <v>2669</v>
      </c>
      <c r="X224" s="52" t="s">
        <v>2967</v>
      </c>
    </row>
    <row r="225" spans="2:24" ht="57.6">
      <c r="B225" s="45">
        <f t="shared" si="3"/>
        <v>219</v>
      </c>
      <c r="C225" s="45" t="s">
        <v>1227</v>
      </c>
      <c r="D225" s="45" t="s">
        <v>1929</v>
      </c>
      <c r="E225" s="99">
        <f>IF(D225="1.2(1)①",INDEX('1.2(1)①'!$B:$B,MATCH(F225,'1.2(1)①'!$J:$J,0),1),INDEX('1.2(1)②'!$B:$B,MATCH(F225,'1.2(1)②'!$J:$J,0),1))</f>
        <v>6</v>
      </c>
      <c r="F225" s="45" t="s">
        <v>2303</v>
      </c>
      <c r="G225" s="45" t="s">
        <v>1178</v>
      </c>
      <c r="H225" s="45" t="s">
        <v>1201</v>
      </c>
      <c r="I225" s="45" t="s">
        <v>1232</v>
      </c>
      <c r="J225" s="45" t="s">
        <v>1203</v>
      </c>
      <c r="K225" s="45" t="s">
        <v>1178</v>
      </c>
      <c r="L225" s="45">
        <v>6.4</v>
      </c>
      <c r="M225" s="45" t="s">
        <v>1187</v>
      </c>
      <c r="N225" s="45" t="s">
        <v>1188</v>
      </c>
      <c r="O225" s="73">
        <v>2310000</v>
      </c>
      <c r="P225" s="45" t="s">
        <v>1182</v>
      </c>
      <c r="Q225" s="45" t="s">
        <v>1204</v>
      </c>
      <c r="R225" s="45" t="s">
        <v>1205</v>
      </c>
      <c r="S225" s="45" t="s">
        <v>1206</v>
      </c>
      <c r="T225" s="45" t="s">
        <v>1204</v>
      </c>
      <c r="U225" s="45" t="s">
        <v>1205</v>
      </c>
      <c r="V225" s="45" t="s">
        <v>1206</v>
      </c>
      <c r="W225" s="99" t="s">
        <v>2669</v>
      </c>
      <c r="X225" s="52" t="s">
        <v>2967</v>
      </c>
    </row>
    <row r="226" spans="2:24" ht="57.6">
      <c r="B226" s="45">
        <f t="shared" si="3"/>
        <v>220</v>
      </c>
      <c r="C226" s="45" t="s">
        <v>1227</v>
      </c>
      <c r="D226" s="45" t="s">
        <v>1929</v>
      </c>
      <c r="E226" s="99">
        <f>IF(D226="1.2(1)①",INDEX('1.2(1)①'!$B:$B,MATCH(F226,'1.2(1)①'!$J:$J,0),1),INDEX('1.2(1)②'!$B:$B,MATCH(F226,'1.2(1)②'!$J:$J,0),1))</f>
        <v>6</v>
      </c>
      <c r="F226" s="45" t="s">
        <v>2303</v>
      </c>
      <c r="G226" s="45" t="s">
        <v>1178</v>
      </c>
      <c r="H226" s="45" t="s">
        <v>1201</v>
      </c>
      <c r="I226" s="45" t="s">
        <v>1233</v>
      </c>
      <c r="J226" s="45" t="s">
        <v>1203</v>
      </c>
      <c r="K226" s="45" t="s">
        <v>1178</v>
      </c>
      <c r="L226" s="45">
        <v>6.4</v>
      </c>
      <c r="M226" s="45" t="s">
        <v>1187</v>
      </c>
      <c r="N226" s="45" t="s">
        <v>1188</v>
      </c>
      <c r="O226" s="73">
        <v>3050000</v>
      </c>
      <c r="P226" s="45" t="s">
        <v>1182</v>
      </c>
      <c r="Q226" s="45" t="s">
        <v>1204</v>
      </c>
      <c r="R226" s="45" t="s">
        <v>1205</v>
      </c>
      <c r="S226" s="45" t="s">
        <v>1206</v>
      </c>
      <c r="T226" s="45" t="s">
        <v>1204</v>
      </c>
      <c r="U226" s="45" t="s">
        <v>1205</v>
      </c>
      <c r="V226" s="45" t="s">
        <v>1206</v>
      </c>
      <c r="W226" s="99" t="s">
        <v>2669</v>
      </c>
      <c r="X226" s="52" t="s">
        <v>2967</v>
      </c>
    </row>
    <row r="227" spans="2:24" ht="57.6">
      <c r="B227" s="45">
        <f t="shared" si="3"/>
        <v>221</v>
      </c>
      <c r="C227" s="45" t="s">
        <v>1227</v>
      </c>
      <c r="D227" s="45" t="s">
        <v>1929</v>
      </c>
      <c r="E227" s="99">
        <f>IF(D227="1.2(1)①",INDEX('1.2(1)①'!$B:$B,MATCH(F227,'1.2(1)①'!$J:$J,0),1),INDEX('1.2(1)②'!$B:$B,MATCH(F227,'1.2(1)②'!$J:$J,0),1))</f>
        <v>6</v>
      </c>
      <c r="F227" s="45" t="s">
        <v>2303</v>
      </c>
      <c r="G227" s="45" t="s">
        <v>1178</v>
      </c>
      <c r="H227" s="45" t="s">
        <v>1201</v>
      </c>
      <c r="I227" s="45" t="s">
        <v>1234</v>
      </c>
      <c r="J227" s="45" t="s">
        <v>1203</v>
      </c>
      <c r="K227" s="45" t="s">
        <v>1178</v>
      </c>
      <c r="L227" s="45">
        <v>6.5</v>
      </c>
      <c r="M227" s="45" t="s">
        <v>1187</v>
      </c>
      <c r="N227" s="45" t="s">
        <v>1188</v>
      </c>
      <c r="O227" s="73">
        <v>3520000</v>
      </c>
      <c r="P227" s="45" t="s">
        <v>1182</v>
      </c>
      <c r="Q227" s="45" t="s">
        <v>1204</v>
      </c>
      <c r="R227" s="45" t="s">
        <v>1205</v>
      </c>
      <c r="S227" s="45" t="s">
        <v>1206</v>
      </c>
      <c r="T227" s="45" t="s">
        <v>1204</v>
      </c>
      <c r="U227" s="45" t="s">
        <v>1205</v>
      </c>
      <c r="V227" s="45" t="s">
        <v>1206</v>
      </c>
      <c r="W227" s="99" t="s">
        <v>2669</v>
      </c>
      <c r="X227" s="52" t="s">
        <v>2967</v>
      </c>
    </row>
    <row r="228" spans="2:24" ht="57.6">
      <c r="B228" s="45">
        <f t="shared" si="3"/>
        <v>222</v>
      </c>
      <c r="C228" s="45" t="s">
        <v>1227</v>
      </c>
      <c r="D228" s="45" t="s">
        <v>1929</v>
      </c>
      <c r="E228" s="99">
        <f>IF(D228="1.2(1)①",INDEX('1.2(1)①'!$B:$B,MATCH(F228,'1.2(1)①'!$J:$J,0),1),INDEX('1.2(1)②'!$B:$B,MATCH(F228,'1.2(1)②'!$J:$J,0),1))</f>
        <v>6</v>
      </c>
      <c r="F228" s="45" t="s">
        <v>2303</v>
      </c>
      <c r="G228" s="45" t="s">
        <v>1178</v>
      </c>
      <c r="H228" s="45" t="s">
        <v>1201</v>
      </c>
      <c r="I228" s="45" t="s">
        <v>1235</v>
      </c>
      <c r="J228" s="45" t="s">
        <v>1203</v>
      </c>
      <c r="K228" s="45" t="s">
        <v>1178</v>
      </c>
      <c r="L228" s="45">
        <v>6.4</v>
      </c>
      <c r="M228" s="45" t="s">
        <v>1187</v>
      </c>
      <c r="N228" s="45" t="s">
        <v>1188</v>
      </c>
      <c r="O228" s="73">
        <v>3840000</v>
      </c>
      <c r="P228" s="45" t="s">
        <v>1182</v>
      </c>
      <c r="Q228" s="45" t="s">
        <v>1204</v>
      </c>
      <c r="R228" s="45" t="s">
        <v>1205</v>
      </c>
      <c r="S228" s="45" t="s">
        <v>1206</v>
      </c>
      <c r="T228" s="45" t="s">
        <v>1204</v>
      </c>
      <c r="U228" s="45" t="s">
        <v>1205</v>
      </c>
      <c r="V228" s="45" t="s">
        <v>1206</v>
      </c>
      <c r="W228" s="99" t="s">
        <v>2669</v>
      </c>
      <c r="X228" s="52" t="s">
        <v>2967</v>
      </c>
    </row>
    <row r="229" spans="2:24" ht="43.2">
      <c r="B229" s="45">
        <f t="shared" si="3"/>
        <v>223</v>
      </c>
      <c r="C229" s="45" t="s">
        <v>1227</v>
      </c>
      <c r="D229" s="45" t="s">
        <v>1929</v>
      </c>
      <c r="E229" s="99">
        <f>IF(D229="1.2(1)①",INDEX('1.2(1)①'!$B:$B,MATCH(F229,'1.2(1)①'!$J:$J,0),1),INDEX('1.2(1)②'!$B:$B,MATCH(F229,'1.2(1)②'!$J:$J,0),1))</f>
        <v>6</v>
      </c>
      <c r="F229" s="45" t="s">
        <v>2303</v>
      </c>
      <c r="G229" s="45" t="s">
        <v>1178</v>
      </c>
      <c r="H229" s="45" t="s">
        <v>1201</v>
      </c>
      <c r="I229" s="45" t="s">
        <v>1236</v>
      </c>
      <c r="J229" s="45" t="s">
        <v>1203</v>
      </c>
      <c r="K229" s="45" t="s">
        <v>1178</v>
      </c>
      <c r="L229" s="45">
        <v>6.5</v>
      </c>
      <c r="M229" s="45" t="s">
        <v>1187</v>
      </c>
      <c r="N229" s="45" t="s">
        <v>1188</v>
      </c>
      <c r="O229" s="73" t="s">
        <v>1178</v>
      </c>
      <c r="P229" s="45" t="s">
        <v>1182</v>
      </c>
      <c r="Q229" s="45" t="s">
        <v>1204</v>
      </c>
      <c r="R229" s="45" t="s">
        <v>1205</v>
      </c>
      <c r="S229" s="45" t="s">
        <v>1206</v>
      </c>
      <c r="T229" s="45" t="s">
        <v>1204</v>
      </c>
      <c r="U229" s="45" t="s">
        <v>1205</v>
      </c>
      <c r="V229" s="45" t="s">
        <v>1206</v>
      </c>
      <c r="W229" s="99" t="s">
        <v>2669</v>
      </c>
      <c r="X229" s="99"/>
    </row>
    <row r="230" spans="2:24" ht="57.6">
      <c r="B230" s="45">
        <f t="shared" si="3"/>
        <v>224</v>
      </c>
      <c r="C230" s="45" t="s">
        <v>1227</v>
      </c>
      <c r="D230" s="45" t="s">
        <v>1929</v>
      </c>
      <c r="E230" s="99">
        <f>IF(D230="1.2(1)①",INDEX('1.2(1)①'!$B:$B,MATCH(F230,'1.2(1)①'!$J:$J,0),1),INDEX('1.2(1)②'!$B:$B,MATCH(F230,'1.2(1)②'!$J:$J,0),1))</f>
        <v>6</v>
      </c>
      <c r="F230" s="45" t="s">
        <v>2303</v>
      </c>
      <c r="G230" s="45" t="s">
        <v>1178</v>
      </c>
      <c r="H230" s="45" t="s">
        <v>1201</v>
      </c>
      <c r="I230" s="45" t="s">
        <v>1237</v>
      </c>
      <c r="J230" s="45" t="s">
        <v>1203</v>
      </c>
      <c r="K230" s="45" t="s">
        <v>1178</v>
      </c>
      <c r="L230" s="45">
        <v>6.4</v>
      </c>
      <c r="M230" s="45" t="s">
        <v>1187</v>
      </c>
      <c r="N230" s="45" t="s">
        <v>1188</v>
      </c>
      <c r="O230" s="73">
        <v>5140000</v>
      </c>
      <c r="P230" s="45" t="s">
        <v>1182</v>
      </c>
      <c r="Q230" s="45" t="s">
        <v>1204</v>
      </c>
      <c r="R230" s="45" t="s">
        <v>1205</v>
      </c>
      <c r="S230" s="45" t="s">
        <v>1206</v>
      </c>
      <c r="T230" s="45" t="s">
        <v>1204</v>
      </c>
      <c r="U230" s="45" t="s">
        <v>1205</v>
      </c>
      <c r="V230" s="45" t="s">
        <v>1206</v>
      </c>
      <c r="W230" s="99" t="s">
        <v>2669</v>
      </c>
      <c r="X230" s="52" t="s">
        <v>2967</v>
      </c>
    </row>
    <row r="231" spans="2:24" ht="57.6">
      <c r="B231" s="45">
        <f t="shared" si="3"/>
        <v>225</v>
      </c>
      <c r="C231" s="45" t="s">
        <v>1227</v>
      </c>
      <c r="D231" s="45" t="s">
        <v>1929</v>
      </c>
      <c r="E231" s="99">
        <f>IF(D231="1.2(1)①",INDEX('1.2(1)①'!$B:$B,MATCH(F231,'1.2(1)①'!$J:$J,0),1),INDEX('1.2(1)②'!$B:$B,MATCH(F231,'1.2(1)②'!$J:$J,0),1))</f>
        <v>6</v>
      </c>
      <c r="F231" s="45" t="s">
        <v>2303</v>
      </c>
      <c r="G231" s="45" t="s">
        <v>1178</v>
      </c>
      <c r="H231" s="45" t="s">
        <v>1201</v>
      </c>
      <c r="I231" s="45" t="s">
        <v>1238</v>
      </c>
      <c r="J231" s="45" t="s">
        <v>1203</v>
      </c>
      <c r="K231" s="45" t="s">
        <v>1178</v>
      </c>
      <c r="L231" s="45">
        <v>6.4</v>
      </c>
      <c r="M231" s="45" t="s">
        <v>1187</v>
      </c>
      <c r="N231" s="45" t="s">
        <v>1188</v>
      </c>
      <c r="O231" s="73">
        <v>6220000</v>
      </c>
      <c r="P231" s="45" t="s">
        <v>1182</v>
      </c>
      <c r="Q231" s="45" t="s">
        <v>1204</v>
      </c>
      <c r="R231" s="45" t="s">
        <v>1205</v>
      </c>
      <c r="S231" s="45" t="s">
        <v>1206</v>
      </c>
      <c r="T231" s="45" t="s">
        <v>1204</v>
      </c>
      <c r="U231" s="45" t="s">
        <v>1205</v>
      </c>
      <c r="V231" s="45" t="s">
        <v>1206</v>
      </c>
      <c r="W231" s="99" t="s">
        <v>2669</v>
      </c>
      <c r="X231" s="52" t="s">
        <v>2967</v>
      </c>
    </row>
    <row r="232" spans="2:24" ht="72">
      <c r="B232" s="45">
        <f t="shared" si="3"/>
        <v>226</v>
      </c>
      <c r="C232" s="45" t="s">
        <v>33</v>
      </c>
      <c r="D232" s="45" t="s">
        <v>1929</v>
      </c>
      <c r="E232" s="99">
        <f>IF(D232="1.2(1)①",INDEX('1.2(1)①'!$B:$B,MATCH(F232,'1.2(1)①'!$J:$J,0),1),INDEX('1.2(1)②'!$B:$B,MATCH(F232,'1.2(1)②'!$J:$J,0),1))</f>
        <v>7</v>
      </c>
      <c r="F232" s="45" t="s">
        <v>2304</v>
      </c>
      <c r="G232" s="45" t="s">
        <v>1178</v>
      </c>
      <c r="H232" s="45" t="s">
        <v>1179</v>
      </c>
      <c r="I232" s="45" t="s">
        <v>1180</v>
      </c>
      <c r="J232" s="45" t="s">
        <v>1181</v>
      </c>
      <c r="K232" s="45" t="s">
        <v>1178</v>
      </c>
      <c r="L232" s="45">
        <v>1.19</v>
      </c>
      <c r="M232" s="45" t="s">
        <v>1187</v>
      </c>
      <c r="N232" s="45" t="s">
        <v>1188</v>
      </c>
      <c r="O232" s="73">
        <v>920000</v>
      </c>
      <c r="P232" s="45" t="s">
        <v>1182</v>
      </c>
      <c r="Q232" s="45" t="s">
        <v>1178</v>
      </c>
      <c r="R232" s="45" t="s">
        <v>1178</v>
      </c>
      <c r="S232" s="45" t="s">
        <v>1183</v>
      </c>
      <c r="T232" s="45" t="s">
        <v>1184</v>
      </c>
      <c r="U232" s="45" t="s">
        <v>1185</v>
      </c>
      <c r="V232" s="45" t="s">
        <v>1186</v>
      </c>
      <c r="W232" s="99" t="s">
        <v>2669</v>
      </c>
      <c r="X232" s="52" t="s">
        <v>2967</v>
      </c>
    </row>
    <row r="233" spans="2:24" ht="72">
      <c r="B233" s="45">
        <f t="shared" si="3"/>
        <v>227</v>
      </c>
      <c r="C233" s="45" t="s">
        <v>33</v>
      </c>
      <c r="D233" s="45" t="s">
        <v>1929</v>
      </c>
      <c r="E233" s="99">
        <f>IF(D233="1.2(1)①",INDEX('1.2(1)①'!$B:$B,MATCH(F233,'1.2(1)①'!$J:$J,0),1),INDEX('1.2(1)②'!$B:$B,MATCH(F233,'1.2(1)②'!$J:$J,0),1))</f>
        <v>7</v>
      </c>
      <c r="F233" s="45" t="s">
        <v>2304</v>
      </c>
      <c r="G233" s="45" t="s">
        <v>1178</v>
      </c>
      <c r="H233" s="45" t="s">
        <v>1179</v>
      </c>
      <c r="I233" s="45" t="s">
        <v>1189</v>
      </c>
      <c r="J233" s="45" t="s">
        <v>1181</v>
      </c>
      <c r="K233" s="45" t="s">
        <v>1178</v>
      </c>
      <c r="L233" s="45">
        <v>1.22</v>
      </c>
      <c r="M233" s="45" t="s">
        <v>1187</v>
      </c>
      <c r="N233" s="45" t="s">
        <v>1188</v>
      </c>
      <c r="O233" s="73">
        <v>2010000</v>
      </c>
      <c r="P233" s="45" t="s">
        <v>1182</v>
      </c>
      <c r="Q233" s="45" t="s">
        <v>1178</v>
      </c>
      <c r="R233" s="45" t="s">
        <v>1178</v>
      </c>
      <c r="S233" s="45" t="s">
        <v>1183</v>
      </c>
      <c r="T233" s="45" t="s">
        <v>1184</v>
      </c>
      <c r="U233" s="45" t="s">
        <v>1185</v>
      </c>
      <c r="V233" s="45" t="s">
        <v>1190</v>
      </c>
      <c r="W233" s="99" t="s">
        <v>2669</v>
      </c>
      <c r="X233" s="52" t="s">
        <v>2967</v>
      </c>
    </row>
    <row r="234" spans="2:24" ht="72">
      <c r="B234" s="45">
        <f t="shared" si="3"/>
        <v>228</v>
      </c>
      <c r="C234" s="45" t="s">
        <v>33</v>
      </c>
      <c r="D234" s="45" t="s">
        <v>1929</v>
      </c>
      <c r="E234" s="99">
        <f>IF(D234="1.2(1)①",INDEX('1.2(1)①'!$B:$B,MATCH(F234,'1.2(1)①'!$J:$J,0),1),INDEX('1.2(1)②'!$B:$B,MATCH(F234,'1.2(1)②'!$J:$J,0),1))</f>
        <v>7</v>
      </c>
      <c r="F234" s="45" t="s">
        <v>2304</v>
      </c>
      <c r="G234" s="45" t="s">
        <v>1178</v>
      </c>
      <c r="H234" s="45" t="s">
        <v>1179</v>
      </c>
      <c r="I234" s="45" t="s">
        <v>1191</v>
      </c>
      <c r="J234" s="45" t="s">
        <v>1181</v>
      </c>
      <c r="K234" s="45" t="s">
        <v>1178</v>
      </c>
      <c r="L234" s="45">
        <v>1.33</v>
      </c>
      <c r="M234" s="45" t="s">
        <v>1187</v>
      </c>
      <c r="N234" s="45" t="s">
        <v>1188</v>
      </c>
      <c r="O234" s="73">
        <v>2780000</v>
      </c>
      <c r="P234" s="45" t="s">
        <v>1182</v>
      </c>
      <c r="Q234" s="45" t="s">
        <v>1178</v>
      </c>
      <c r="R234" s="45" t="s">
        <v>1178</v>
      </c>
      <c r="S234" s="45" t="s">
        <v>1183</v>
      </c>
      <c r="T234" s="45" t="s">
        <v>1184</v>
      </c>
      <c r="U234" s="45" t="s">
        <v>1185</v>
      </c>
      <c r="V234" s="45" t="s">
        <v>1190</v>
      </c>
      <c r="W234" s="99" t="s">
        <v>2669</v>
      </c>
      <c r="X234" s="52" t="s">
        <v>2967</v>
      </c>
    </row>
    <row r="235" spans="2:24" ht="72">
      <c r="B235" s="45">
        <f t="shared" si="3"/>
        <v>229</v>
      </c>
      <c r="C235" s="45" t="s">
        <v>33</v>
      </c>
      <c r="D235" s="45" t="s">
        <v>1929</v>
      </c>
      <c r="E235" s="99">
        <f>IF(D235="1.2(1)①",INDEX('1.2(1)①'!$B:$B,MATCH(F235,'1.2(1)①'!$J:$J,0),1),INDEX('1.2(1)②'!$B:$B,MATCH(F235,'1.2(1)②'!$J:$J,0),1))</f>
        <v>7</v>
      </c>
      <c r="F235" s="45" t="s">
        <v>2304</v>
      </c>
      <c r="G235" s="45" t="s">
        <v>1178</v>
      </c>
      <c r="H235" s="45" t="s">
        <v>1179</v>
      </c>
      <c r="I235" s="45" t="s">
        <v>1192</v>
      </c>
      <c r="J235" s="45" t="s">
        <v>1181</v>
      </c>
      <c r="K235" s="45" t="s">
        <v>1178</v>
      </c>
      <c r="L235" s="45">
        <v>1.34</v>
      </c>
      <c r="M235" s="45" t="s">
        <v>1187</v>
      </c>
      <c r="N235" s="45" t="s">
        <v>1188</v>
      </c>
      <c r="O235" s="73">
        <v>3010000</v>
      </c>
      <c r="P235" s="45" t="s">
        <v>1182</v>
      </c>
      <c r="Q235" s="45" t="s">
        <v>1178</v>
      </c>
      <c r="R235" s="45" t="s">
        <v>1178</v>
      </c>
      <c r="S235" s="45" t="s">
        <v>1183</v>
      </c>
      <c r="T235" s="45" t="s">
        <v>1184</v>
      </c>
      <c r="U235" s="45" t="s">
        <v>1185</v>
      </c>
      <c r="V235" s="45" t="s">
        <v>1190</v>
      </c>
      <c r="W235" s="99" t="s">
        <v>2669</v>
      </c>
      <c r="X235" s="52" t="s">
        <v>2967</v>
      </c>
    </row>
    <row r="236" spans="2:24" ht="72">
      <c r="B236" s="45">
        <f t="shared" si="3"/>
        <v>230</v>
      </c>
      <c r="C236" s="45" t="s">
        <v>33</v>
      </c>
      <c r="D236" s="45" t="s">
        <v>1929</v>
      </c>
      <c r="E236" s="99">
        <f>IF(D236="1.2(1)①",INDEX('1.2(1)①'!$B:$B,MATCH(F236,'1.2(1)①'!$J:$J,0),1),INDEX('1.2(1)②'!$B:$B,MATCH(F236,'1.2(1)②'!$J:$J,0),1))</f>
        <v>7</v>
      </c>
      <c r="F236" s="45" t="s">
        <v>2304</v>
      </c>
      <c r="G236" s="45" t="s">
        <v>1178</v>
      </c>
      <c r="H236" s="45" t="s">
        <v>1179</v>
      </c>
      <c r="I236" s="45" t="s">
        <v>1193</v>
      </c>
      <c r="J236" s="45" t="s">
        <v>1181</v>
      </c>
      <c r="K236" s="45" t="s">
        <v>1178</v>
      </c>
      <c r="L236" s="45">
        <v>1.3</v>
      </c>
      <c r="M236" s="45" t="s">
        <v>1187</v>
      </c>
      <c r="N236" s="45" t="s">
        <v>1188</v>
      </c>
      <c r="O236" s="73">
        <v>3310000</v>
      </c>
      <c r="P236" s="45" t="s">
        <v>1182</v>
      </c>
      <c r="Q236" s="45" t="s">
        <v>1178</v>
      </c>
      <c r="R236" s="45" t="s">
        <v>1178</v>
      </c>
      <c r="S236" s="45" t="s">
        <v>1183</v>
      </c>
      <c r="T236" s="45" t="s">
        <v>1184</v>
      </c>
      <c r="U236" s="45" t="s">
        <v>1185</v>
      </c>
      <c r="V236" s="45" t="s">
        <v>1190</v>
      </c>
      <c r="W236" s="99" t="s">
        <v>2669</v>
      </c>
      <c r="X236" s="52" t="s">
        <v>2967</v>
      </c>
    </row>
    <row r="237" spans="2:24" ht="43.2">
      <c r="B237" s="45">
        <f t="shared" si="3"/>
        <v>231</v>
      </c>
      <c r="C237" s="45" t="s">
        <v>33</v>
      </c>
      <c r="D237" s="45" t="s">
        <v>1929</v>
      </c>
      <c r="E237" s="99">
        <f>IF(D237="1.2(1)①",INDEX('1.2(1)①'!$B:$B,MATCH(F237,'1.2(1)①'!$J:$J,0),1),INDEX('1.2(1)②'!$B:$B,MATCH(F237,'1.2(1)②'!$J:$J,0),1))</f>
        <v>7</v>
      </c>
      <c r="F237" s="45" t="s">
        <v>2304</v>
      </c>
      <c r="G237" s="45" t="s">
        <v>1178</v>
      </c>
      <c r="H237" s="45" t="s">
        <v>1179</v>
      </c>
      <c r="I237" s="45" t="s">
        <v>1180</v>
      </c>
      <c r="J237" s="45" t="s">
        <v>1194</v>
      </c>
      <c r="K237" s="45" t="s">
        <v>1178</v>
      </c>
      <c r="L237" s="45" t="s">
        <v>1178</v>
      </c>
      <c r="M237" s="45" t="s">
        <v>1187</v>
      </c>
      <c r="N237" s="45" t="s">
        <v>1188</v>
      </c>
      <c r="O237" s="73" t="s">
        <v>1178</v>
      </c>
      <c r="P237" s="45" t="s">
        <v>1182</v>
      </c>
      <c r="Q237" s="45" t="s">
        <v>1195</v>
      </c>
      <c r="R237" s="45" t="s">
        <v>1196</v>
      </c>
      <c r="S237" s="45" t="s">
        <v>1197</v>
      </c>
      <c r="T237" s="45" t="s">
        <v>1195</v>
      </c>
      <c r="U237" s="45" t="s">
        <v>1196</v>
      </c>
      <c r="V237" s="45" t="s">
        <v>1197</v>
      </c>
      <c r="W237" s="99" t="s">
        <v>2669</v>
      </c>
      <c r="X237" s="99"/>
    </row>
    <row r="238" spans="2:24" ht="57.6">
      <c r="B238" s="45">
        <f t="shared" si="3"/>
        <v>232</v>
      </c>
      <c r="C238" s="45" t="s">
        <v>33</v>
      </c>
      <c r="D238" s="45" t="s">
        <v>1929</v>
      </c>
      <c r="E238" s="99">
        <f>IF(D238="1.2(1)①",INDEX('1.2(1)①'!$B:$B,MATCH(F238,'1.2(1)①'!$J:$J,0),1),INDEX('1.2(1)②'!$B:$B,MATCH(F238,'1.2(1)②'!$J:$J,0),1))</f>
        <v>7</v>
      </c>
      <c r="F238" s="45" t="s">
        <v>2304</v>
      </c>
      <c r="G238" s="45" t="s">
        <v>1178</v>
      </c>
      <c r="H238" s="45" t="s">
        <v>1179</v>
      </c>
      <c r="I238" s="45" t="s">
        <v>1189</v>
      </c>
      <c r="J238" s="45" t="s">
        <v>1194</v>
      </c>
      <c r="K238" s="45" t="s">
        <v>1178</v>
      </c>
      <c r="L238" s="45">
        <v>1.39</v>
      </c>
      <c r="M238" s="45" t="s">
        <v>1187</v>
      </c>
      <c r="N238" s="45" t="s">
        <v>1188</v>
      </c>
      <c r="O238" s="73">
        <v>2010000</v>
      </c>
      <c r="P238" s="45" t="s">
        <v>1182</v>
      </c>
      <c r="Q238" s="45" t="s">
        <v>1195</v>
      </c>
      <c r="R238" s="45" t="s">
        <v>1196</v>
      </c>
      <c r="S238" s="45" t="s">
        <v>1197</v>
      </c>
      <c r="T238" s="45" t="s">
        <v>1195</v>
      </c>
      <c r="U238" s="45" t="s">
        <v>1196</v>
      </c>
      <c r="V238" s="45" t="s">
        <v>1197</v>
      </c>
      <c r="W238" s="99" t="s">
        <v>2669</v>
      </c>
      <c r="X238" s="52" t="s">
        <v>2967</v>
      </c>
    </row>
    <row r="239" spans="2:24" ht="57.6">
      <c r="B239" s="45">
        <f t="shared" si="3"/>
        <v>233</v>
      </c>
      <c r="C239" s="45" t="s">
        <v>33</v>
      </c>
      <c r="D239" s="45" t="s">
        <v>1929</v>
      </c>
      <c r="E239" s="99">
        <f>IF(D239="1.2(1)①",INDEX('1.2(1)①'!$B:$B,MATCH(F239,'1.2(1)①'!$J:$J,0),1),INDEX('1.2(1)②'!$B:$B,MATCH(F239,'1.2(1)②'!$J:$J,0),1))</f>
        <v>7</v>
      </c>
      <c r="F239" s="45" t="s">
        <v>2304</v>
      </c>
      <c r="G239" s="45" t="s">
        <v>1178</v>
      </c>
      <c r="H239" s="45" t="s">
        <v>1179</v>
      </c>
      <c r="I239" s="45" t="s">
        <v>1191</v>
      </c>
      <c r="J239" s="45" t="s">
        <v>1194</v>
      </c>
      <c r="K239" s="45" t="s">
        <v>1178</v>
      </c>
      <c r="L239" s="45">
        <v>1.86</v>
      </c>
      <c r="M239" s="45" t="s">
        <v>1187</v>
      </c>
      <c r="N239" s="45" t="s">
        <v>1188</v>
      </c>
      <c r="O239" s="73">
        <v>2780000</v>
      </c>
      <c r="P239" s="45" t="s">
        <v>1182</v>
      </c>
      <c r="Q239" s="45" t="s">
        <v>1195</v>
      </c>
      <c r="R239" s="45" t="s">
        <v>1196</v>
      </c>
      <c r="S239" s="45" t="s">
        <v>1197</v>
      </c>
      <c r="T239" s="45" t="s">
        <v>1195</v>
      </c>
      <c r="U239" s="45" t="s">
        <v>1196</v>
      </c>
      <c r="V239" s="45" t="s">
        <v>1197</v>
      </c>
      <c r="W239" s="99" t="s">
        <v>2669</v>
      </c>
      <c r="X239" s="52" t="s">
        <v>2967</v>
      </c>
    </row>
    <row r="240" spans="2:24" ht="57.6">
      <c r="B240" s="45">
        <f t="shared" si="3"/>
        <v>234</v>
      </c>
      <c r="C240" s="45" t="s">
        <v>33</v>
      </c>
      <c r="D240" s="45" t="s">
        <v>1929</v>
      </c>
      <c r="E240" s="99">
        <f>IF(D240="1.2(1)①",INDEX('1.2(1)①'!$B:$B,MATCH(F240,'1.2(1)①'!$J:$J,0),1),INDEX('1.2(1)②'!$B:$B,MATCH(F240,'1.2(1)②'!$J:$J,0),1))</f>
        <v>7</v>
      </c>
      <c r="F240" s="45" t="s">
        <v>2304</v>
      </c>
      <c r="G240" s="45" t="s">
        <v>1178</v>
      </c>
      <c r="H240" s="45" t="s">
        <v>1179</v>
      </c>
      <c r="I240" s="45" t="s">
        <v>1192</v>
      </c>
      <c r="J240" s="45" t="s">
        <v>1194</v>
      </c>
      <c r="K240" s="45" t="s">
        <v>1178</v>
      </c>
      <c r="L240" s="45">
        <v>1.98</v>
      </c>
      <c r="M240" s="45" t="s">
        <v>1187</v>
      </c>
      <c r="N240" s="45" t="s">
        <v>1188</v>
      </c>
      <c r="O240" s="73">
        <v>3010000</v>
      </c>
      <c r="P240" s="45" t="s">
        <v>1182</v>
      </c>
      <c r="Q240" s="45" t="s">
        <v>1195</v>
      </c>
      <c r="R240" s="45" t="s">
        <v>1196</v>
      </c>
      <c r="S240" s="45" t="s">
        <v>1197</v>
      </c>
      <c r="T240" s="45" t="s">
        <v>1195</v>
      </c>
      <c r="U240" s="45" t="s">
        <v>1196</v>
      </c>
      <c r="V240" s="45" t="s">
        <v>1197</v>
      </c>
      <c r="W240" s="99" t="s">
        <v>2669</v>
      </c>
      <c r="X240" s="52" t="s">
        <v>2967</v>
      </c>
    </row>
    <row r="241" spans="2:24" ht="57.6">
      <c r="B241" s="45">
        <f t="shared" si="3"/>
        <v>235</v>
      </c>
      <c r="C241" s="45" t="s">
        <v>33</v>
      </c>
      <c r="D241" s="45" t="s">
        <v>1929</v>
      </c>
      <c r="E241" s="99">
        <f>IF(D241="1.2(1)①",INDEX('1.2(1)①'!$B:$B,MATCH(F241,'1.2(1)①'!$J:$J,0),1),INDEX('1.2(1)②'!$B:$B,MATCH(F241,'1.2(1)②'!$J:$J,0),1))</f>
        <v>7</v>
      </c>
      <c r="F241" s="45" t="s">
        <v>2304</v>
      </c>
      <c r="G241" s="45" t="s">
        <v>1178</v>
      </c>
      <c r="H241" s="45" t="s">
        <v>1179</v>
      </c>
      <c r="I241" s="45" t="s">
        <v>1193</v>
      </c>
      <c r="J241" s="45" t="s">
        <v>1194</v>
      </c>
      <c r="K241" s="45" t="s">
        <v>1178</v>
      </c>
      <c r="L241" s="45">
        <v>1.91</v>
      </c>
      <c r="M241" s="45" t="s">
        <v>1187</v>
      </c>
      <c r="N241" s="45" t="s">
        <v>1188</v>
      </c>
      <c r="O241" s="73">
        <v>3310000</v>
      </c>
      <c r="P241" s="45" t="s">
        <v>1182</v>
      </c>
      <c r="Q241" s="45" t="s">
        <v>1195</v>
      </c>
      <c r="R241" s="45" t="s">
        <v>1196</v>
      </c>
      <c r="S241" s="45" t="s">
        <v>1197</v>
      </c>
      <c r="T241" s="45" t="s">
        <v>1195</v>
      </c>
      <c r="U241" s="45" t="s">
        <v>1196</v>
      </c>
      <c r="V241" s="45" t="s">
        <v>1197</v>
      </c>
      <c r="W241" s="99" t="s">
        <v>2669</v>
      </c>
      <c r="X241" s="52" t="s">
        <v>2967</v>
      </c>
    </row>
    <row r="242" spans="2:24" ht="72">
      <c r="B242" s="45">
        <f t="shared" si="3"/>
        <v>236</v>
      </c>
      <c r="C242" s="45" t="s">
        <v>33</v>
      </c>
      <c r="D242" s="45" t="s">
        <v>1929</v>
      </c>
      <c r="E242" s="99">
        <f>IF(D242="1.2(1)①",INDEX('1.2(1)①'!$B:$B,MATCH(F242,'1.2(1)①'!$J:$J,0),1),INDEX('1.2(1)②'!$B:$B,MATCH(F242,'1.2(1)②'!$J:$J,0),1))</f>
        <v>7</v>
      </c>
      <c r="F242" s="45" t="s">
        <v>2304</v>
      </c>
      <c r="G242" s="45" t="s">
        <v>1198</v>
      </c>
      <c r="H242" s="45" t="s">
        <v>1179</v>
      </c>
      <c r="I242" s="45" t="s">
        <v>1180</v>
      </c>
      <c r="J242" s="45" t="s">
        <v>1181</v>
      </c>
      <c r="K242" s="45" t="s">
        <v>1178</v>
      </c>
      <c r="L242" s="45">
        <v>1.19</v>
      </c>
      <c r="M242" s="45" t="s">
        <v>1187</v>
      </c>
      <c r="N242" s="45" t="s">
        <v>1188</v>
      </c>
      <c r="O242" s="73" t="s">
        <v>1178</v>
      </c>
      <c r="P242" s="45" t="s">
        <v>1182</v>
      </c>
      <c r="Q242" s="45" t="s">
        <v>1178</v>
      </c>
      <c r="R242" s="45" t="s">
        <v>1178</v>
      </c>
      <c r="S242" s="45" t="s">
        <v>1183</v>
      </c>
      <c r="T242" s="45" t="s">
        <v>1184</v>
      </c>
      <c r="U242" s="45" t="s">
        <v>1185</v>
      </c>
      <c r="V242" s="45" t="s">
        <v>1190</v>
      </c>
      <c r="W242" s="99" t="s">
        <v>2669</v>
      </c>
      <c r="X242" s="99"/>
    </row>
    <row r="243" spans="2:24" ht="72">
      <c r="B243" s="45">
        <f t="shared" si="3"/>
        <v>237</v>
      </c>
      <c r="C243" s="45" t="s">
        <v>33</v>
      </c>
      <c r="D243" s="45" t="s">
        <v>1929</v>
      </c>
      <c r="E243" s="99">
        <f>IF(D243="1.2(1)①",INDEX('1.2(1)①'!$B:$B,MATCH(F243,'1.2(1)①'!$J:$J,0),1),INDEX('1.2(1)②'!$B:$B,MATCH(F243,'1.2(1)②'!$J:$J,0),1))</f>
        <v>7</v>
      </c>
      <c r="F243" s="45" t="s">
        <v>2304</v>
      </c>
      <c r="G243" s="45" t="s">
        <v>1198</v>
      </c>
      <c r="H243" s="45" t="s">
        <v>1179</v>
      </c>
      <c r="I243" s="45" t="s">
        <v>1189</v>
      </c>
      <c r="J243" s="45" t="s">
        <v>1181</v>
      </c>
      <c r="K243" s="45" t="s">
        <v>1178</v>
      </c>
      <c r="L243" s="45">
        <v>1.22</v>
      </c>
      <c r="M243" s="45" t="s">
        <v>1187</v>
      </c>
      <c r="N243" s="45" t="s">
        <v>1188</v>
      </c>
      <c r="O243" s="73" t="s">
        <v>1178</v>
      </c>
      <c r="P243" s="45" t="s">
        <v>1182</v>
      </c>
      <c r="Q243" s="45" t="s">
        <v>1178</v>
      </c>
      <c r="R243" s="45" t="s">
        <v>1178</v>
      </c>
      <c r="S243" s="45" t="s">
        <v>1183</v>
      </c>
      <c r="T243" s="45" t="s">
        <v>1184</v>
      </c>
      <c r="U243" s="45" t="s">
        <v>1185</v>
      </c>
      <c r="V243" s="45" t="s">
        <v>1190</v>
      </c>
      <c r="W243" s="99" t="s">
        <v>2669</v>
      </c>
      <c r="X243" s="99"/>
    </row>
    <row r="244" spans="2:24" ht="72">
      <c r="B244" s="45">
        <f t="shared" si="3"/>
        <v>238</v>
      </c>
      <c r="C244" s="45" t="s">
        <v>33</v>
      </c>
      <c r="D244" s="45" t="s">
        <v>1929</v>
      </c>
      <c r="E244" s="99">
        <f>IF(D244="1.2(1)①",INDEX('1.2(1)①'!$B:$B,MATCH(F244,'1.2(1)①'!$J:$J,0),1),INDEX('1.2(1)②'!$B:$B,MATCH(F244,'1.2(1)②'!$J:$J,0),1))</f>
        <v>7</v>
      </c>
      <c r="F244" s="45" t="s">
        <v>2304</v>
      </c>
      <c r="G244" s="45" t="s">
        <v>1198</v>
      </c>
      <c r="H244" s="45" t="s">
        <v>1179</v>
      </c>
      <c r="I244" s="45" t="s">
        <v>1191</v>
      </c>
      <c r="J244" s="45" t="s">
        <v>1181</v>
      </c>
      <c r="K244" s="45" t="s">
        <v>1178</v>
      </c>
      <c r="L244" s="45">
        <v>1.34</v>
      </c>
      <c r="M244" s="45" t="s">
        <v>1187</v>
      </c>
      <c r="N244" s="45" t="s">
        <v>1188</v>
      </c>
      <c r="O244" s="73" t="s">
        <v>1178</v>
      </c>
      <c r="P244" s="45" t="s">
        <v>1182</v>
      </c>
      <c r="Q244" s="45" t="s">
        <v>1178</v>
      </c>
      <c r="R244" s="45" t="s">
        <v>1178</v>
      </c>
      <c r="S244" s="45" t="s">
        <v>1183</v>
      </c>
      <c r="T244" s="45" t="s">
        <v>1184</v>
      </c>
      <c r="U244" s="45" t="s">
        <v>1185</v>
      </c>
      <c r="V244" s="45" t="s">
        <v>1190</v>
      </c>
      <c r="W244" s="99" t="s">
        <v>2669</v>
      </c>
      <c r="X244" s="99"/>
    </row>
    <row r="245" spans="2:24" ht="72">
      <c r="B245" s="45">
        <f t="shared" si="3"/>
        <v>239</v>
      </c>
      <c r="C245" s="45" t="s">
        <v>33</v>
      </c>
      <c r="D245" s="45" t="s">
        <v>1929</v>
      </c>
      <c r="E245" s="99">
        <f>IF(D245="1.2(1)①",INDEX('1.2(1)①'!$B:$B,MATCH(F245,'1.2(1)①'!$J:$J,0),1),INDEX('1.2(1)②'!$B:$B,MATCH(F245,'1.2(1)②'!$J:$J,0),1))</f>
        <v>7</v>
      </c>
      <c r="F245" s="45" t="s">
        <v>2304</v>
      </c>
      <c r="G245" s="45" t="s">
        <v>1198</v>
      </c>
      <c r="H245" s="45" t="s">
        <v>1179</v>
      </c>
      <c r="I245" s="45" t="s">
        <v>1192</v>
      </c>
      <c r="J245" s="45" t="s">
        <v>1181</v>
      </c>
      <c r="K245" s="45" t="s">
        <v>1178</v>
      </c>
      <c r="L245" s="45">
        <v>1.34</v>
      </c>
      <c r="M245" s="45" t="s">
        <v>1187</v>
      </c>
      <c r="N245" s="45" t="s">
        <v>1188</v>
      </c>
      <c r="O245" s="73" t="s">
        <v>1178</v>
      </c>
      <c r="P245" s="45" t="s">
        <v>1182</v>
      </c>
      <c r="Q245" s="45" t="s">
        <v>1178</v>
      </c>
      <c r="R245" s="45" t="s">
        <v>1178</v>
      </c>
      <c r="S245" s="45" t="s">
        <v>1183</v>
      </c>
      <c r="T245" s="45" t="s">
        <v>1184</v>
      </c>
      <c r="U245" s="45" t="s">
        <v>1185</v>
      </c>
      <c r="V245" s="45" t="s">
        <v>1190</v>
      </c>
      <c r="W245" s="99" t="s">
        <v>2669</v>
      </c>
      <c r="X245" s="99"/>
    </row>
    <row r="246" spans="2:24" ht="72">
      <c r="B246" s="45">
        <f t="shared" si="3"/>
        <v>240</v>
      </c>
      <c r="C246" s="45" t="s">
        <v>33</v>
      </c>
      <c r="D246" s="45" t="s">
        <v>1929</v>
      </c>
      <c r="E246" s="99">
        <f>IF(D246="1.2(1)①",INDEX('1.2(1)①'!$B:$B,MATCH(F246,'1.2(1)①'!$J:$J,0),1),INDEX('1.2(1)②'!$B:$B,MATCH(F246,'1.2(1)②'!$J:$J,0),1))</f>
        <v>7</v>
      </c>
      <c r="F246" s="45" t="s">
        <v>2304</v>
      </c>
      <c r="G246" s="45" t="s">
        <v>1198</v>
      </c>
      <c r="H246" s="45" t="s">
        <v>1179</v>
      </c>
      <c r="I246" s="45" t="s">
        <v>1193</v>
      </c>
      <c r="J246" s="45" t="s">
        <v>1181</v>
      </c>
      <c r="K246" s="45" t="s">
        <v>1178</v>
      </c>
      <c r="L246" s="45">
        <v>1.27</v>
      </c>
      <c r="M246" s="45" t="s">
        <v>1187</v>
      </c>
      <c r="N246" s="45" t="s">
        <v>1188</v>
      </c>
      <c r="O246" s="73" t="s">
        <v>1178</v>
      </c>
      <c r="P246" s="45" t="s">
        <v>1182</v>
      </c>
      <c r="Q246" s="45" t="s">
        <v>1178</v>
      </c>
      <c r="R246" s="45" t="s">
        <v>1178</v>
      </c>
      <c r="S246" s="45" t="s">
        <v>1183</v>
      </c>
      <c r="T246" s="45" t="s">
        <v>1184</v>
      </c>
      <c r="U246" s="45" t="s">
        <v>1185</v>
      </c>
      <c r="V246" s="45" t="s">
        <v>1190</v>
      </c>
      <c r="W246" s="99" t="s">
        <v>2669</v>
      </c>
      <c r="X246" s="99"/>
    </row>
    <row r="247" spans="2:24" ht="43.2">
      <c r="B247" s="45">
        <f t="shared" si="3"/>
        <v>241</v>
      </c>
      <c r="C247" s="45" t="s">
        <v>33</v>
      </c>
      <c r="D247" s="45" t="s">
        <v>1929</v>
      </c>
      <c r="E247" s="99">
        <f>IF(D247="1.2(1)①",INDEX('1.2(1)①'!$B:$B,MATCH(F247,'1.2(1)①'!$J:$J,0),1),INDEX('1.2(1)②'!$B:$B,MATCH(F247,'1.2(1)②'!$J:$J,0),1))</f>
        <v>7</v>
      </c>
      <c r="F247" s="45" t="s">
        <v>2304</v>
      </c>
      <c r="G247" s="45" t="s">
        <v>1198</v>
      </c>
      <c r="H247" s="45" t="s">
        <v>1179</v>
      </c>
      <c r="I247" s="45" t="s">
        <v>1180</v>
      </c>
      <c r="J247" s="45" t="s">
        <v>1194</v>
      </c>
      <c r="K247" s="45" t="s">
        <v>1178</v>
      </c>
      <c r="L247" s="45" t="s">
        <v>1178</v>
      </c>
      <c r="M247" s="45" t="s">
        <v>1187</v>
      </c>
      <c r="N247" s="45" t="s">
        <v>1188</v>
      </c>
      <c r="O247" s="73" t="s">
        <v>1178</v>
      </c>
      <c r="P247" s="45" t="s">
        <v>1182</v>
      </c>
      <c r="Q247" s="45" t="s">
        <v>1195</v>
      </c>
      <c r="R247" s="45" t="s">
        <v>1196</v>
      </c>
      <c r="S247" s="45" t="s">
        <v>1197</v>
      </c>
      <c r="T247" s="45" t="s">
        <v>1195</v>
      </c>
      <c r="U247" s="45" t="s">
        <v>1196</v>
      </c>
      <c r="V247" s="45" t="s">
        <v>1197</v>
      </c>
      <c r="W247" s="99" t="s">
        <v>2669</v>
      </c>
      <c r="X247" s="99"/>
    </row>
    <row r="248" spans="2:24" ht="43.2">
      <c r="B248" s="45">
        <f t="shared" si="3"/>
        <v>242</v>
      </c>
      <c r="C248" s="45" t="s">
        <v>33</v>
      </c>
      <c r="D248" s="45" t="s">
        <v>1929</v>
      </c>
      <c r="E248" s="99">
        <f>IF(D248="1.2(1)①",INDEX('1.2(1)①'!$B:$B,MATCH(F248,'1.2(1)①'!$J:$J,0),1),INDEX('1.2(1)②'!$B:$B,MATCH(F248,'1.2(1)②'!$J:$J,0),1))</f>
        <v>7</v>
      </c>
      <c r="F248" s="45" t="s">
        <v>2304</v>
      </c>
      <c r="G248" s="45" t="s">
        <v>1198</v>
      </c>
      <c r="H248" s="45" t="s">
        <v>1179</v>
      </c>
      <c r="I248" s="45" t="s">
        <v>1189</v>
      </c>
      <c r="J248" s="45" t="s">
        <v>1194</v>
      </c>
      <c r="K248" s="45" t="s">
        <v>1178</v>
      </c>
      <c r="L248" s="45">
        <v>1.39</v>
      </c>
      <c r="M248" s="45" t="s">
        <v>1187</v>
      </c>
      <c r="N248" s="45" t="s">
        <v>1188</v>
      </c>
      <c r="O248" s="73" t="s">
        <v>1178</v>
      </c>
      <c r="P248" s="45" t="s">
        <v>1182</v>
      </c>
      <c r="Q248" s="45" t="s">
        <v>1195</v>
      </c>
      <c r="R248" s="45" t="s">
        <v>1196</v>
      </c>
      <c r="S248" s="45" t="s">
        <v>1197</v>
      </c>
      <c r="T248" s="45" t="s">
        <v>1195</v>
      </c>
      <c r="U248" s="45" t="s">
        <v>1196</v>
      </c>
      <c r="V248" s="45" t="s">
        <v>1197</v>
      </c>
      <c r="W248" s="99" t="s">
        <v>2669</v>
      </c>
      <c r="X248" s="99"/>
    </row>
    <row r="249" spans="2:24" ht="43.2">
      <c r="B249" s="45">
        <f t="shared" si="3"/>
        <v>243</v>
      </c>
      <c r="C249" s="45" t="s">
        <v>33</v>
      </c>
      <c r="D249" s="45" t="s">
        <v>1929</v>
      </c>
      <c r="E249" s="99">
        <f>IF(D249="1.2(1)①",INDEX('1.2(1)①'!$B:$B,MATCH(F249,'1.2(1)①'!$J:$J,0),1),INDEX('1.2(1)②'!$B:$B,MATCH(F249,'1.2(1)②'!$J:$J,0),1))</f>
        <v>7</v>
      </c>
      <c r="F249" s="45" t="s">
        <v>2304</v>
      </c>
      <c r="G249" s="45" t="s">
        <v>1198</v>
      </c>
      <c r="H249" s="45" t="s">
        <v>1179</v>
      </c>
      <c r="I249" s="45" t="s">
        <v>1191</v>
      </c>
      <c r="J249" s="45" t="s">
        <v>1194</v>
      </c>
      <c r="K249" s="45" t="s">
        <v>1178</v>
      </c>
      <c r="L249" s="45">
        <v>1.86</v>
      </c>
      <c r="M249" s="45" t="s">
        <v>1187</v>
      </c>
      <c r="N249" s="45" t="s">
        <v>1188</v>
      </c>
      <c r="O249" s="73" t="s">
        <v>1178</v>
      </c>
      <c r="P249" s="45" t="s">
        <v>1182</v>
      </c>
      <c r="Q249" s="45" t="s">
        <v>1195</v>
      </c>
      <c r="R249" s="45" t="s">
        <v>1196</v>
      </c>
      <c r="S249" s="45" t="s">
        <v>1197</v>
      </c>
      <c r="T249" s="45" t="s">
        <v>1195</v>
      </c>
      <c r="U249" s="45" t="s">
        <v>1196</v>
      </c>
      <c r="V249" s="45" t="s">
        <v>1197</v>
      </c>
      <c r="W249" s="99" t="s">
        <v>2669</v>
      </c>
      <c r="X249" s="99"/>
    </row>
    <row r="250" spans="2:24" ht="57.6">
      <c r="B250" s="45">
        <f t="shared" si="3"/>
        <v>244</v>
      </c>
      <c r="C250" s="45" t="s">
        <v>33</v>
      </c>
      <c r="D250" s="45" t="s">
        <v>1929</v>
      </c>
      <c r="E250" s="99">
        <f>IF(D250="1.2(1)①",INDEX('1.2(1)①'!$B:$B,MATCH(F250,'1.2(1)①'!$J:$J,0),1),INDEX('1.2(1)②'!$B:$B,MATCH(F250,'1.2(1)②'!$J:$J,0),1))</f>
        <v>7</v>
      </c>
      <c r="F250" s="45" t="s">
        <v>2304</v>
      </c>
      <c r="G250" s="45" t="s">
        <v>1198</v>
      </c>
      <c r="H250" s="45" t="s">
        <v>1179</v>
      </c>
      <c r="I250" s="45" t="s">
        <v>1192</v>
      </c>
      <c r="J250" s="45" t="s">
        <v>1194</v>
      </c>
      <c r="K250" s="45" t="s">
        <v>1178</v>
      </c>
      <c r="L250" s="45">
        <v>1.93</v>
      </c>
      <c r="M250" s="45" t="s">
        <v>1187</v>
      </c>
      <c r="N250" s="45" t="s">
        <v>1188</v>
      </c>
      <c r="O250" s="73">
        <v>3080000</v>
      </c>
      <c r="P250" s="45" t="s">
        <v>1182</v>
      </c>
      <c r="Q250" s="45" t="s">
        <v>1195</v>
      </c>
      <c r="R250" s="45" t="s">
        <v>1196</v>
      </c>
      <c r="S250" s="45" t="s">
        <v>1197</v>
      </c>
      <c r="T250" s="45" t="s">
        <v>1195</v>
      </c>
      <c r="U250" s="45" t="s">
        <v>1196</v>
      </c>
      <c r="V250" s="45" t="s">
        <v>1197</v>
      </c>
      <c r="W250" s="99" t="s">
        <v>2669</v>
      </c>
      <c r="X250" s="52" t="s">
        <v>2967</v>
      </c>
    </row>
    <row r="251" spans="2:24" ht="43.2">
      <c r="B251" s="45">
        <f t="shared" si="3"/>
        <v>245</v>
      </c>
      <c r="C251" s="45" t="s">
        <v>33</v>
      </c>
      <c r="D251" s="45" t="s">
        <v>1929</v>
      </c>
      <c r="E251" s="99">
        <f>IF(D251="1.2(1)①",INDEX('1.2(1)①'!$B:$B,MATCH(F251,'1.2(1)①'!$J:$J,0),1),INDEX('1.2(1)②'!$B:$B,MATCH(F251,'1.2(1)②'!$J:$J,0),1))</f>
        <v>7</v>
      </c>
      <c r="F251" s="45" t="s">
        <v>2304</v>
      </c>
      <c r="G251" s="45" t="s">
        <v>1198</v>
      </c>
      <c r="H251" s="45" t="s">
        <v>1179</v>
      </c>
      <c r="I251" s="45" t="s">
        <v>1193</v>
      </c>
      <c r="J251" s="45" t="s">
        <v>1194</v>
      </c>
      <c r="K251" s="45" t="s">
        <v>1178</v>
      </c>
      <c r="L251" s="45">
        <v>1.85</v>
      </c>
      <c r="M251" s="45" t="s">
        <v>1187</v>
      </c>
      <c r="N251" s="45" t="s">
        <v>1188</v>
      </c>
      <c r="O251" s="73" t="s">
        <v>1178</v>
      </c>
      <c r="P251" s="45" t="s">
        <v>1182</v>
      </c>
      <c r="Q251" s="45" t="s">
        <v>1195</v>
      </c>
      <c r="R251" s="45" t="s">
        <v>1196</v>
      </c>
      <c r="S251" s="45" t="s">
        <v>1197</v>
      </c>
      <c r="T251" s="45" t="s">
        <v>1195</v>
      </c>
      <c r="U251" s="45" t="s">
        <v>1196</v>
      </c>
      <c r="V251" s="45" t="s">
        <v>1197</v>
      </c>
      <c r="W251" s="99" t="s">
        <v>2669</v>
      </c>
      <c r="X251" s="99"/>
    </row>
    <row r="252" spans="2:24" ht="72">
      <c r="B252" s="45">
        <f t="shared" si="3"/>
        <v>246</v>
      </c>
      <c r="C252" s="45" t="s">
        <v>33</v>
      </c>
      <c r="D252" s="45" t="s">
        <v>1929</v>
      </c>
      <c r="E252" s="99">
        <f>IF(D252="1.2(1)①",INDEX('1.2(1)①'!$B:$B,MATCH(F252,'1.2(1)①'!$J:$J,0),1),INDEX('1.2(1)②'!$B:$B,MATCH(F252,'1.2(1)②'!$J:$J,0),1))</f>
        <v>7</v>
      </c>
      <c r="F252" s="45" t="s">
        <v>2304</v>
      </c>
      <c r="G252" s="45" t="s">
        <v>1199</v>
      </c>
      <c r="H252" s="45" t="s">
        <v>1179</v>
      </c>
      <c r="I252" s="45" t="s">
        <v>1180</v>
      </c>
      <c r="J252" s="45" t="s">
        <v>1181</v>
      </c>
      <c r="K252" s="45" t="s">
        <v>1178</v>
      </c>
      <c r="L252" s="45" t="s">
        <v>1178</v>
      </c>
      <c r="M252" s="45" t="s">
        <v>1187</v>
      </c>
      <c r="N252" s="45" t="s">
        <v>1188</v>
      </c>
      <c r="O252" s="73" t="s">
        <v>1178</v>
      </c>
      <c r="P252" s="45" t="s">
        <v>1182</v>
      </c>
      <c r="Q252" s="45" t="s">
        <v>1178</v>
      </c>
      <c r="R252" s="45" t="s">
        <v>1178</v>
      </c>
      <c r="S252" s="45" t="s">
        <v>1183</v>
      </c>
      <c r="T252" s="45" t="s">
        <v>1184</v>
      </c>
      <c r="U252" s="45" t="s">
        <v>1185</v>
      </c>
      <c r="V252" s="45" t="s">
        <v>1190</v>
      </c>
      <c r="W252" s="99" t="s">
        <v>2669</v>
      </c>
      <c r="X252" s="99"/>
    </row>
    <row r="253" spans="2:24" ht="72">
      <c r="B253" s="45">
        <f t="shared" si="3"/>
        <v>247</v>
      </c>
      <c r="C253" s="45" t="s">
        <v>33</v>
      </c>
      <c r="D253" s="45" t="s">
        <v>1929</v>
      </c>
      <c r="E253" s="99">
        <f>IF(D253="1.2(1)①",INDEX('1.2(1)①'!$B:$B,MATCH(F253,'1.2(1)①'!$J:$J,0),1),INDEX('1.2(1)②'!$B:$B,MATCH(F253,'1.2(1)②'!$J:$J,0),1))</f>
        <v>7</v>
      </c>
      <c r="F253" s="45" t="s">
        <v>2304</v>
      </c>
      <c r="G253" s="45" t="s">
        <v>1199</v>
      </c>
      <c r="H253" s="45" t="s">
        <v>1179</v>
      </c>
      <c r="I253" s="45" t="s">
        <v>1189</v>
      </c>
      <c r="J253" s="45" t="s">
        <v>1181</v>
      </c>
      <c r="K253" s="45" t="s">
        <v>1178</v>
      </c>
      <c r="L253" s="45" t="s">
        <v>1178</v>
      </c>
      <c r="M253" s="45" t="s">
        <v>1187</v>
      </c>
      <c r="N253" s="45" t="s">
        <v>1188</v>
      </c>
      <c r="O253" s="73" t="s">
        <v>1178</v>
      </c>
      <c r="P253" s="45" t="s">
        <v>1182</v>
      </c>
      <c r="Q253" s="45" t="s">
        <v>1178</v>
      </c>
      <c r="R253" s="45" t="s">
        <v>1178</v>
      </c>
      <c r="S253" s="45" t="s">
        <v>1183</v>
      </c>
      <c r="T253" s="45" t="s">
        <v>1184</v>
      </c>
      <c r="U253" s="45" t="s">
        <v>1185</v>
      </c>
      <c r="V253" s="45" t="s">
        <v>1190</v>
      </c>
      <c r="W253" s="99" t="s">
        <v>2669</v>
      </c>
      <c r="X253" s="99"/>
    </row>
    <row r="254" spans="2:24" ht="72">
      <c r="B254" s="45">
        <f t="shared" si="3"/>
        <v>248</v>
      </c>
      <c r="C254" s="45" t="s">
        <v>33</v>
      </c>
      <c r="D254" s="45" t="s">
        <v>1929</v>
      </c>
      <c r="E254" s="99">
        <f>IF(D254="1.2(1)①",INDEX('1.2(1)①'!$B:$B,MATCH(F254,'1.2(1)①'!$J:$J,0),1),INDEX('1.2(1)②'!$B:$B,MATCH(F254,'1.2(1)②'!$J:$J,0),1))</f>
        <v>7</v>
      </c>
      <c r="F254" s="45" t="s">
        <v>2304</v>
      </c>
      <c r="G254" s="45" t="s">
        <v>1199</v>
      </c>
      <c r="H254" s="45" t="s">
        <v>1179</v>
      </c>
      <c r="I254" s="45" t="s">
        <v>1191</v>
      </c>
      <c r="J254" s="45" t="s">
        <v>1181</v>
      </c>
      <c r="K254" s="45" t="s">
        <v>1178</v>
      </c>
      <c r="L254" s="45">
        <v>1.34</v>
      </c>
      <c r="M254" s="45" t="s">
        <v>1187</v>
      </c>
      <c r="N254" s="45" t="s">
        <v>1188</v>
      </c>
      <c r="O254" s="73" t="s">
        <v>1178</v>
      </c>
      <c r="P254" s="45" t="s">
        <v>1182</v>
      </c>
      <c r="Q254" s="45" t="s">
        <v>1178</v>
      </c>
      <c r="R254" s="45" t="s">
        <v>1178</v>
      </c>
      <c r="S254" s="45" t="s">
        <v>1183</v>
      </c>
      <c r="T254" s="45" t="s">
        <v>1184</v>
      </c>
      <c r="U254" s="45" t="s">
        <v>1185</v>
      </c>
      <c r="V254" s="45" t="s">
        <v>1190</v>
      </c>
      <c r="W254" s="99" t="s">
        <v>2669</v>
      </c>
      <c r="X254" s="99"/>
    </row>
    <row r="255" spans="2:24" ht="72">
      <c r="B255" s="45">
        <f t="shared" si="3"/>
        <v>249</v>
      </c>
      <c r="C255" s="45" t="s">
        <v>33</v>
      </c>
      <c r="D255" s="45" t="s">
        <v>1929</v>
      </c>
      <c r="E255" s="99">
        <f>IF(D255="1.2(1)①",INDEX('1.2(1)①'!$B:$B,MATCH(F255,'1.2(1)①'!$J:$J,0),1),INDEX('1.2(1)②'!$B:$B,MATCH(F255,'1.2(1)②'!$J:$J,0),1))</f>
        <v>7</v>
      </c>
      <c r="F255" s="45" t="s">
        <v>2304</v>
      </c>
      <c r="G255" s="45" t="s">
        <v>1199</v>
      </c>
      <c r="H255" s="45" t="s">
        <v>1179</v>
      </c>
      <c r="I255" s="45" t="s">
        <v>1192</v>
      </c>
      <c r="J255" s="45" t="s">
        <v>1181</v>
      </c>
      <c r="K255" s="45" t="s">
        <v>1178</v>
      </c>
      <c r="L255" s="45">
        <v>1.34</v>
      </c>
      <c r="M255" s="45" t="s">
        <v>1187</v>
      </c>
      <c r="N255" s="45" t="s">
        <v>1188</v>
      </c>
      <c r="O255" s="73">
        <v>3670000</v>
      </c>
      <c r="P255" s="45" t="s">
        <v>1182</v>
      </c>
      <c r="Q255" s="45" t="s">
        <v>1178</v>
      </c>
      <c r="R255" s="45" t="s">
        <v>1178</v>
      </c>
      <c r="S255" s="45" t="s">
        <v>1183</v>
      </c>
      <c r="T255" s="45" t="s">
        <v>1184</v>
      </c>
      <c r="U255" s="45" t="s">
        <v>1185</v>
      </c>
      <c r="V255" s="45" t="s">
        <v>1190</v>
      </c>
      <c r="W255" s="99" t="s">
        <v>2669</v>
      </c>
      <c r="X255" s="52" t="s">
        <v>2967</v>
      </c>
    </row>
    <row r="256" spans="2:24" ht="72">
      <c r="B256" s="45">
        <f t="shared" si="3"/>
        <v>250</v>
      </c>
      <c r="C256" s="45" t="s">
        <v>33</v>
      </c>
      <c r="D256" s="45" t="s">
        <v>1929</v>
      </c>
      <c r="E256" s="99">
        <f>IF(D256="1.2(1)①",INDEX('1.2(1)①'!$B:$B,MATCH(F256,'1.2(1)①'!$J:$J,0),1),INDEX('1.2(1)②'!$B:$B,MATCH(F256,'1.2(1)②'!$J:$J,0),1))</f>
        <v>7</v>
      </c>
      <c r="F256" s="45" t="s">
        <v>2304</v>
      </c>
      <c r="G256" s="45" t="s">
        <v>1199</v>
      </c>
      <c r="H256" s="45" t="s">
        <v>1179</v>
      </c>
      <c r="I256" s="45" t="s">
        <v>1193</v>
      </c>
      <c r="J256" s="45" t="s">
        <v>1181</v>
      </c>
      <c r="K256" s="45" t="s">
        <v>1178</v>
      </c>
      <c r="L256" s="45">
        <v>1.27</v>
      </c>
      <c r="M256" s="45" t="s">
        <v>1187</v>
      </c>
      <c r="N256" s="45" t="s">
        <v>1188</v>
      </c>
      <c r="O256" s="73" t="s">
        <v>1178</v>
      </c>
      <c r="P256" s="45" t="s">
        <v>1182</v>
      </c>
      <c r="Q256" s="45" t="s">
        <v>1178</v>
      </c>
      <c r="R256" s="45" t="s">
        <v>1178</v>
      </c>
      <c r="S256" s="45" t="s">
        <v>1183</v>
      </c>
      <c r="T256" s="45" t="s">
        <v>1184</v>
      </c>
      <c r="U256" s="45" t="s">
        <v>1185</v>
      </c>
      <c r="V256" s="45" t="s">
        <v>1190</v>
      </c>
      <c r="W256" s="99" t="s">
        <v>2669</v>
      </c>
      <c r="X256" s="52" t="s">
        <v>2967</v>
      </c>
    </row>
    <row r="257" spans="2:24" ht="43.2">
      <c r="B257" s="45">
        <f t="shared" si="3"/>
        <v>251</v>
      </c>
      <c r="C257" s="45" t="s">
        <v>33</v>
      </c>
      <c r="D257" s="45" t="s">
        <v>1929</v>
      </c>
      <c r="E257" s="99">
        <f>IF(D257="1.2(1)①",INDEX('1.2(1)①'!$B:$B,MATCH(F257,'1.2(1)①'!$J:$J,0),1),INDEX('1.2(1)②'!$B:$B,MATCH(F257,'1.2(1)②'!$J:$J,0),1))</f>
        <v>7</v>
      </c>
      <c r="F257" s="45" t="s">
        <v>2304</v>
      </c>
      <c r="G257" s="45" t="s">
        <v>1199</v>
      </c>
      <c r="H257" s="45" t="s">
        <v>1179</v>
      </c>
      <c r="I257" s="45" t="s">
        <v>1180</v>
      </c>
      <c r="J257" s="45" t="s">
        <v>1194</v>
      </c>
      <c r="K257" s="45" t="s">
        <v>1178</v>
      </c>
      <c r="L257" s="45" t="s">
        <v>1178</v>
      </c>
      <c r="M257" s="45" t="s">
        <v>1187</v>
      </c>
      <c r="N257" s="45" t="s">
        <v>1188</v>
      </c>
      <c r="O257" s="73" t="s">
        <v>1178</v>
      </c>
      <c r="P257" s="45" t="s">
        <v>1182</v>
      </c>
      <c r="Q257" s="45" t="s">
        <v>1195</v>
      </c>
      <c r="R257" s="45" t="s">
        <v>1196</v>
      </c>
      <c r="S257" s="45" t="s">
        <v>1197</v>
      </c>
      <c r="T257" s="45" t="s">
        <v>1195</v>
      </c>
      <c r="U257" s="45" t="s">
        <v>1196</v>
      </c>
      <c r="V257" s="45" t="s">
        <v>1197</v>
      </c>
      <c r="W257" s="99" t="s">
        <v>2669</v>
      </c>
      <c r="X257" s="99"/>
    </row>
    <row r="258" spans="2:24" ht="43.2">
      <c r="B258" s="45">
        <f t="shared" ref="B258:B321" si="4">ROW(B258)-6</f>
        <v>252</v>
      </c>
      <c r="C258" s="45" t="s">
        <v>33</v>
      </c>
      <c r="D258" s="45" t="s">
        <v>1929</v>
      </c>
      <c r="E258" s="99">
        <f>IF(D258="1.2(1)①",INDEX('1.2(1)①'!$B:$B,MATCH(F258,'1.2(1)①'!$J:$J,0),1),INDEX('1.2(1)②'!$B:$B,MATCH(F258,'1.2(1)②'!$J:$J,0),1))</f>
        <v>7</v>
      </c>
      <c r="F258" s="45" t="s">
        <v>2304</v>
      </c>
      <c r="G258" s="45" t="s">
        <v>1199</v>
      </c>
      <c r="H258" s="45" t="s">
        <v>1179</v>
      </c>
      <c r="I258" s="45" t="s">
        <v>1189</v>
      </c>
      <c r="J258" s="45" t="s">
        <v>1194</v>
      </c>
      <c r="K258" s="45" t="s">
        <v>1178</v>
      </c>
      <c r="L258" s="45" t="s">
        <v>1178</v>
      </c>
      <c r="M258" s="45" t="s">
        <v>1187</v>
      </c>
      <c r="N258" s="45" t="s">
        <v>1188</v>
      </c>
      <c r="O258" s="73" t="s">
        <v>1178</v>
      </c>
      <c r="P258" s="45" t="s">
        <v>1182</v>
      </c>
      <c r="Q258" s="45" t="s">
        <v>1195</v>
      </c>
      <c r="R258" s="45" t="s">
        <v>1196</v>
      </c>
      <c r="S258" s="45" t="s">
        <v>1197</v>
      </c>
      <c r="T258" s="45" t="s">
        <v>1195</v>
      </c>
      <c r="U258" s="45" t="s">
        <v>1196</v>
      </c>
      <c r="V258" s="45" t="s">
        <v>1197</v>
      </c>
      <c r="W258" s="99" t="s">
        <v>2669</v>
      </c>
      <c r="X258" s="99"/>
    </row>
    <row r="259" spans="2:24" ht="43.2">
      <c r="B259" s="45">
        <f t="shared" si="4"/>
        <v>253</v>
      </c>
      <c r="C259" s="45" t="s">
        <v>33</v>
      </c>
      <c r="D259" s="45" t="s">
        <v>1929</v>
      </c>
      <c r="E259" s="99">
        <f>IF(D259="1.2(1)①",INDEX('1.2(1)①'!$B:$B,MATCH(F259,'1.2(1)①'!$J:$J,0),1),INDEX('1.2(1)②'!$B:$B,MATCH(F259,'1.2(1)②'!$J:$J,0),1))</f>
        <v>7</v>
      </c>
      <c r="F259" s="45" t="s">
        <v>2304</v>
      </c>
      <c r="G259" s="45" t="s">
        <v>1199</v>
      </c>
      <c r="H259" s="45" t="s">
        <v>1179</v>
      </c>
      <c r="I259" s="45" t="s">
        <v>1191</v>
      </c>
      <c r="J259" s="45" t="s">
        <v>1194</v>
      </c>
      <c r="K259" s="45" t="s">
        <v>1178</v>
      </c>
      <c r="L259" s="45">
        <v>1.86</v>
      </c>
      <c r="M259" s="45" t="s">
        <v>1187</v>
      </c>
      <c r="N259" s="45" t="s">
        <v>1188</v>
      </c>
      <c r="O259" s="73" t="s">
        <v>1178</v>
      </c>
      <c r="P259" s="45" t="s">
        <v>1182</v>
      </c>
      <c r="Q259" s="45" t="s">
        <v>1195</v>
      </c>
      <c r="R259" s="45" t="s">
        <v>1196</v>
      </c>
      <c r="S259" s="45" t="s">
        <v>1197</v>
      </c>
      <c r="T259" s="45" t="s">
        <v>1195</v>
      </c>
      <c r="U259" s="45" t="s">
        <v>1196</v>
      </c>
      <c r="V259" s="45" t="s">
        <v>1197</v>
      </c>
      <c r="W259" s="99" t="s">
        <v>2669</v>
      </c>
      <c r="X259" s="99"/>
    </row>
    <row r="260" spans="2:24" ht="57.6">
      <c r="B260" s="45">
        <f t="shared" si="4"/>
        <v>254</v>
      </c>
      <c r="C260" s="45" t="s">
        <v>33</v>
      </c>
      <c r="D260" s="45" t="s">
        <v>1929</v>
      </c>
      <c r="E260" s="99">
        <f>IF(D260="1.2(1)①",INDEX('1.2(1)①'!$B:$B,MATCH(F260,'1.2(1)①'!$J:$J,0),1),INDEX('1.2(1)②'!$B:$B,MATCH(F260,'1.2(1)②'!$J:$J,0),1))</f>
        <v>7</v>
      </c>
      <c r="F260" s="45" t="s">
        <v>2304</v>
      </c>
      <c r="G260" s="45" t="s">
        <v>1199</v>
      </c>
      <c r="H260" s="45" t="s">
        <v>1179</v>
      </c>
      <c r="I260" s="45" t="s">
        <v>1192</v>
      </c>
      <c r="J260" s="45" t="s">
        <v>1194</v>
      </c>
      <c r="K260" s="45" t="s">
        <v>1178</v>
      </c>
      <c r="L260" s="45">
        <v>1.97</v>
      </c>
      <c r="M260" s="45" t="s">
        <v>1187</v>
      </c>
      <c r="N260" s="45" t="s">
        <v>1188</v>
      </c>
      <c r="O260" s="73">
        <v>3670000</v>
      </c>
      <c r="P260" s="45" t="s">
        <v>1182</v>
      </c>
      <c r="Q260" s="45" t="s">
        <v>1195</v>
      </c>
      <c r="R260" s="45" t="s">
        <v>1196</v>
      </c>
      <c r="S260" s="45" t="s">
        <v>1197</v>
      </c>
      <c r="T260" s="45" t="s">
        <v>1195</v>
      </c>
      <c r="U260" s="45" t="s">
        <v>1196</v>
      </c>
      <c r="V260" s="45" t="s">
        <v>1197</v>
      </c>
      <c r="W260" s="99" t="s">
        <v>2669</v>
      </c>
      <c r="X260" s="52" t="s">
        <v>2967</v>
      </c>
    </row>
    <row r="261" spans="2:24" ht="43.2">
      <c r="B261" s="45">
        <f t="shared" si="4"/>
        <v>255</v>
      </c>
      <c r="C261" s="45" t="s">
        <v>33</v>
      </c>
      <c r="D261" s="45" t="s">
        <v>1929</v>
      </c>
      <c r="E261" s="99">
        <f>IF(D261="1.2(1)①",INDEX('1.2(1)①'!$B:$B,MATCH(F261,'1.2(1)①'!$J:$J,0),1),INDEX('1.2(1)②'!$B:$B,MATCH(F261,'1.2(1)②'!$J:$J,0),1))</f>
        <v>7</v>
      </c>
      <c r="F261" s="45" t="s">
        <v>2304</v>
      </c>
      <c r="G261" s="45" t="s">
        <v>1199</v>
      </c>
      <c r="H261" s="45" t="s">
        <v>1179</v>
      </c>
      <c r="I261" s="45" t="s">
        <v>1193</v>
      </c>
      <c r="J261" s="45" t="s">
        <v>1194</v>
      </c>
      <c r="K261" s="45" t="s">
        <v>1178</v>
      </c>
      <c r="L261" s="45">
        <v>1.91</v>
      </c>
      <c r="M261" s="45" t="s">
        <v>1187</v>
      </c>
      <c r="N261" s="45" t="s">
        <v>1188</v>
      </c>
      <c r="O261" s="73" t="s">
        <v>1178</v>
      </c>
      <c r="P261" s="45" t="s">
        <v>1182</v>
      </c>
      <c r="Q261" s="45" t="s">
        <v>1195</v>
      </c>
      <c r="R261" s="45" t="s">
        <v>1196</v>
      </c>
      <c r="S261" s="45" t="s">
        <v>1197</v>
      </c>
      <c r="T261" s="45" t="s">
        <v>1195</v>
      </c>
      <c r="U261" s="45" t="s">
        <v>1196</v>
      </c>
      <c r="V261" s="45" t="s">
        <v>1197</v>
      </c>
      <c r="W261" s="99" t="s">
        <v>2669</v>
      </c>
      <c r="X261" s="99"/>
    </row>
    <row r="262" spans="2:24" ht="57.6">
      <c r="B262" s="45">
        <f t="shared" si="4"/>
        <v>256</v>
      </c>
      <c r="C262" s="45" t="s">
        <v>1239</v>
      </c>
      <c r="D262" s="45" t="s">
        <v>1929</v>
      </c>
      <c r="E262" s="99">
        <f>IF(D262="1.2(1)①",INDEX('1.2(1)①'!$B:$B,MATCH(F262,'1.2(1)①'!$J:$J,0),1),INDEX('1.2(1)②'!$B:$B,MATCH(F262,'1.2(1)②'!$J:$J,0),1))</f>
        <v>9</v>
      </c>
      <c r="F262" s="45" t="s">
        <v>2305</v>
      </c>
      <c r="G262" s="45" t="s">
        <v>1178</v>
      </c>
      <c r="H262" s="45" t="s">
        <v>1240</v>
      </c>
      <c r="I262" s="45" t="s">
        <v>1228</v>
      </c>
      <c r="J262" s="45" t="s">
        <v>1241</v>
      </c>
      <c r="K262" s="45" t="s">
        <v>1178</v>
      </c>
      <c r="L262" s="45">
        <v>3.64</v>
      </c>
      <c r="M262" s="45" t="s">
        <v>1187</v>
      </c>
      <c r="N262" s="45" t="s">
        <v>1188</v>
      </c>
      <c r="O262" s="73" t="s">
        <v>1178</v>
      </c>
      <c r="P262" s="45" t="s">
        <v>1182</v>
      </c>
      <c r="Q262" s="45" t="s">
        <v>1242</v>
      </c>
      <c r="R262" s="45" t="s">
        <v>1243</v>
      </c>
      <c r="S262" s="45" t="s">
        <v>1244</v>
      </c>
      <c r="T262" s="45" t="s">
        <v>1242</v>
      </c>
      <c r="U262" s="45" t="s">
        <v>1243</v>
      </c>
      <c r="V262" s="45" t="s">
        <v>1244</v>
      </c>
      <c r="W262" s="99" t="s">
        <v>2669</v>
      </c>
      <c r="X262" s="99"/>
    </row>
    <row r="263" spans="2:24" ht="57.6">
      <c r="B263" s="45">
        <f t="shared" si="4"/>
        <v>257</v>
      </c>
      <c r="C263" s="45" t="s">
        <v>1239</v>
      </c>
      <c r="D263" s="45" t="s">
        <v>1929</v>
      </c>
      <c r="E263" s="99">
        <f>IF(D263="1.2(1)①",INDEX('1.2(1)①'!$B:$B,MATCH(F263,'1.2(1)①'!$J:$J,0),1),INDEX('1.2(1)②'!$B:$B,MATCH(F263,'1.2(1)②'!$J:$J,0),1))</f>
        <v>9</v>
      </c>
      <c r="F263" s="45" t="s">
        <v>2305</v>
      </c>
      <c r="G263" s="45" t="s">
        <v>1178</v>
      </c>
      <c r="H263" s="45" t="s">
        <v>1240</v>
      </c>
      <c r="I263" s="45" t="s">
        <v>1245</v>
      </c>
      <c r="J263" s="45" t="s">
        <v>1241</v>
      </c>
      <c r="K263" s="45" t="s">
        <v>1178</v>
      </c>
      <c r="L263" s="45" t="s">
        <v>1178</v>
      </c>
      <c r="M263" s="45" t="s">
        <v>1187</v>
      </c>
      <c r="N263" s="45" t="s">
        <v>1188</v>
      </c>
      <c r="O263" s="73" t="s">
        <v>1178</v>
      </c>
      <c r="P263" s="45" t="s">
        <v>1182</v>
      </c>
      <c r="Q263" s="45" t="s">
        <v>1242</v>
      </c>
      <c r="R263" s="45" t="s">
        <v>1243</v>
      </c>
      <c r="S263" s="45" t="s">
        <v>1244</v>
      </c>
      <c r="T263" s="45" t="s">
        <v>1242</v>
      </c>
      <c r="U263" s="45" t="s">
        <v>1243</v>
      </c>
      <c r="V263" s="45" t="s">
        <v>1244</v>
      </c>
      <c r="W263" s="99" t="s">
        <v>2669</v>
      </c>
      <c r="X263" s="99"/>
    </row>
    <row r="264" spans="2:24" ht="57.6">
      <c r="B264" s="45">
        <f t="shared" si="4"/>
        <v>258</v>
      </c>
      <c r="C264" s="45" t="s">
        <v>1239</v>
      </c>
      <c r="D264" s="45" t="s">
        <v>1929</v>
      </c>
      <c r="E264" s="99">
        <f>IF(D264="1.2(1)①",INDEX('1.2(1)①'!$B:$B,MATCH(F264,'1.2(1)①'!$J:$J,0),1),INDEX('1.2(1)②'!$B:$B,MATCH(F264,'1.2(1)②'!$J:$J,0),1))</f>
        <v>9</v>
      </c>
      <c r="F264" s="45" t="s">
        <v>2305</v>
      </c>
      <c r="G264" s="45" t="s">
        <v>1178</v>
      </c>
      <c r="H264" s="45" t="s">
        <v>1240</v>
      </c>
      <c r="I264" s="45" t="s">
        <v>1246</v>
      </c>
      <c r="J264" s="45" t="s">
        <v>1241</v>
      </c>
      <c r="K264" s="45" t="s">
        <v>1178</v>
      </c>
      <c r="L264" s="45" t="s">
        <v>1178</v>
      </c>
      <c r="M264" s="45" t="s">
        <v>1187</v>
      </c>
      <c r="N264" s="45" t="s">
        <v>1188</v>
      </c>
      <c r="O264" s="73" t="s">
        <v>1178</v>
      </c>
      <c r="P264" s="45" t="s">
        <v>1182</v>
      </c>
      <c r="Q264" s="45" t="s">
        <v>1242</v>
      </c>
      <c r="R264" s="45" t="s">
        <v>1243</v>
      </c>
      <c r="S264" s="45" t="s">
        <v>1244</v>
      </c>
      <c r="T264" s="45" t="s">
        <v>1242</v>
      </c>
      <c r="U264" s="45" t="s">
        <v>1243</v>
      </c>
      <c r="V264" s="45" t="s">
        <v>1244</v>
      </c>
      <c r="W264" s="99" t="s">
        <v>2669</v>
      </c>
      <c r="X264" s="99"/>
    </row>
    <row r="265" spans="2:24" ht="57.6">
      <c r="B265" s="45">
        <f t="shared" si="4"/>
        <v>259</v>
      </c>
      <c r="C265" s="45" t="s">
        <v>1239</v>
      </c>
      <c r="D265" s="45" t="s">
        <v>1929</v>
      </c>
      <c r="E265" s="99">
        <f>IF(D265="1.2(1)①",INDEX('1.2(1)①'!$B:$B,MATCH(F265,'1.2(1)①'!$J:$J,0),1),INDEX('1.2(1)②'!$B:$B,MATCH(F265,'1.2(1)②'!$J:$J,0),1))</f>
        <v>9</v>
      </c>
      <c r="F265" s="45" t="s">
        <v>2305</v>
      </c>
      <c r="G265" s="45" t="s">
        <v>1178</v>
      </c>
      <c r="H265" s="45" t="s">
        <v>1240</v>
      </c>
      <c r="I265" s="45" t="s">
        <v>1247</v>
      </c>
      <c r="J265" s="45" t="s">
        <v>1241</v>
      </c>
      <c r="K265" s="45" t="s">
        <v>1178</v>
      </c>
      <c r="L265" s="45" t="s">
        <v>1178</v>
      </c>
      <c r="M265" s="45" t="s">
        <v>1187</v>
      </c>
      <c r="N265" s="45" t="s">
        <v>1188</v>
      </c>
      <c r="O265" s="73" t="s">
        <v>1178</v>
      </c>
      <c r="P265" s="45" t="s">
        <v>1182</v>
      </c>
      <c r="Q265" s="45" t="s">
        <v>1242</v>
      </c>
      <c r="R265" s="45" t="s">
        <v>1243</v>
      </c>
      <c r="S265" s="45" t="s">
        <v>1244</v>
      </c>
      <c r="T265" s="45" t="s">
        <v>1242</v>
      </c>
      <c r="U265" s="45" t="s">
        <v>1243</v>
      </c>
      <c r="V265" s="45" t="s">
        <v>1244</v>
      </c>
      <c r="W265" s="99" t="s">
        <v>2669</v>
      </c>
      <c r="X265" s="99"/>
    </row>
    <row r="266" spans="2:24" ht="57.6">
      <c r="B266" s="45">
        <f t="shared" si="4"/>
        <v>260</v>
      </c>
      <c r="C266" s="45" t="s">
        <v>1239</v>
      </c>
      <c r="D266" s="45" t="s">
        <v>1929</v>
      </c>
      <c r="E266" s="99">
        <f>IF(D266="1.2(1)①",INDEX('1.2(1)①'!$B:$B,MATCH(F266,'1.2(1)①'!$J:$J,0),1),INDEX('1.2(1)②'!$B:$B,MATCH(F266,'1.2(1)②'!$J:$J,0),1))</f>
        <v>9</v>
      </c>
      <c r="F266" s="45" t="s">
        <v>2305</v>
      </c>
      <c r="G266" s="45" t="s">
        <v>1178</v>
      </c>
      <c r="H266" s="45" t="s">
        <v>1240</v>
      </c>
      <c r="I266" s="45" t="s">
        <v>1248</v>
      </c>
      <c r="J266" s="45" t="s">
        <v>1241</v>
      </c>
      <c r="K266" s="45" t="s">
        <v>1178</v>
      </c>
      <c r="L266" s="45" t="s">
        <v>1178</v>
      </c>
      <c r="M266" s="45" t="s">
        <v>1187</v>
      </c>
      <c r="N266" s="45" t="s">
        <v>1188</v>
      </c>
      <c r="O266" s="73" t="s">
        <v>1178</v>
      </c>
      <c r="P266" s="45" t="s">
        <v>1182</v>
      </c>
      <c r="Q266" s="45" t="s">
        <v>1242</v>
      </c>
      <c r="R266" s="45" t="s">
        <v>1243</v>
      </c>
      <c r="S266" s="45" t="s">
        <v>1244</v>
      </c>
      <c r="T266" s="45" t="s">
        <v>1242</v>
      </c>
      <c r="U266" s="45" t="s">
        <v>1243</v>
      </c>
      <c r="V266" s="45" t="s">
        <v>1244</v>
      </c>
      <c r="W266" s="99" t="s">
        <v>2669</v>
      </c>
      <c r="X266" s="99"/>
    </row>
    <row r="267" spans="2:24" ht="57.6">
      <c r="B267" s="45">
        <f t="shared" si="4"/>
        <v>261</v>
      </c>
      <c r="C267" s="45" t="s">
        <v>1239</v>
      </c>
      <c r="D267" s="45" t="s">
        <v>1929</v>
      </c>
      <c r="E267" s="99">
        <f>IF(D267="1.2(1)①",INDEX('1.2(1)①'!$B:$B,MATCH(F267,'1.2(1)①'!$J:$J,0),1),INDEX('1.2(1)②'!$B:$B,MATCH(F267,'1.2(1)②'!$J:$J,0),1))</f>
        <v>9</v>
      </c>
      <c r="F267" s="45" t="s">
        <v>2305</v>
      </c>
      <c r="G267" s="45" t="s">
        <v>1178</v>
      </c>
      <c r="H267" s="45" t="s">
        <v>1240</v>
      </c>
      <c r="I267" s="45" t="s">
        <v>1249</v>
      </c>
      <c r="J267" s="45" t="s">
        <v>1241</v>
      </c>
      <c r="K267" s="45" t="s">
        <v>1178</v>
      </c>
      <c r="L267" s="45" t="s">
        <v>1178</v>
      </c>
      <c r="M267" s="45" t="s">
        <v>1187</v>
      </c>
      <c r="N267" s="45" t="s">
        <v>1188</v>
      </c>
      <c r="O267" s="73" t="s">
        <v>1178</v>
      </c>
      <c r="P267" s="45" t="s">
        <v>1182</v>
      </c>
      <c r="Q267" s="45" t="s">
        <v>1242</v>
      </c>
      <c r="R267" s="45" t="s">
        <v>1243</v>
      </c>
      <c r="S267" s="45" t="s">
        <v>1244</v>
      </c>
      <c r="T267" s="45" t="s">
        <v>1242</v>
      </c>
      <c r="U267" s="45" t="s">
        <v>1243</v>
      </c>
      <c r="V267" s="45" t="s">
        <v>1244</v>
      </c>
      <c r="W267" s="99" t="s">
        <v>2669</v>
      </c>
      <c r="X267" s="99"/>
    </row>
    <row r="268" spans="2:24" ht="57.6">
      <c r="B268" s="45">
        <f t="shared" si="4"/>
        <v>262</v>
      </c>
      <c r="C268" s="45" t="s">
        <v>1239</v>
      </c>
      <c r="D268" s="45" t="s">
        <v>1929</v>
      </c>
      <c r="E268" s="99">
        <f>IF(D268="1.2(1)①",INDEX('1.2(1)①'!$B:$B,MATCH(F268,'1.2(1)①'!$J:$J,0),1),INDEX('1.2(1)②'!$B:$B,MATCH(F268,'1.2(1)②'!$J:$J,0),1))</f>
        <v>9</v>
      </c>
      <c r="F268" s="45" t="s">
        <v>2305</v>
      </c>
      <c r="G268" s="45" t="s">
        <v>1178</v>
      </c>
      <c r="H268" s="45" t="s">
        <v>1240</v>
      </c>
      <c r="I268" s="45" t="s">
        <v>1250</v>
      </c>
      <c r="J268" s="45" t="s">
        <v>1241</v>
      </c>
      <c r="K268" s="45" t="s">
        <v>1178</v>
      </c>
      <c r="L268" s="45" t="s">
        <v>1178</v>
      </c>
      <c r="M268" s="45" t="s">
        <v>1187</v>
      </c>
      <c r="N268" s="45" t="s">
        <v>1188</v>
      </c>
      <c r="O268" s="73" t="s">
        <v>1178</v>
      </c>
      <c r="P268" s="45" t="s">
        <v>1182</v>
      </c>
      <c r="Q268" s="45" t="s">
        <v>1242</v>
      </c>
      <c r="R268" s="45" t="s">
        <v>1243</v>
      </c>
      <c r="S268" s="45" t="s">
        <v>1244</v>
      </c>
      <c r="T268" s="45" t="s">
        <v>1242</v>
      </c>
      <c r="U268" s="45" t="s">
        <v>1243</v>
      </c>
      <c r="V268" s="45" t="s">
        <v>1244</v>
      </c>
      <c r="W268" s="99" t="s">
        <v>2669</v>
      </c>
      <c r="X268" s="99"/>
    </row>
    <row r="269" spans="2:24" ht="57.6">
      <c r="B269" s="45">
        <f t="shared" si="4"/>
        <v>263</v>
      </c>
      <c r="C269" s="45" t="s">
        <v>1239</v>
      </c>
      <c r="D269" s="45" t="s">
        <v>1929</v>
      </c>
      <c r="E269" s="99">
        <f>IF(D269="1.2(1)①",INDEX('1.2(1)①'!$B:$B,MATCH(F269,'1.2(1)①'!$J:$J,0),1),INDEX('1.2(1)②'!$B:$B,MATCH(F269,'1.2(1)②'!$J:$J,0),1))</f>
        <v>9</v>
      </c>
      <c r="F269" s="45" t="s">
        <v>2305</v>
      </c>
      <c r="G269" s="45" t="s">
        <v>1178</v>
      </c>
      <c r="H269" s="45" t="s">
        <v>1240</v>
      </c>
      <c r="I269" s="45" t="s">
        <v>1251</v>
      </c>
      <c r="J269" s="45" t="s">
        <v>1241</v>
      </c>
      <c r="K269" s="45" t="s">
        <v>1178</v>
      </c>
      <c r="L269" s="45" t="s">
        <v>1178</v>
      </c>
      <c r="M269" s="45" t="s">
        <v>1187</v>
      </c>
      <c r="N269" s="45" t="s">
        <v>1188</v>
      </c>
      <c r="O269" s="73" t="s">
        <v>1178</v>
      </c>
      <c r="P269" s="45" t="s">
        <v>1182</v>
      </c>
      <c r="Q269" s="45" t="s">
        <v>1242</v>
      </c>
      <c r="R269" s="45" t="s">
        <v>1243</v>
      </c>
      <c r="S269" s="45" t="s">
        <v>1244</v>
      </c>
      <c r="T269" s="45" t="s">
        <v>1242</v>
      </c>
      <c r="U269" s="45" t="s">
        <v>1243</v>
      </c>
      <c r="V269" s="45" t="s">
        <v>1244</v>
      </c>
      <c r="W269" s="99" t="s">
        <v>2669</v>
      </c>
      <c r="X269" s="99"/>
    </row>
    <row r="270" spans="2:24" ht="57.6">
      <c r="B270" s="45">
        <f t="shared" si="4"/>
        <v>264</v>
      </c>
      <c r="C270" s="45" t="s">
        <v>1239</v>
      </c>
      <c r="D270" s="45" t="s">
        <v>1929</v>
      </c>
      <c r="E270" s="99">
        <f>IF(D270="1.2(1)①",INDEX('1.2(1)①'!$B:$B,MATCH(F270,'1.2(1)①'!$J:$J,0),1),INDEX('1.2(1)②'!$B:$B,MATCH(F270,'1.2(1)②'!$J:$J,0),1))</f>
        <v>9</v>
      </c>
      <c r="F270" s="45" t="s">
        <v>2305</v>
      </c>
      <c r="G270" s="45" t="s">
        <v>1178</v>
      </c>
      <c r="H270" s="45" t="s">
        <v>1240</v>
      </c>
      <c r="I270" s="45" t="s">
        <v>1252</v>
      </c>
      <c r="J270" s="45" t="s">
        <v>1241</v>
      </c>
      <c r="K270" s="45" t="s">
        <v>1178</v>
      </c>
      <c r="L270" s="45">
        <v>2.6</v>
      </c>
      <c r="M270" s="45" t="s">
        <v>1187</v>
      </c>
      <c r="N270" s="45" t="s">
        <v>1188</v>
      </c>
      <c r="O270" s="73">
        <v>9080000</v>
      </c>
      <c r="P270" s="45" t="s">
        <v>1182</v>
      </c>
      <c r="Q270" s="45" t="s">
        <v>1242</v>
      </c>
      <c r="R270" s="45" t="s">
        <v>1243</v>
      </c>
      <c r="S270" s="45" t="s">
        <v>1244</v>
      </c>
      <c r="T270" s="45" t="s">
        <v>1242</v>
      </c>
      <c r="U270" s="45" t="s">
        <v>1243</v>
      </c>
      <c r="V270" s="45" t="s">
        <v>1244</v>
      </c>
      <c r="W270" s="99" t="s">
        <v>2669</v>
      </c>
      <c r="X270" s="52" t="s">
        <v>2967</v>
      </c>
    </row>
    <row r="271" spans="2:24" ht="172.8">
      <c r="B271" s="45">
        <f t="shared" si="4"/>
        <v>265</v>
      </c>
      <c r="C271" s="45" t="s">
        <v>1333</v>
      </c>
      <c r="D271" s="45" t="s">
        <v>1929</v>
      </c>
      <c r="E271" s="99">
        <f>IF(D271="1.2(1)①",INDEX('1.2(1)①'!$B:$B,MATCH(F271,'1.2(1)①'!$J:$J,0),1),INDEX('1.2(1)②'!$B:$B,MATCH(F271,'1.2(1)②'!$J:$J,0),1))</f>
        <v>10</v>
      </c>
      <c r="F271" s="45" t="s">
        <v>2306</v>
      </c>
      <c r="G271" s="45" t="s">
        <v>1178</v>
      </c>
      <c r="H271" s="45" t="s">
        <v>1201</v>
      </c>
      <c r="I271" s="45" t="s">
        <v>1228</v>
      </c>
      <c r="J271" s="45" t="s">
        <v>1222</v>
      </c>
      <c r="K271" s="45" t="s">
        <v>1178</v>
      </c>
      <c r="L271" s="45">
        <v>34.4</v>
      </c>
      <c r="M271" s="45" t="s">
        <v>1187</v>
      </c>
      <c r="N271" s="45" t="s">
        <v>1188</v>
      </c>
      <c r="O271" s="73" t="s">
        <v>1178</v>
      </c>
      <c r="P271" s="45" t="s">
        <v>1334</v>
      </c>
      <c r="Q271" s="45" t="s">
        <v>1335</v>
      </c>
      <c r="R271" s="45" t="s">
        <v>1292</v>
      </c>
      <c r="S271" s="45" t="s">
        <v>1336</v>
      </c>
      <c r="T271" s="45" t="s">
        <v>1337</v>
      </c>
      <c r="U271" s="45" t="s">
        <v>1338</v>
      </c>
      <c r="V271" s="45" t="s">
        <v>1339</v>
      </c>
      <c r="W271" s="99" t="s">
        <v>2669</v>
      </c>
      <c r="X271" s="99"/>
    </row>
    <row r="272" spans="2:24" ht="172.8">
      <c r="B272" s="45">
        <f t="shared" si="4"/>
        <v>266</v>
      </c>
      <c r="C272" s="45" t="s">
        <v>1333</v>
      </c>
      <c r="D272" s="45" t="s">
        <v>1929</v>
      </c>
      <c r="E272" s="99">
        <f>IF(D272="1.2(1)①",INDEX('1.2(1)①'!$B:$B,MATCH(F272,'1.2(1)①'!$J:$J,0),1),INDEX('1.2(1)②'!$B:$B,MATCH(F272,'1.2(1)②'!$J:$J,0),1))</f>
        <v>10</v>
      </c>
      <c r="F272" s="45" t="s">
        <v>2306</v>
      </c>
      <c r="G272" s="45" t="s">
        <v>1178</v>
      </c>
      <c r="H272" s="45" t="s">
        <v>1201</v>
      </c>
      <c r="I272" s="45" t="s">
        <v>1245</v>
      </c>
      <c r="J272" s="45" t="s">
        <v>1222</v>
      </c>
      <c r="K272" s="45" t="s">
        <v>1178</v>
      </c>
      <c r="L272" s="45">
        <v>34.5</v>
      </c>
      <c r="M272" s="45" t="s">
        <v>1187</v>
      </c>
      <c r="N272" s="45" t="s">
        <v>1188</v>
      </c>
      <c r="O272" s="73" t="s">
        <v>1178</v>
      </c>
      <c r="P272" s="45" t="s">
        <v>1334</v>
      </c>
      <c r="Q272" s="45" t="s">
        <v>1335</v>
      </c>
      <c r="R272" s="45" t="s">
        <v>1292</v>
      </c>
      <c r="S272" s="45" t="s">
        <v>1336</v>
      </c>
      <c r="T272" s="45" t="s">
        <v>1337</v>
      </c>
      <c r="U272" s="45" t="s">
        <v>1338</v>
      </c>
      <c r="V272" s="45" t="s">
        <v>1339</v>
      </c>
      <c r="W272" s="99" t="s">
        <v>2669</v>
      </c>
      <c r="X272" s="99"/>
    </row>
    <row r="273" spans="2:24" ht="172.8">
      <c r="B273" s="45">
        <f t="shared" si="4"/>
        <v>267</v>
      </c>
      <c r="C273" s="45" t="s">
        <v>1333</v>
      </c>
      <c r="D273" s="45" t="s">
        <v>1929</v>
      </c>
      <c r="E273" s="99">
        <f>IF(D273="1.2(1)①",INDEX('1.2(1)①'!$B:$B,MATCH(F273,'1.2(1)①'!$J:$J,0),1),INDEX('1.2(1)②'!$B:$B,MATCH(F273,'1.2(1)②'!$J:$J,0),1))</f>
        <v>10</v>
      </c>
      <c r="F273" s="45" t="s">
        <v>2306</v>
      </c>
      <c r="G273" s="45" t="s">
        <v>1178</v>
      </c>
      <c r="H273" s="45" t="s">
        <v>1201</v>
      </c>
      <c r="I273" s="45" t="s">
        <v>1246</v>
      </c>
      <c r="J273" s="45" t="s">
        <v>1222</v>
      </c>
      <c r="K273" s="45" t="s">
        <v>1178</v>
      </c>
      <c r="L273" s="45">
        <v>34.799999999999997</v>
      </c>
      <c r="M273" s="45" t="s">
        <v>1187</v>
      </c>
      <c r="N273" s="45" t="s">
        <v>1188</v>
      </c>
      <c r="O273" s="73" t="s">
        <v>1178</v>
      </c>
      <c r="P273" s="45" t="s">
        <v>1334</v>
      </c>
      <c r="Q273" s="45" t="s">
        <v>1335</v>
      </c>
      <c r="R273" s="45" t="s">
        <v>1292</v>
      </c>
      <c r="S273" s="45" t="s">
        <v>1336</v>
      </c>
      <c r="T273" s="45" t="s">
        <v>1337</v>
      </c>
      <c r="U273" s="45" t="s">
        <v>1338</v>
      </c>
      <c r="V273" s="45" t="s">
        <v>1339</v>
      </c>
      <c r="W273" s="99" t="s">
        <v>2669</v>
      </c>
      <c r="X273" s="99"/>
    </row>
    <row r="274" spans="2:24" ht="172.8">
      <c r="B274" s="45">
        <f t="shared" si="4"/>
        <v>268</v>
      </c>
      <c r="C274" s="45" t="s">
        <v>1333</v>
      </c>
      <c r="D274" s="45" t="s">
        <v>1929</v>
      </c>
      <c r="E274" s="99">
        <f>IF(D274="1.2(1)①",INDEX('1.2(1)①'!$B:$B,MATCH(F274,'1.2(1)①'!$J:$J,0),1),INDEX('1.2(1)②'!$B:$B,MATCH(F274,'1.2(1)②'!$J:$J,0),1))</f>
        <v>10</v>
      </c>
      <c r="F274" s="45" t="s">
        <v>2306</v>
      </c>
      <c r="G274" s="45" t="s">
        <v>1178</v>
      </c>
      <c r="H274" s="45" t="s">
        <v>1201</v>
      </c>
      <c r="I274" s="45" t="s">
        <v>1247</v>
      </c>
      <c r="J274" s="45" t="s">
        <v>1222</v>
      </c>
      <c r="K274" s="45" t="s">
        <v>1178</v>
      </c>
      <c r="L274" s="45">
        <v>34.9</v>
      </c>
      <c r="M274" s="45" t="s">
        <v>1187</v>
      </c>
      <c r="N274" s="45" t="s">
        <v>1188</v>
      </c>
      <c r="O274" s="73" t="s">
        <v>1178</v>
      </c>
      <c r="P274" s="45" t="s">
        <v>1334</v>
      </c>
      <c r="Q274" s="45" t="s">
        <v>1335</v>
      </c>
      <c r="R274" s="45" t="s">
        <v>1292</v>
      </c>
      <c r="S274" s="45" t="s">
        <v>1336</v>
      </c>
      <c r="T274" s="45" t="s">
        <v>1337</v>
      </c>
      <c r="U274" s="45" t="s">
        <v>1338</v>
      </c>
      <c r="V274" s="45" t="s">
        <v>1339</v>
      </c>
      <c r="W274" s="99" t="s">
        <v>2669</v>
      </c>
      <c r="X274" s="99"/>
    </row>
    <row r="275" spans="2:24" ht="172.8">
      <c r="B275" s="45">
        <f t="shared" si="4"/>
        <v>269</v>
      </c>
      <c r="C275" s="45" t="s">
        <v>1333</v>
      </c>
      <c r="D275" s="45" t="s">
        <v>1929</v>
      </c>
      <c r="E275" s="99">
        <f>IF(D275="1.2(1)①",INDEX('1.2(1)①'!$B:$B,MATCH(F275,'1.2(1)①'!$J:$J,0),1),INDEX('1.2(1)②'!$B:$B,MATCH(F275,'1.2(1)②'!$J:$J,0),1))</f>
        <v>10</v>
      </c>
      <c r="F275" s="45" t="s">
        <v>2306</v>
      </c>
      <c r="G275" s="45" t="s">
        <v>1178</v>
      </c>
      <c r="H275" s="45" t="s">
        <v>1201</v>
      </c>
      <c r="I275" s="45" t="s">
        <v>1340</v>
      </c>
      <c r="J275" s="45" t="s">
        <v>1222</v>
      </c>
      <c r="K275" s="45" t="s">
        <v>1178</v>
      </c>
      <c r="L275" s="45">
        <v>34.9</v>
      </c>
      <c r="M275" s="45" t="s">
        <v>1187</v>
      </c>
      <c r="N275" s="45" t="s">
        <v>1188</v>
      </c>
      <c r="O275" s="73" t="s">
        <v>1178</v>
      </c>
      <c r="P275" s="45" t="s">
        <v>1334</v>
      </c>
      <c r="Q275" s="45" t="s">
        <v>1335</v>
      </c>
      <c r="R275" s="45" t="s">
        <v>1292</v>
      </c>
      <c r="S275" s="45" t="s">
        <v>1336</v>
      </c>
      <c r="T275" s="45" t="s">
        <v>1337</v>
      </c>
      <c r="U275" s="45" t="s">
        <v>1338</v>
      </c>
      <c r="V275" s="45" t="s">
        <v>1339</v>
      </c>
      <c r="W275" s="99" t="s">
        <v>2669</v>
      </c>
      <c r="X275" s="99"/>
    </row>
    <row r="276" spans="2:24" ht="172.8">
      <c r="B276" s="45">
        <f t="shared" si="4"/>
        <v>270</v>
      </c>
      <c r="C276" s="45" t="s">
        <v>1333</v>
      </c>
      <c r="D276" s="45" t="s">
        <v>1929</v>
      </c>
      <c r="E276" s="99">
        <f>IF(D276="1.2(1)①",INDEX('1.2(1)①'!$B:$B,MATCH(F276,'1.2(1)①'!$J:$J,0),1),INDEX('1.2(1)②'!$B:$B,MATCH(F276,'1.2(1)②'!$J:$J,0),1))</f>
        <v>10</v>
      </c>
      <c r="F276" s="45" t="s">
        <v>2306</v>
      </c>
      <c r="G276" s="45" t="s">
        <v>1178</v>
      </c>
      <c r="H276" s="45" t="s">
        <v>1201</v>
      </c>
      <c r="I276" s="45" t="s">
        <v>1341</v>
      </c>
      <c r="J276" s="45" t="s">
        <v>1222</v>
      </c>
      <c r="K276" s="45" t="s">
        <v>1178</v>
      </c>
      <c r="L276" s="45">
        <v>35</v>
      </c>
      <c r="M276" s="45" t="s">
        <v>1187</v>
      </c>
      <c r="N276" s="45" t="s">
        <v>1188</v>
      </c>
      <c r="O276" s="73" t="s">
        <v>1178</v>
      </c>
      <c r="P276" s="45" t="s">
        <v>1334</v>
      </c>
      <c r="Q276" s="45" t="s">
        <v>1335</v>
      </c>
      <c r="R276" s="45" t="s">
        <v>1292</v>
      </c>
      <c r="S276" s="45" t="s">
        <v>1336</v>
      </c>
      <c r="T276" s="45" t="s">
        <v>1337</v>
      </c>
      <c r="U276" s="45" t="s">
        <v>1338</v>
      </c>
      <c r="V276" s="45" t="s">
        <v>1339</v>
      </c>
      <c r="W276" s="99" t="s">
        <v>2669</v>
      </c>
      <c r="X276" s="99"/>
    </row>
    <row r="277" spans="2:24" ht="172.8">
      <c r="B277" s="45">
        <f t="shared" si="4"/>
        <v>271</v>
      </c>
      <c r="C277" s="45" t="s">
        <v>1333</v>
      </c>
      <c r="D277" s="45" t="s">
        <v>1929</v>
      </c>
      <c r="E277" s="99">
        <f>IF(D277="1.2(1)①",INDEX('1.2(1)①'!$B:$B,MATCH(F277,'1.2(1)①'!$J:$J,0),1),INDEX('1.2(1)②'!$B:$B,MATCH(F277,'1.2(1)②'!$J:$J,0),1))</f>
        <v>10</v>
      </c>
      <c r="F277" s="45" t="s">
        <v>2306</v>
      </c>
      <c r="G277" s="45" t="s">
        <v>1178</v>
      </c>
      <c r="H277" s="45" t="s">
        <v>1201</v>
      </c>
      <c r="I277" s="45" t="s">
        <v>1342</v>
      </c>
      <c r="J277" s="45" t="s">
        <v>1222</v>
      </c>
      <c r="K277" s="45" t="s">
        <v>1178</v>
      </c>
      <c r="L277" s="45">
        <v>35.200000000000003</v>
      </c>
      <c r="M277" s="45" t="s">
        <v>1187</v>
      </c>
      <c r="N277" s="45" t="s">
        <v>1188</v>
      </c>
      <c r="O277" s="73" t="s">
        <v>1178</v>
      </c>
      <c r="P277" s="45" t="s">
        <v>1334</v>
      </c>
      <c r="Q277" s="45" t="s">
        <v>1335</v>
      </c>
      <c r="R277" s="45" t="s">
        <v>1292</v>
      </c>
      <c r="S277" s="45" t="s">
        <v>1336</v>
      </c>
      <c r="T277" s="45" t="s">
        <v>1337</v>
      </c>
      <c r="U277" s="45" t="s">
        <v>1338</v>
      </c>
      <c r="V277" s="45" t="s">
        <v>1339</v>
      </c>
      <c r="W277" s="99" t="s">
        <v>2669</v>
      </c>
      <c r="X277" s="99"/>
    </row>
    <row r="278" spans="2:24" ht="172.8">
      <c r="B278" s="45">
        <f t="shared" si="4"/>
        <v>272</v>
      </c>
      <c r="C278" s="45" t="s">
        <v>1333</v>
      </c>
      <c r="D278" s="45" t="s">
        <v>1929</v>
      </c>
      <c r="E278" s="99">
        <f>IF(D278="1.2(1)①",INDEX('1.2(1)①'!$B:$B,MATCH(F278,'1.2(1)①'!$J:$J,0),1),INDEX('1.2(1)②'!$B:$B,MATCH(F278,'1.2(1)②'!$J:$J,0),1))</f>
        <v>10</v>
      </c>
      <c r="F278" s="45" t="s">
        <v>2306</v>
      </c>
      <c r="G278" s="45" t="s">
        <v>1178</v>
      </c>
      <c r="H278" s="45" t="s">
        <v>1201</v>
      </c>
      <c r="I278" s="45" t="s">
        <v>1343</v>
      </c>
      <c r="J278" s="45" t="s">
        <v>1222</v>
      </c>
      <c r="K278" s="45" t="s">
        <v>1178</v>
      </c>
      <c r="L278" s="45">
        <v>35</v>
      </c>
      <c r="M278" s="45" t="s">
        <v>1187</v>
      </c>
      <c r="N278" s="45" t="s">
        <v>1188</v>
      </c>
      <c r="O278" s="73" t="s">
        <v>1178</v>
      </c>
      <c r="P278" s="45" t="s">
        <v>1334</v>
      </c>
      <c r="Q278" s="45" t="s">
        <v>1335</v>
      </c>
      <c r="R278" s="45" t="s">
        <v>1292</v>
      </c>
      <c r="S278" s="45" t="s">
        <v>1336</v>
      </c>
      <c r="T278" s="45" t="s">
        <v>1337</v>
      </c>
      <c r="U278" s="45" t="s">
        <v>1338</v>
      </c>
      <c r="V278" s="45" t="s">
        <v>1339</v>
      </c>
      <c r="W278" s="99" t="s">
        <v>2669</v>
      </c>
      <c r="X278" s="99"/>
    </row>
    <row r="279" spans="2:24" ht="172.8">
      <c r="B279" s="45">
        <f t="shared" si="4"/>
        <v>273</v>
      </c>
      <c r="C279" s="45" t="s">
        <v>1333</v>
      </c>
      <c r="D279" s="45" t="s">
        <v>1929</v>
      </c>
      <c r="E279" s="99">
        <f>IF(D279="1.2(1)①",INDEX('1.2(1)①'!$B:$B,MATCH(F279,'1.2(1)①'!$J:$J,0),1),INDEX('1.2(1)②'!$B:$B,MATCH(F279,'1.2(1)②'!$J:$J,0),1))</f>
        <v>10</v>
      </c>
      <c r="F279" s="45" t="s">
        <v>2306</v>
      </c>
      <c r="G279" s="45" t="s">
        <v>1178</v>
      </c>
      <c r="H279" s="45" t="s">
        <v>1201</v>
      </c>
      <c r="I279" s="45" t="s">
        <v>1344</v>
      </c>
      <c r="J279" s="45" t="s">
        <v>1222</v>
      </c>
      <c r="K279" s="45" t="s">
        <v>1178</v>
      </c>
      <c r="L279" s="45">
        <v>35.1</v>
      </c>
      <c r="M279" s="45" t="s">
        <v>1187</v>
      </c>
      <c r="N279" s="45" t="s">
        <v>1188</v>
      </c>
      <c r="O279" s="73" t="s">
        <v>1178</v>
      </c>
      <c r="P279" s="45" t="s">
        <v>1334</v>
      </c>
      <c r="Q279" s="45" t="s">
        <v>1335</v>
      </c>
      <c r="R279" s="45" t="s">
        <v>1292</v>
      </c>
      <c r="S279" s="45" t="s">
        <v>1336</v>
      </c>
      <c r="T279" s="45" t="s">
        <v>1337</v>
      </c>
      <c r="U279" s="45" t="s">
        <v>1338</v>
      </c>
      <c r="V279" s="45" t="s">
        <v>1339</v>
      </c>
      <c r="W279" s="99" t="s">
        <v>2669</v>
      </c>
      <c r="X279" s="99"/>
    </row>
    <row r="280" spans="2:24" ht="172.8">
      <c r="B280" s="45">
        <f t="shared" si="4"/>
        <v>274</v>
      </c>
      <c r="C280" s="45" t="s">
        <v>1333</v>
      </c>
      <c r="D280" s="45" t="s">
        <v>1929</v>
      </c>
      <c r="E280" s="99">
        <f>IF(D280="1.2(1)①",INDEX('1.2(1)①'!$B:$B,MATCH(F280,'1.2(1)①'!$J:$J,0),1),INDEX('1.2(1)②'!$B:$B,MATCH(F280,'1.2(1)②'!$J:$J,0),1))</f>
        <v>10</v>
      </c>
      <c r="F280" s="45" t="s">
        <v>2306</v>
      </c>
      <c r="G280" s="45" t="s">
        <v>1178</v>
      </c>
      <c r="H280" s="45" t="s">
        <v>1201</v>
      </c>
      <c r="I280" s="45" t="s">
        <v>1345</v>
      </c>
      <c r="J280" s="45" t="s">
        <v>1222</v>
      </c>
      <c r="K280" s="45" t="s">
        <v>1178</v>
      </c>
      <c r="L280" s="45">
        <v>35.200000000000003</v>
      </c>
      <c r="M280" s="45" t="s">
        <v>1187</v>
      </c>
      <c r="N280" s="45" t="s">
        <v>1188</v>
      </c>
      <c r="O280" s="73" t="s">
        <v>1178</v>
      </c>
      <c r="P280" s="45" t="s">
        <v>1334</v>
      </c>
      <c r="Q280" s="45" t="s">
        <v>1335</v>
      </c>
      <c r="R280" s="45" t="s">
        <v>1292</v>
      </c>
      <c r="S280" s="45" t="s">
        <v>1336</v>
      </c>
      <c r="T280" s="45" t="s">
        <v>1337</v>
      </c>
      <c r="U280" s="45" t="s">
        <v>1338</v>
      </c>
      <c r="V280" s="45" t="s">
        <v>1339</v>
      </c>
      <c r="W280" s="99" t="s">
        <v>2669</v>
      </c>
      <c r="X280" s="99"/>
    </row>
    <row r="281" spans="2:24" ht="172.8">
      <c r="B281" s="45">
        <f t="shared" si="4"/>
        <v>275</v>
      </c>
      <c r="C281" s="45" t="s">
        <v>1333</v>
      </c>
      <c r="D281" s="45" t="s">
        <v>1929</v>
      </c>
      <c r="E281" s="99">
        <f>IF(D281="1.2(1)①",INDEX('1.2(1)①'!$B:$B,MATCH(F281,'1.2(1)①'!$J:$J,0),1),INDEX('1.2(1)②'!$B:$B,MATCH(F281,'1.2(1)②'!$J:$J,0),1))</f>
        <v>10</v>
      </c>
      <c r="F281" s="45" t="s">
        <v>2306</v>
      </c>
      <c r="G281" s="45" t="s">
        <v>1178</v>
      </c>
      <c r="H281" s="45" t="s">
        <v>1201</v>
      </c>
      <c r="I281" s="45" t="s">
        <v>1346</v>
      </c>
      <c r="J281" s="45" t="s">
        <v>1222</v>
      </c>
      <c r="K281" s="45" t="s">
        <v>1178</v>
      </c>
      <c r="L281" s="45">
        <v>35.1</v>
      </c>
      <c r="M281" s="45" t="s">
        <v>1187</v>
      </c>
      <c r="N281" s="45" t="s">
        <v>1188</v>
      </c>
      <c r="O281" s="73" t="s">
        <v>1178</v>
      </c>
      <c r="P281" s="45" t="s">
        <v>1334</v>
      </c>
      <c r="Q281" s="45" t="s">
        <v>1335</v>
      </c>
      <c r="R281" s="45" t="s">
        <v>1292</v>
      </c>
      <c r="S281" s="45" t="s">
        <v>1336</v>
      </c>
      <c r="T281" s="45" t="s">
        <v>1337</v>
      </c>
      <c r="U281" s="45" t="s">
        <v>1338</v>
      </c>
      <c r="V281" s="45" t="s">
        <v>1339</v>
      </c>
      <c r="W281" s="99" t="s">
        <v>2669</v>
      </c>
      <c r="X281" s="99"/>
    </row>
    <row r="282" spans="2:24" ht="172.8">
      <c r="B282" s="45">
        <f t="shared" si="4"/>
        <v>276</v>
      </c>
      <c r="C282" s="45" t="s">
        <v>1333</v>
      </c>
      <c r="D282" s="45" t="s">
        <v>1929</v>
      </c>
      <c r="E282" s="99">
        <f>IF(D282="1.2(1)①",INDEX('1.2(1)①'!$B:$B,MATCH(F282,'1.2(1)①'!$J:$J,0),1),INDEX('1.2(1)②'!$B:$B,MATCH(F282,'1.2(1)②'!$J:$J,0),1))</f>
        <v>10</v>
      </c>
      <c r="F282" s="45" t="s">
        <v>2306</v>
      </c>
      <c r="G282" s="45" t="s">
        <v>1178</v>
      </c>
      <c r="H282" s="45" t="s">
        <v>1201</v>
      </c>
      <c r="I282" s="45" t="s">
        <v>1347</v>
      </c>
      <c r="J282" s="45" t="s">
        <v>1222</v>
      </c>
      <c r="K282" s="45" t="s">
        <v>1178</v>
      </c>
      <c r="L282" s="45">
        <v>35.1</v>
      </c>
      <c r="M282" s="45" t="s">
        <v>1187</v>
      </c>
      <c r="N282" s="45" t="s">
        <v>1188</v>
      </c>
      <c r="O282" s="73" t="s">
        <v>1178</v>
      </c>
      <c r="P282" s="45" t="s">
        <v>1334</v>
      </c>
      <c r="Q282" s="45" t="s">
        <v>1335</v>
      </c>
      <c r="R282" s="45" t="s">
        <v>1292</v>
      </c>
      <c r="S282" s="45" t="s">
        <v>1336</v>
      </c>
      <c r="T282" s="45" t="s">
        <v>1337</v>
      </c>
      <c r="U282" s="45" t="s">
        <v>1338</v>
      </c>
      <c r="V282" s="45" t="s">
        <v>1339</v>
      </c>
      <c r="W282" s="99" t="s">
        <v>2669</v>
      </c>
      <c r="X282" s="99"/>
    </row>
    <row r="283" spans="2:24" ht="172.8">
      <c r="B283" s="45">
        <f t="shared" si="4"/>
        <v>277</v>
      </c>
      <c r="C283" s="45" t="s">
        <v>1333</v>
      </c>
      <c r="D283" s="45" t="s">
        <v>1929</v>
      </c>
      <c r="E283" s="99">
        <f>IF(D283="1.2(1)①",INDEX('1.2(1)①'!$B:$B,MATCH(F283,'1.2(1)①'!$J:$J,0),1),INDEX('1.2(1)②'!$B:$B,MATCH(F283,'1.2(1)②'!$J:$J,0),1))</f>
        <v>10</v>
      </c>
      <c r="F283" s="45" t="s">
        <v>2306</v>
      </c>
      <c r="G283" s="45" t="s">
        <v>1178</v>
      </c>
      <c r="H283" s="45" t="s">
        <v>1201</v>
      </c>
      <c r="I283" s="45" t="s">
        <v>1348</v>
      </c>
      <c r="J283" s="45" t="s">
        <v>1222</v>
      </c>
      <c r="K283" s="45" t="s">
        <v>1178</v>
      </c>
      <c r="L283" s="45">
        <v>35.1</v>
      </c>
      <c r="M283" s="45" t="s">
        <v>1187</v>
      </c>
      <c r="N283" s="45" t="s">
        <v>1188</v>
      </c>
      <c r="O283" s="73" t="s">
        <v>1178</v>
      </c>
      <c r="P283" s="45" t="s">
        <v>1334</v>
      </c>
      <c r="Q283" s="45" t="s">
        <v>1335</v>
      </c>
      <c r="R283" s="45" t="s">
        <v>1292</v>
      </c>
      <c r="S283" s="45" t="s">
        <v>1336</v>
      </c>
      <c r="T283" s="45" t="s">
        <v>1337</v>
      </c>
      <c r="U283" s="45" t="s">
        <v>1338</v>
      </c>
      <c r="V283" s="45" t="s">
        <v>1339</v>
      </c>
      <c r="W283" s="99" t="s">
        <v>2669</v>
      </c>
      <c r="X283" s="99"/>
    </row>
    <row r="284" spans="2:24" ht="172.8">
      <c r="B284" s="45">
        <f t="shared" si="4"/>
        <v>278</v>
      </c>
      <c r="C284" s="45" t="s">
        <v>1333</v>
      </c>
      <c r="D284" s="45" t="s">
        <v>1929</v>
      </c>
      <c r="E284" s="99">
        <f>IF(D284="1.2(1)①",INDEX('1.2(1)①'!$B:$B,MATCH(F284,'1.2(1)①'!$J:$J,0),1),INDEX('1.2(1)②'!$B:$B,MATCH(F284,'1.2(1)②'!$J:$J,0),1))</f>
        <v>10</v>
      </c>
      <c r="F284" s="45" t="s">
        <v>2306</v>
      </c>
      <c r="G284" s="45" t="s">
        <v>1178</v>
      </c>
      <c r="H284" s="45" t="s">
        <v>1201</v>
      </c>
      <c r="I284" s="45" t="s">
        <v>1349</v>
      </c>
      <c r="J284" s="45" t="s">
        <v>1222</v>
      </c>
      <c r="K284" s="45" t="s">
        <v>1178</v>
      </c>
      <c r="L284" s="45">
        <v>35.1</v>
      </c>
      <c r="M284" s="45" t="s">
        <v>1187</v>
      </c>
      <c r="N284" s="45" t="s">
        <v>1188</v>
      </c>
      <c r="O284" s="73" t="s">
        <v>1178</v>
      </c>
      <c r="P284" s="45" t="s">
        <v>1334</v>
      </c>
      <c r="Q284" s="45" t="s">
        <v>1335</v>
      </c>
      <c r="R284" s="45" t="s">
        <v>1292</v>
      </c>
      <c r="S284" s="45" t="s">
        <v>1336</v>
      </c>
      <c r="T284" s="45" t="s">
        <v>1337</v>
      </c>
      <c r="U284" s="45" t="s">
        <v>1338</v>
      </c>
      <c r="V284" s="45" t="s">
        <v>1339</v>
      </c>
      <c r="W284" s="99" t="s">
        <v>2669</v>
      </c>
      <c r="X284" s="99"/>
    </row>
    <row r="285" spans="2:24" ht="172.8">
      <c r="B285" s="45">
        <f t="shared" si="4"/>
        <v>279</v>
      </c>
      <c r="C285" s="45" t="s">
        <v>1333</v>
      </c>
      <c r="D285" s="45" t="s">
        <v>1929</v>
      </c>
      <c r="E285" s="99">
        <f>IF(D285="1.2(1)①",INDEX('1.2(1)①'!$B:$B,MATCH(F285,'1.2(1)①'!$J:$J,0),1),INDEX('1.2(1)②'!$B:$B,MATCH(F285,'1.2(1)②'!$J:$J,0),1))</f>
        <v>10</v>
      </c>
      <c r="F285" s="45" t="s">
        <v>2306</v>
      </c>
      <c r="G285" s="45" t="s">
        <v>1178</v>
      </c>
      <c r="H285" s="45" t="s">
        <v>1201</v>
      </c>
      <c r="I285" s="45" t="s">
        <v>1350</v>
      </c>
      <c r="J285" s="45" t="s">
        <v>1222</v>
      </c>
      <c r="K285" s="45" t="s">
        <v>1178</v>
      </c>
      <c r="L285" s="45">
        <v>35.1</v>
      </c>
      <c r="M285" s="45" t="s">
        <v>1187</v>
      </c>
      <c r="N285" s="45" t="s">
        <v>1188</v>
      </c>
      <c r="O285" s="73" t="s">
        <v>1178</v>
      </c>
      <c r="P285" s="45" t="s">
        <v>1334</v>
      </c>
      <c r="Q285" s="45" t="s">
        <v>1335</v>
      </c>
      <c r="R285" s="45" t="s">
        <v>1292</v>
      </c>
      <c r="S285" s="45" t="s">
        <v>1336</v>
      </c>
      <c r="T285" s="45" t="s">
        <v>1337</v>
      </c>
      <c r="U285" s="45" t="s">
        <v>1338</v>
      </c>
      <c r="V285" s="45" t="s">
        <v>1339</v>
      </c>
      <c r="W285" s="99" t="s">
        <v>2669</v>
      </c>
      <c r="X285" s="99"/>
    </row>
    <row r="286" spans="2:24" ht="144">
      <c r="B286" s="45">
        <f t="shared" si="4"/>
        <v>280</v>
      </c>
      <c r="C286" s="45" t="s">
        <v>1333</v>
      </c>
      <c r="D286" s="45" t="s">
        <v>1929</v>
      </c>
      <c r="E286" s="99">
        <f>IF(D286="1.2(1)①",INDEX('1.2(1)①'!$B:$B,MATCH(F286,'1.2(1)①'!$J:$J,0),1),INDEX('1.2(1)②'!$B:$B,MATCH(F286,'1.2(1)②'!$J:$J,0),1))</f>
        <v>10</v>
      </c>
      <c r="F286" s="45" t="s">
        <v>2306</v>
      </c>
      <c r="G286" s="45" t="s">
        <v>1351</v>
      </c>
      <c r="H286" s="45" t="s">
        <v>1254</v>
      </c>
      <c r="I286" s="45" t="s">
        <v>1228</v>
      </c>
      <c r="J286" s="45" t="s">
        <v>1222</v>
      </c>
      <c r="K286" s="45" t="s">
        <v>1178</v>
      </c>
      <c r="L286" s="45">
        <v>11.1</v>
      </c>
      <c r="M286" s="45" t="s">
        <v>1187</v>
      </c>
      <c r="N286" s="45" t="s">
        <v>1188</v>
      </c>
      <c r="O286" s="73" t="s">
        <v>1178</v>
      </c>
      <c r="P286" s="45" t="s">
        <v>1309</v>
      </c>
      <c r="Q286" s="45" t="s">
        <v>1352</v>
      </c>
      <c r="R286" s="45" t="s">
        <v>1353</v>
      </c>
      <c r="S286" s="45" t="s">
        <v>1309</v>
      </c>
      <c r="T286" s="45" t="s">
        <v>1352</v>
      </c>
      <c r="U286" s="45" t="s">
        <v>1353</v>
      </c>
      <c r="V286" s="45" t="s">
        <v>1354</v>
      </c>
      <c r="W286" s="99" t="s">
        <v>2669</v>
      </c>
      <c r="X286" s="99"/>
    </row>
    <row r="287" spans="2:24" ht="144">
      <c r="B287" s="45">
        <f t="shared" si="4"/>
        <v>281</v>
      </c>
      <c r="C287" s="45" t="s">
        <v>1333</v>
      </c>
      <c r="D287" s="45" t="s">
        <v>1929</v>
      </c>
      <c r="E287" s="99">
        <f>IF(D287="1.2(1)①",INDEX('1.2(1)①'!$B:$B,MATCH(F287,'1.2(1)①'!$J:$J,0),1),INDEX('1.2(1)②'!$B:$B,MATCH(F287,'1.2(1)②'!$J:$J,0),1))</f>
        <v>10</v>
      </c>
      <c r="F287" s="45" t="s">
        <v>2306</v>
      </c>
      <c r="G287" s="45" t="s">
        <v>1351</v>
      </c>
      <c r="H287" s="45" t="s">
        <v>1254</v>
      </c>
      <c r="I287" s="45" t="s">
        <v>1245</v>
      </c>
      <c r="J287" s="45" t="s">
        <v>1222</v>
      </c>
      <c r="K287" s="45" t="s">
        <v>1178</v>
      </c>
      <c r="L287" s="45">
        <v>11</v>
      </c>
      <c r="M287" s="45" t="s">
        <v>1187</v>
      </c>
      <c r="N287" s="45" t="s">
        <v>1188</v>
      </c>
      <c r="O287" s="73" t="s">
        <v>1178</v>
      </c>
      <c r="P287" s="45" t="s">
        <v>1309</v>
      </c>
      <c r="Q287" s="45" t="s">
        <v>1352</v>
      </c>
      <c r="R287" s="45" t="s">
        <v>1353</v>
      </c>
      <c r="S287" s="45" t="s">
        <v>1309</v>
      </c>
      <c r="T287" s="45" t="s">
        <v>1352</v>
      </c>
      <c r="U287" s="45" t="s">
        <v>1353</v>
      </c>
      <c r="V287" s="45" t="s">
        <v>1354</v>
      </c>
      <c r="W287" s="99" t="s">
        <v>2669</v>
      </c>
      <c r="X287" s="99"/>
    </row>
    <row r="288" spans="2:24" ht="144">
      <c r="B288" s="45">
        <f t="shared" si="4"/>
        <v>282</v>
      </c>
      <c r="C288" s="45" t="s">
        <v>1333</v>
      </c>
      <c r="D288" s="45" t="s">
        <v>1929</v>
      </c>
      <c r="E288" s="99">
        <f>IF(D288="1.2(1)①",INDEX('1.2(1)①'!$B:$B,MATCH(F288,'1.2(1)①'!$J:$J,0),1),INDEX('1.2(1)②'!$B:$B,MATCH(F288,'1.2(1)②'!$J:$J,0),1))</f>
        <v>10</v>
      </c>
      <c r="F288" s="45" t="s">
        <v>2306</v>
      </c>
      <c r="G288" s="45" t="s">
        <v>1351</v>
      </c>
      <c r="H288" s="45" t="s">
        <v>1254</v>
      </c>
      <c r="I288" s="45" t="s">
        <v>1246</v>
      </c>
      <c r="J288" s="45" t="s">
        <v>1222</v>
      </c>
      <c r="K288" s="45" t="s">
        <v>1178</v>
      </c>
      <c r="L288" s="45">
        <v>11</v>
      </c>
      <c r="M288" s="45" t="s">
        <v>1187</v>
      </c>
      <c r="N288" s="45" t="s">
        <v>1188</v>
      </c>
      <c r="O288" s="73" t="s">
        <v>1178</v>
      </c>
      <c r="P288" s="45" t="s">
        <v>1309</v>
      </c>
      <c r="Q288" s="45" t="s">
        <v>1352</v>
      </c>
      <c r="R288" s="45" t="s">
        <v>1353</v>
      </c>
      <c r="S288" s="45" t="s">
        <v>1309</v>
      </c>
      <c r="T288" s="45" t="s">
        <v>1352</v>
      </c>
      <c r="U288" s="45" t="s">
        <v>1353</v>
      </c>
      <c r="V288" s="45" t="s">
        <v>1354</v>
      </c>
      <c r="W288" s="99" t="s">
        <v>2669</v>
      </c>
      <c r="X288" s="99"/>
    </row>
    <row r="289" spans="2:24" ht="144">
      <c r="B289" s="45">
        <f t="shared" si="4"/>
        <v>283</v>
      </c>
      <c r="C289" s="45" t="s">
        <v>1333</v>
      </c>
      <c r="D289" s="45" t="s">
        <v>1929</v>
      </c>
      <c r="E289" s="99">
        <f>IF(D289="1.2(1)①",INDEX('1.2(1)①'!$B:$B,MATCH(F289,'1.2(1)①'!$J:$J,0),1),INDEX('1.2(1)②'!$B:$B,MATCH(F289,'1.2(1)②'!$J:$J,0),1))</f>
        <v>10</v>
      </c>
      <c r="F289" s="45" t="s">
        <v>2306</v>
      </c>
      <c r="G289" s="45" t="s">
        <v>1351</v>
      </c>
      <c r="H289" s="45" t="s">
        <v>1254</v>
      </c>
      <c r="I289" s="45" t="s">
        <v>1247</v>
      </c>
      <c r="J289" s="45" t="s">
        <v>1222</v>
      </c>
      <c r="K289" s="45" t="s">
        <v>1178</v>
      </c>
      <c r="L289" s="45">
        <v>11.1</v>
      </c>
      <c r="M289" s="45" t="s">
        <v>1187</v>
      </c>
      <c r="N289" s="45" t="s">
        <v>1188</v>
      </c>
      <c r="O289" s="73" t="s">
        <v>1178</v>
      </c>
      <c r="P289" s="45" t="s">
        <v>1309</v>
      </c>
      <c r="Q289" s="45" t="s">
        <v>1352</v>
      </c>
      <c r="R289" s="45" t="s">
        <v>1353</v>
      </c>
      <c r="S289" s="45" t="s">
        <v>1309</v>
      </c>
      <c r="T289" s="45" t="s">
        <v>1352</v>
      </c>
      <c r="U289" s="45" t="s">
        <v>1353</v>
      </c>
      <c r="V289" s="45" t="s">
        <v>1354</v>
      </c>
      <c r="W289" s="99" t="s">
        <v>2669</v>
      </c>
      <c r="X289" s="99"/>
    </row>
    <row r="290" spans="2:24" ht="144">
      <c r="B290" s="45">
        <f t="shared" si="4"/>
        <v>284</v>
      </c>
      <c r="C290" s="45" t="s">
        <v>1333</v>
      </c>
      <c r="D290" s="45" t="s">
        <v>1929</v>
      </c>
      <c r="E290" s="99">
        <f>IF(D290="1.2(1)①",INDEX('1.2(1)①'!$B:$B,MATCH(F290,'1.2(1)①'!$J:$J,0),1),INDEX('1.2(1)②'!$B:$B,MATCH(F290,'1.2(1)②'!$J:$J,0),1))</f>
        <v>10</v>
      </c>
      <c r="F290" s="45" t="s">
        <v>2306</v>
      </c>
      <c r="G290" s="45" t="s">
        <v>1351</v>
      </c>
      <c r="H290" s="45" t="s">
        <v>1254</v>
      </c>
      <c r="I290" s="45" t="s">
        <v>1340</v>
      </c>
      <c r="J290" s="45" t="s">
        <v>1222</v>
      </c>
      <c r="K290" s="45" t="s">
        <v>1178</v>
      </c>
      <c r="L290" s="45">
        <v>11</v>
      </c>
      <c r="M290" s="45" t="s">
        <v>1187</v>
      </c>
      <c r="N290" s="45" t="s">
        <v>1188</v>
      </c>
      <c r="O290" s="73" t="s">
        <v>1178</v>
      </c>
      <c r="P290" s="45" t="s">
        <v>1309</v>
      </c>
      <c r="Q290" s="45" t="s">
        <v>1352</v>
      </c>
      <c r="R290" s="45" t="s">
        <v>1353</v>
      </c>
      <c r="S290" s="45" t="s">
        <v>1309</v>
      </c>
      <c r="T290" s="45" t="s">
        <v>1352</v>
      </c>
      <c r="U290" s="45" t="s">
        <v>1353</v>
      </c>
      <c r="V290" s="45" t="s">
        <v>1354</v>
      </c>
      <c r="W290" s="99" t="s">
        <v>2669</v>
      </c>
      <c r="X290" s="99"/>
    </row>
    <row r="291" spans="2:24" ht="144">
      <c r="B291" s="45">
        <f t="shared" si="4"/>
        <v>285</v>
      </c>
      <c r="C291" s="45" t="s">
        <v>1333</v>
      </c>
      <c r="D291" s="45" t="s">
        <v>1929</v>
      </c>
      <c r="E291" s="99">
        <f>IF(D291="1.2(1)①",INDEX('1.2(1)①'!$B:$B,MATCH(F291,'1.2(1)①'!$J:$J,0),1),INDEX('1.2(1)②'!$B:$B,MATCH(F291,'1.2(1)②'!$J:$J,0),1))</f>
        <v>10</v>
      </c>
      <c r="F291" s="45" t="s">
        <v>2306</v>
      </c>
      <c r="G291" s="45" t="s">
        <v>1351</v>
      </c>
      <c r="H291" s="45" t="s">
        <v>1254</v>
      </c>
      <c r="I291" s="45" t="s">
        <v>1341</v>
      </c>
      <c r="J291" s="45" t="s">
        <v>1222</v>
      </c>
      <c r="K291" s="45" t="s">
        <v>1178</v>
      </c>
      <c r="L291" s="45">
        <v>11</v>
      </c>
      <c r="M291" s="45" t="s">
        <v>1187</v>
      </c>
      <c r="N291" s="45" t="s">
        <v>1188</v>
      </c>
      <c r="O291" s="73" t="s">
        <v>1178</v>
      </c>
      <c r="P291" s="45" t="s">
        <v>1309</v>
      </c>
      <c r="Q291" s="45" t="s">
        <v>1352</v>
      </c>
      <c r="R291" s="45" t="s">
        <v>1353</v>
      </c>
      <c r="S291" s="45" t="s">
        <v>1309</v>
      </c>
      <c r="T291" s="45" t="s">
        <v>1352</v>
      </c>
      <c r="U291" s="45" t="s">
        <v>1353</v>
      </c>
      <c r="V291" s="45" t="s">
        <v>1354</v>
      </c>
      <c r="W291" s="99" t="s">
        <v>2669</v>
      </c>
      <c r="X291" s="99"/>
    </row>
    <row r="292" spans="2:24" ht="144">
      <c r="B292" s="45">
        <f t="shared" si="4"/>
        <v>286</v>
      </c>
      <c r="C292" s="45" t="s">
        <v>1333</v>
      </c>
      <c r="D292" s="45" t="s">
        <v>1929</v>
      </c>
      <c r="E292" s="99">
        <f>IF(D292="1.2(1)①",INDEX('1.2(1)①'!$B:$B,MATCH(F292,'1.2(1)①'!$J:$J,0),1),INDEX('1.2(1)②'!$B:$B,MATCH(F292,'1.2(1)②'!$J:$J,0),1))</f>
        <v>10</v>
      </c>
      <c r="F292" s="45" t="s">
        <v>2306</v>
      </c>
      <c r="G292" s="45" t="s">
        <v>1351</v>
      </c>
      <c r="H292" s="45" t="s">
        <v>1254</v>
      </c>
      <c r="I292" s="45" t="s">
        <v>1342</v>
      </c>
      <c r="J292" s="45" t="s">
        <v>1222</v>
      </c>
      <c r="K292" s="45" t="s">
        <v>1178</v>
      </c>
      <c r="L292" s="45">
        <v>11</v>
      </c>
      <c r="M292" s="45" t="s">
        <v>1187</v>
      </c>
      <c r="N292" s="45" t="s">
        <v>1188</v>
      </c>
      <c r="O292" s="73" t="s">
        <v>1178</v>
      </c>
      <c r="P292" s="45" t="s">
        <v>1309</v>
      </c>
      <c r="Q292" s="45" t="s">
        <v>1352</v>
      </c>
      <c r="R292" s="45" t="s">
        <v>1353</v>
      </c>
      <c r="S292" s="45" t="s">
        <v>1309</v>
      </c>
      <c r="T292" s="45" t="s">
        <v>1352</v>
      </c>
      <c r="U292" s="45" t="s">
        <v>1353</v>
      </c>
      <c r="V292" s="45" t="s">
        <v>1354</v>
      </c>
      <c r="W292" s="99" t="s">
        <v>2669</v>
      </c>
      <c r="X292" s="99"/>
    </row>
    <row r="293" spans="2:24" ht="144">
      <c r="B293" s="45">
        <f t="shared" si="4"/>
        <v>287</v>
      </c>
      <c r="C293" s="45" t="s">
        <v>1333</v>
      </c>
      <c r="D293" s="45" t="s">
        <v>1929</v>
      </c>
      <c r="E293" s="99">
        <f>IF(D293="1.2(1)①",INDEX('1.2(1)①'!$B:$B,MATCH(F293,'1.2(1)①'!$J:$J,0),1),INDEX('1.2(1)②'!$B:$B,MATCH(F293,'1.2(1)②'!$J:$J,0),1))</f>
        <v>10</v>
      </c>
      <c r="F293" s="45" t="s">
        <v>2306</v>
      </c>
      <c r="G293" s="45" t="s">
        <v>1351</v>
      </c>
      <c r="H293" s="45" t="s">
        <v>1254</v>
      </c>
      <c r="I293" s="45" t="s">
        <v>1343</v>
      </c>
      <c r="J293" s="45" t="s">
        <v>1222</v>
      </c>
      <c r="K293" s="45" t="s">
        <v>1178</v>
      </c>
      <c r="L293" s="45">
        <v>11</v>
      </c>
      <c r="M293" s="45" t="s">
        <v>1187</v>
      </c>
      <c r="N293" s="45" t="s">
        <v>1188</v>
      </c>
      <c r="O293" s="73" t="s">
        <v>1178</v>
      </c>
      <c r="P293" s="45" t="s">
        <v>1309</v>
      </c>
      <c r="Q293" s="45" t="s">
        <v>1352</v>
      </c>
      <c r="R293" s="45" t="s">
        <v>1353</v>
      </c>
      <c r="S293" s="45" t="s">
        <v>1309</v>
      </c>
      <c r="T293" s="45" t="s">
        <v>1352</v>
      </c>
      <c r="U293" s="45" t="s">
        <v>1353</v>
      </c>
      <c r="V293" s="45" t="s">
        <v>1354</v>
      </c>
      <c r="W293" s="99" t="s">
        <v>2669</v>
      </c>
      <c r="X293" s="99"/>
    </row>
    <row r="294" spans="2:24" ht="144">
      <c r="B294" s="45">
        <f t="shared" si="4"/>
        <v>288</v>
      </c>
      <c r="C294" s="45" t="s">
        <v>1333</v>
      </c>
      <c r="D294" s="45" t="s">
        <v>1929</v>
      </c>
      <c r="E294" s="99">
        <f>IF(D294="1.2(1)①",INDEX('1.2(1)①'!$B:$B,MATCH(F294,'1.2(1)①'!$J:$J,0),1),INDEX('1.2(1)②'!$B:$B,MATCH(F294,'1.2(1)②'!$J:$J,0),1))</f>
        <v>10</v>
      </c>
      <c r="F294" s="45" t="s">
        <v>2306</v>
      </c>
      <c r="G294" s="45" t="s">
        <v>1351</v>
      </c>
      <c r="H294" s="45" t="s">
        <v>1254</v>
      </c>
      <c r="I294" s="45" t="s">
        <v>1344</v>
      </c>
      <c r="J294" s="45" t="s">
        <v>1222</v>
      </c>
      <c r="K294" s="45" t="s">
        <v>1178</v>
      </c>
      <c r="L294" s="45">
        <v>11</v>
      </c>
      <c r="M294" s="45" t="s">
        <v>1187</v>
      </c>
      <c r="N294" s="45" t="s">
        <v>1188</v>
      </c>
      <c r="O294" s="73" t="s">
        <v>1178</v>
      </c>
      <c r="P294" s="45" t="s">
        <v>1309</v>
      </c>
      <c r="Q294" s="45" t="s">
        <v>1352</v>
      </c>
      <c r="R294" s="45" t="s">
        <v>1353</v>
      </c>
      <c r="S294" s="45" t="s">
        <v>1309</v>
      </c>
      <c r="T294" s="45" t="s">
        <v>1352</v>
      </c>
      <c r="U294" s="45" t="s">
        <v>1353</v>
      </c>
      <c r="V294" s="45" t="s">
        <v>1354</v>
      </c>
      <c r="W294" s="99" t="s">
        <v>2669</v>
      </c>
      <c r="X294" s="99"/>
    </row>
    <row r="295" spans="2:24" ht="144">
      <c r="B295" s="45">
        <f t="shared" si="4"/>
        <v>289</v>
      </c>
      <c r="C295" s="45" t="s">
        <v>1333</v>
      </c>
      <c r="D295" s="45" t="s">
        <v>1929</v>
      </c>
      <c r="E295" s="99">
        <f>IF(D295="1.2(1)①",INDEX('1.2(1)①'!$B:$B,MATCH(F295,'1.2(1)①'!$J:$J,0),1),INDEX('1.2(1)②'!$B:$B,MATCH(F295,'1.2(1)②'!$J:$J,0),1))</f>
        <v>10</v>
      </c>
      <c r="F295" s="45" t="s">
        <v>2306</v>
      </c>
      <c r="G295" s="45" t="s">
        <v>1351</v>
      </c>
      <c r="H295" s="45" t="s">
        <v>1254</v>
      </c>
      <c r="I295" s="45" t="s">
        <v>1345</v>
      </c>
      <c r="J295" s="45" t="s">
        <v>1222</v>
      </c>
      <c r="K295" s="45" t="s">
        <v>1178</v>
      </c>
      <c r="L295" s="45">
        <v>11</v>
      </c>
      <c r="M295" s="45" t="s">
        <v>1187</v>
      </c>
      <c r="N295" s="45" t="s">
        <v>1188</v>
      </c>
      <c r="O295" s="73" t="s">
        <v>1178</v>
      </c>
      <c r="P295" s="45" t="s">
        <v>1309</v>
      </c>
      <c r="Q295" s="45" t="s">
        <v>1352</v>
      </c>
      <c r="R295" s="45" t="s">
        <v>1353</v>
      </c>
      <c r="S295" s="45" t="s">
        <v>1309</v>
      </c>
      <c r="T295" s="45" t="s">
        <v>1352</v>
      </c>
      <c r="U295" s="45" t="s">
        <v>1353</v>
      </c>
      <c r="V295" s="45" t="s">
        <v>1354</v>
      </c>
      <c r="W295" s="99" t="s">
        <v>2669</v>
      </c>
      <c r="X295" s="99"/>
    </row>
    <row r="296" spans="2:24" ht="144">
      <c r="B296" s="45">
        <f t="shared" si="4"/>
        <v>290</v>
      </c>
      <c r="C296" s="45" t="s">
        <v>1333</v>
      </c>
      <c r="D296" s="45" t="s">
        <v>1929</v>
      </c>
      <c r="E296" s="99">
        <f>IF(D296="1.2(1)①",INDEX('1.2(1)①'!$B:$B,MATCH(F296,'1.2(1)①'!$J:$J,0),1),INDEX('1.2(1)②'!$B:$B,MATCH(F296,'1.2(1)②'!$J:$J,0),1))</f>
        <v>10</v>
      </c>
      <c r="F296" s="45" t="s">
        <v>2306</v>
      </c>
      <c r="G296" s="45" t="s">
        <v>1351</v>
      </c>
      <c r="H296" s="45" t="s">
        <v>1254</v>
      </c>
      <c r="I296" s="45" t="s">
        <v>1346</v>
      </c>
      <c r="J296" s="45" t="s">
        <v>1222</v>
      </c>
      <c r="K296" s="45" t="s">
        <v>1178</v>
      </c>
      <c r="L296" s="45">
        <v>11</v>
      </c>
      <c r="M296" s="45" t="s">
        <v>1187</v>
      </c>
      <c r="N296" s="45" t="s">
        <v>1188</v>
      </c>
      <c r="O296" s="73" t="s">
        <v>1178</v>
      </c>
      <c r="P296" s="45" t="s">
        <v>1309</v>
      </c>
      <c r="Q296" s="45" t="s">
        <v>1352</v>
      </c>
      <c r="R296" s="45" t="s">
        <v>1353</v>
      </c>
      <c r="S296" s="45" t="s">
        <v>1309</v>
      </c>
      <c r="T296" s="45" t="s">
        <v>1352</v>
      </c>
      <c r="U296" s="45" t="s">
        <v>1353</v>
      </c>
      <c r="V296" s="45" t="s">
        <v>1354</v>
      </c>
      <c r="W296" s="99" t="s">
        <v>2669</v>
      </c>
      <c r="X296" s="99"/>
    </row>
    <row r="297" spans="2:24" ht="144">
      <c r="B297" s="45">
        <f t="shared" si="4"/>
        <v>291</v>
      </c>
      <c r="C297" s="45" t="s">
        <v>1333</v>
      </c>
      <c r="D297" s="45" t="s">
        <v>1929</v>
      </c>
      <c r="E297" s="99">
        <f>IF(D297="1.2(1)①",INDEX('1.2(1)①'!$B:$B,MATCH(F297,'1.2(1)①'!$J:$J,0),1),INDEX('1.2(1)②'!$B:$B,MATCH(F297,'1.2(1)②'!$J:$J,0),1))</f>
        <v>10</v>
      </c>
      <c r="F297" s="45" t="s">
        <v>2306</v>
      </c>
      <c r="G297" s="45" t="s">
        <v>1351</v>
      </c>
      <c r="H297" s="45" t="s">
        <v>1254</v>
      </c>
      <c r="I297" s="45" t="s">
        <v>1347</v>
      </c>
      <c r="J297" s="45" t="s">
        <v>1222</v>
      </c>
      <c r="K297" s="45" t="s">
        <v>1178</v>
      </c>
      <c r="L297" s="45">
        <v>11</v>
      </c>
      <c r="M297" s="45" t="s">
        <v>1187</v>
      </c>
      <c r="N297" s="45" t="s">
        <v>1188</v>
      </c>
      <c r="O297" s="73" t="s">
        <v>1178</v>
      </c>
      <c r="P297" s="45" t="s">
        <v>1309</v>
      </c>
      <c r="Q297" s="45" t="s">
        <v>1352</v>
      </c>
      <c r="R297" s="45" t="s">
        <v>1353</v>
      </c>
      <c r="S297" s="45" t="s">
        <v>1309</v>
      </c>
      <c r="T297" s="45" t="s">
        <v>1352</v>
      </c>
      <c r="U297" s="45" t="s">
        <v>1353</v>
      </c>
      <c r="V297" s="45" t="s">
        <v>1354</v>
      </c>
      <c r="W297" s="99" t="s">
        <v>2669</v>
      </c>
      <c r="X297" s="99"/>
    </row>
    <row r="298" spans="2:24" ht="144">
      <c r="B298" s="45">
        <f t="shared" si="4"/>
        <v>292</v>
      </c>
      <c r="C298" s="45" t="s">
        <v>1333</v>
      </c>
      <c r="D298" s="45" t="s">
        <v>1929</v>
      </c>
      <c r="E298" s="99">
        <f>IF(D298="1.2(1)①",INDEX('1.2(1)①'!$B:$B,MATCH(F298,'1.2(1)①'!$J:$J,0),1),INDEX('1.2(1)②'!$B:$B,MATCH(F298,'1.2(1)②'!$J:$J,0),1))</f>
        <v>10</v>
      </c>
      <c r="F298" s="45" t="s">
        <v>2306</v>
      </c>
      <c r="G298" s="45" t="s">
        <v>1351</v>
      </c>
      <c r="H298" s="45" t="s">
        <v>1254</v>
      </c>
      <c r="I298" s="45" t="s">
        <v>1348</v>
      </c>
      <c r="J298" s="45" t="s">
        <v>1222</v>
      </c>
      <c r="K298" s="45" t="s">
        <v>1178</v>
      </c>
      <c r="L298" s="45">
        <v>11</v>
      </c>
      <c r="M298" s="45" t="s">
        <v>1187</v>
      </c>
      <c r="N298" s="45" t="s">
        <v>1188</v>
      </c>
      <c r="O298" s="73" t="s">
        <v>1178</v>
      </c>
      <c r="P298" s="45" t="s">
        <v>1309</v>
      </c>
      <c r="Q298" s="45" t="s">
        <v>1352</v>
      </c>
      <c r="R298" s="45" t="s">
        <v>1353</v>
      </c>
      <c r="S298" s="45" t="s">
        <v>1309</v>
      </c>
      <c r="T298" s="45" t="s">
        <v>1352</v>
      </c>
      <c r="U298" s="45" t="s">
        <v>1353</v>
      </c>
      <c r="V298" s="45" t="s">
        <v>1355</v>
      </c>
      <c r="W298" s="99" t="s">
        <v>2669</v>
      </c>
      <c r="X298" s="99"/>
    </row>
    <row r="299" spans="2:24" ht="28.8">
      <c r="B299" s="45">
        <f t="shared" si="4"/>
        <v>293</v>
      </c>
      <c r="C299" s="45" t="s">
        <v>1356</v>
      </c>
      <c r="D299" s="45" t="s">
        <v>1929</v>
      </c>
      <c r="E299" s="99">
        <f>IF(D299="1.2(1)①",INDEX('1.2(1)①'!$B:$B,MATCH(F299,'1.2(1)①'!$J:$J,0),1),INDEX('1.2(1)②'!$B:$B,MATCH(F299,'1.2(1)②'!$J:$J,0),1))</f>
        <v>11</v>
      </c>
      <c r="F299" s="45" t="s">
        <v>2307</v>
      </c>
      <c r="G299" s="45" t="s">
        <v>1357</v>
      </c>
      <c r="H299" s="45" t="s">
        <v>1201</v>
      </c>
      <c r="I299" s="45" t="s">
        <v>1358</v>
      </c>
      <c r="J299" s="45" t="s">
        <v>1222</v>
      </c>
      <c r="K299" s="45" t="s">
        <v>1178</v>
      </c>
      <c r="L299" s="45">
        <v>1.48</v>
      </c>
      <c r="M299" s="45" t="s">
        <v>1187</v>
      </c>
      <c r="N299" s="45" t="s">
        <v>1188</v>
      </c>
      <c r="O299" s="73" t="s">
        <v>1178</v>
      </c>
      <c r="P299" s="45" t="s">
        <v>1182</v>
      </c>
      <c r="Q299" s="45" t="s">
        <v>1359</v>
      </c>
      <c r="R299" s="45" t="s">
        <v>42</v>
      </c>
      <c r="S299" s="45" t="s">
        <v>1360</v>
      </c>
      <c r="T299" s="45" t="s">
        <v>1359</v>
      </c>
      <c r="U299" s="45" t="s">
        <v>42</v>
      </c>
      <c r="V299" s="45" t="s">
        <v>1360</v>
      </c>
      <c r="W299" s="99" t="s">
        <v>2669</v>
      </c>
      <c r="X299" s="99"/>
    </row>
    <row r="300" spans="2:24" ht="28.8">
      <c r="B300" s="45">
        <f t="shared" si="4"/>
        <v>294</v>
      </c>
      <c r="C300" s="45" t="s">
        <v>1356</v>
      </c>
      <c r="D300" s="45" t="s">
        <v>1929</v>
      </c>
      <c r="E300" s="99">
        <f>IF(D300="1.2(1)①",INDEX('1.2(1)①'!$B:$B,MATCH(F300,'1.2(1)①'!$J:$J,0),1),INDEX('1.2(1)②'!$B:$B,MATCH(F300,'1.2(1)②'!$J:$J,0),1))</f>
        <v>11</v>
      </c>
      <c r="F300" s="45" t="s">
        <v>2307</v>
      </c>
      <c r="G300" s="45" t="s">
        <v>1357</v>
      </c>
      <c r="H300" s="45" t="s">
        <v>1201</v>
      </c>
      <c r="I300" s="45" t="s">
        <v>1361</v>
      </c>
      <c r="J300" s="45" t="s">
        <v>1222</v>
      </c>
      <c r="K300" s="45" t="s">
        <v>1178</v>
      </c>
      <c r="L300" s="45">
        <v>1.48</v>
      </c>
      <c r="M300" s="45" t="s">
        <v>1187</v>
      </c>
      <c r="N300" s="45" t="s">
        <v>1188</v>
      </c>
      <c r="O300" s="73" t="s">
        <v>1178</v>
      </c>
      <c r="P300" s="45" t="s">
        <v>1182</v>
      </c>
      <c r="Q300" s="45" t="s">
        <v>1359</v>
      </c>
      <c r="R300" s="45" t="s">
        <v>42</v>
      </c>
      <c r="S300" s="45" t="s">
        <v>1360</v>
      </c>
      <c r="T300" s="45" t="s">
        <v>1359</v>
      </c>
      <c r="U300" s="45" t="s">
        <v>42</v>
      </c>
      <c r="V300" s="45" t="s">
        <v>1360</v>
      </c>
      <c r="W300" s="99" t="s">
        <v>2669</v>
      </c>
      <c r="X300" s="99"/>
    </row>
    <row r="301" spans="2:24" ht="28.8">
      <c r="B301" s="45">
        <f t="shared" si="4"/>
        <v>295</v>
      </c>
      <c r="C301" s="45" t="s">
        <v>1356</v>
      </c>
      <c r="D301" s="45" t="s">
        <v>1929</v>
      </c>
      <c r="E301" s="99">
        <f>IF(D301="1.2(1)①",INDEX('1.2(1)①'!$B:$B,MATCH(F301,'1.2(1)①'!$J:$J,0),1),INDEX('1.2(1)②'!$B:$B,MATCH(F301,'1.2(1)②'!$J:$J,0),1))</f>
        <v>11</v>
      </c>
      <c r="F301" s="45" t="s">
        <v>2307</v>
      </c>
      <c r="G301" s="45" t="s">
        <v>1357</v>
      </c>
      <c r="H301" s="45" t="s">
        <v>1201</v>
      </c>
      <c r="I301" s="45" t="s">
        <v>1362</v>
      </c>
      <c r="J301" s="45" t="s">
        <v>1222</v>
      </c>
      <c r="K301" s="45" t="s">
        <v>1178</v>
      </c>
      <c r="L301" s="45">
        <v>1.41</v>
      </c>
      <c r="M301" s="45" t="s">
        <v>1187</v>
      </c>
      <c r="N301" s="45" t="s">
        <v>1188</v>
      </c>
      <c r="O301" s="73" t="s">
        <v>1178</v>
      </c>
      <c r="P301" s="45" t="s">
        <v>1182</v>
      </c>
      <c r="Q301" s="45" t="s">
        <v>1359</v>
      </c>
      <c r="R301" s="45" t="s">
        <v>42</v>
      </c>
      <c r="S301" s="45" t="s">
        <v>1360</v>
      </c>
      <c r="T301" s="45" t="s">
        <v>1359</v>
      </c>
      <c r="U301" s="45" t="s">
        <v>42</v>
      </c>
      <c r="V301" s="45" t="s">
        <v>1360</v>
      </c>
      <c r="W301" s="99" t="s">
        <v>2669</v>
      </c>
      <c r="X301" s="99"/>
    </row>
    <row r="302" spans="2:24" ht="28.8">
      <c r="B302" s="45">
        <f t="shared" si="4"/>
        <v>296</v>
      </c>
      <c r="C302" s="45" t="s">
        <v>1356</v>
      </c>
      <c r="D302" s="45" t="s">
        <v>1929</v>
      </c>
      <c r="E302" s="99">
        <f>IF(D302="1.2(1)①",INDEX('1.2(1)①'!$B:$B,MATCH(F302,'1.2(1)①'!$J:$J,0),1),INDEX('1.2(1)②'!$B:$B,MATCH(F302,'1.2(1)②'!$J:$J,0),1))</f>
        <v>11</v>
      </c>
      <c r="F302" s="45" t="s">
        <v>2307</v>
      </c>
      <c r="G302" s="45" t="s">
        <v>1363</v>
      </c>
      <c r="H302" s="45" t="s">
        <v>1201</v>
      </c>
      <c r="I302" s="45" t="s">
        <v>1358</v>
      </c>
      <c r="J302" s="45" t="s">
        <v>1222</v>
      </c>
      <c r="K302" s="45" t="s">
        <v>1178</v>
      </c>
      <c r="L302" s="45">
        <v>1.48</v>
      </c>
      <c r="M302" s="45" t="s">
        <v>1187</v>
      </c>
      <c r="N302" s="45" t="s">
        <v>1188</v>
      </c>
      <c r="O302" s="73" t="s">
        <v>1178</v>
      </c>
      <c r="P302" s="45" t="s">
        <v>1182</v>
      </c>
      <c r="Q302" s="45" t="s">
        <v>1359</v>
      </c>
      <c r="R302" s="45" t="s">
        <v>42</v>
      </c>
      <c r="S302" s="45" t="s">
        <v>1360</v>
      </c>
      <c r="T302" s="45" t="s">
        <v>1359</v>
      </c>
      <c r="U302" s="45" t="s">
        <v>42</v>
      </c>
      <c r="V302" s="45" t="s">
        <v>1360</v>
      </c>
      <c r="W302" s="99" t="s">
        <v>2669</v>
      </c>
      <c r="X302" s="99"/>
    </row>
    <row r="303" spans="2:24" ht="28.8">
      <c r="B303" s="45">
        <f t="shared" si="4"/>
        <v>297</v>
      </c>
      <c r="C303" s="45" t="s">
        <v>1356</v>
      </c>
      <c r="D303" s="45" t="s">
        <v>1929</v>
      </c>
      <c r="E303" s="99">
        <f>IF(D303="1.2(1)①",INDEX('1.2(1)①'!$B:$B,MATCH(F303,'1.2(1)①'!$J:$J,0),1),INDEX('1.2(1)②'!$B:$B,MATCH(F303,'1.2(1)②'!$J:$J,0),1))</f>
        <v>11</v>
      </c>
      <c r="F303" s="45" t="s">
        <v>2307</v>
      </c>
      <c r="G303" s="45" t="s">
        <v>1363</v>
      </c>
      <c r="H303" s="45" t="s">
        <v>1201</v>
      </c>
      <c r="I303" s="45" t="s">
        <v>1361</v>
      </c>
      <c r="J303" s="45" t="s">
        <v>1222</v>
      </c>
      <c r="K303" s="45" t="s">
        <v>1178</v>
      </c>
      <c r="L303" s="45">
        <v>1.48</v>
      </c>
      <c r="M303" s="45" t="s">
        <v>1187</v>
      </c>
      <c r="N303" s="45" t="s">
        <v>1188</v>
      </c>
      <c r="O303" s="73" t="s">
        <v>1178</v>
      </c>
      <c r="P303" s="45" t="s">
        <v>1182</v>
      </c>
      <c r="Q303" s="45" t="s">
        <v>1359</v>
      </c>
      <c r="R303" s="45" t="s">
        <v>42</v>
      </c>
      <c r="S303" s="45" t="s">
        <v>1360</v>
      </c>
      <c r="T303" s="45" t="s">
        <v>1359</v>
      </c>
      <c r="U303" s="45" t="s">
        <v>42</v>
      </c>
      <c r="V303" s="45" t="s">
        <v>1360</v>
      </c>
      <c r="W303" s="99" t="s">
        <v>2669</v>
      </c>
      <c r="X303" s="99"/>
    </row>
    <row r="304" spans="2:24" ht="28.8">
      <c r="B304" s="45">
        <f t="shared" si="4"/>
        <v>298</v>
      </c>
      <c r="C304" s="45" t="s">
        <v>1356</v>
      </c>
      <c r="D304" s="45" t="s">
        <v>1929</v>
      </c>
      <c r="E304" s="99">
        <f>IF(D304="1.2(1)①",INDEX('1.2(1)①'!$B:$B,MATCH(F304,'1.2(1)①'!$J:$J,0),1),INDEX('1.2(1)②'!$B:$B,MATCH(F304,'1.2(1)②'!$J:$J,0),1))</f>
        <v>11</v>
      </c>
      <c r="F304" s="45" t="s">
        <v>2307</v>
      </c>
      <c r="G304" s="45" t="s">
        <v>1363</v>
      </c>
      <c r="H304" s="45" t="s">
        <v>1201</v>
      </c>
      <c r="I304" s="45" t="s">
        <v>1362</v>
      </c>
      <c r="J304" s="45" t="s">
        <v>1222</v>
      </c>
      <c r="K304" s="45" t="s">
        <v>1178</v>
      </c>
      <c r="L304" s="45">
        <v>1.48</v>
      </c>
      <c r="M304" s="45" t="s">
        <v>1187</v>
      </c>
      <c r="N304" s="45" t="s">
        <v>1188</v>
      </c>
      <c r="O304" s="73" t="s">
        <v>1178</v>
      </c>
      <c r="P304" s="45" t="s">
        <v>1182</v>
      </c>
      <c r="Q304" s="45" t="s">
        <v>1359</v>
      </c>
      <c r="R304" s="45" t="s">
        <v>42</v>
      </c>
      <c r="S304" s="45" t="s">
        <v>1360</v>
      </c>
      <c r="T304" s="45" t="s">
        <v>1359</v>
      </c>
      <c r="U304" s="45" t="s">
        <v>42</v>
      </c>
      <c r="V304" s="45" t="s">
        <v>1360</v>
      </c>
      <c r="W304" s="99" t="s">
        <v>2669</v>
      </c>
      <c r="X304" s="99"/>
    </row>
    <row r="305" spans="2:24" ht="28.8">
      <c r="B305" s="45">
        <f t="shared" si="4"/>
        <v>299</v>
      </c>
      <c r="C305" s="45" t="s">
        <v>1364</v>
      </c>
      <c r="D305" s="45" t="s">
        <v>1929</v>
      </c>
      <c r="E305" s="99">
        <f>IF(D305="1.2(1)①",INDEX('1.2(1)①'!$B:$B,MATCH(F305,'1.2(1)①'!$J:$J,0),1),INDEX('1.2(1)②'!$B:$B,MATCH(F305,'1.2(1)②'!$J:$J,0),1))</f>
        <v>11</v>
      </c>
      <c r="F305" s="45" t="s">
        <v>2307</v>
      </c>
      <c r="G305" s="45" t="s">
        <v>1363</v>
      </c>
      <c r="H305" s="45" t="s">
        <v>1178</v>
      </c>
      <c r="I305" s="45" t="s">
        <v>1178</v>
      </c>
      <c r="J305" s="45" t="s">
        <v>1222</v>
      </c>
      <c r="K305" s="45" t="s">
        <v>1178</v>
      </c>
      <c r="L305" s="45">
        <v>1.74</v>
      </c>
      <c r="M305" s="45" t="s">
        <v>1187</v>
      </c>
      <c r="N305" s="45" t="s">
        <v>1188</v>
      </c>
      <c r="O305" s="73" t="s">
        <v>1178</v>
      </c>
      <c r="P305" s="45" t="s">
        <v>1182</v>
      </c>
      <c r="Q305" s="45" t="s">
        <v>1359</v>
      </c>
      <c r="R305" s="45" t="s">
        <v>42</v>
      </c>
      <c r="S305" s="45" t="s">
        <v>1360</v>
      </c>
      <c r="T305" s="45" t="s">
        <v>1359</v>
      </c>
      <c r="U305" s="45" t="s">
        <v>42</v>
      </c>
      <c r="V305" s="45" t="s">
        <v>1360</v>
      </c>
      <c r="W305" s="99" t="s">
        <v>2669</v>
      </c>
      <c r="X305" s="99"/>
    </row>
    <row r="306" spans="2:24" ht="28.8">
      <c r="B306" s="45">
        <f t="shared" si="4"/>
        <v>300</v>
      </c>
      <c r="C306" s="45" t="s">
        <v>1365</v>
      </c>
      <c r="D306" s="45" t="s">
        <v>1929</v>
      </c>
      <c r="E306" s="99">
        <f>IF(D306="1.2(1)①",INDEX('1.2(1)①'!$B:$B,MATCH(F306,'1.2(1)①'!$J:$J,0),1),INDEX('1.2(1)②'!$B:$B,MATCH(F306,'1.2(1)②'!$J:$J,0),1))</f>
        <v>11</v>
      </c>
      <c r="F306" s="45" t="s">
        <v>2307</v>
      </c>
      <c r="G306" s="45" t="s">
        <v>1357</v>
      </c>
      <c r="H306" s="45" t="s">
        <v>1201</v>
      </c>
      <c r="I306" s="45" t="s">
        <v>1358</v>
      </c>
      <c r="J306" s="45" t="s">
        <v>1222</v>
      </c>
      <c r="K306" s="45" t="s">
        <v>1178</v>
      </c>
      <c r="L306" s="45">
        <v>1.47</v>
      </c>
      <c r="M306" s="45" t="s">
        <v>1187</v>
      </c>
      <c r="N306" s="45" t="s">
        <v>1188</v>
      </c>
      <c r="O306" s="73" t="s">
        <v>1178</v>
      </c>
      <c r="P306" s="45" t="s">
        <v>1182</v>
      </c>
      <c r="Q306" s="45" t="s">
        <v>1359</v>
      </c>
      <c r="R306" s="45" t="s">
        <v>42</v>
      </c>
      <c r="S306" s="45" t="s">
        <v>1360</v>
      </c>
      <c r="T306" s="45" t="s">
        <v>1359</v>
      </c>
      <c r="U306" s="45" t="s">
        <v>42</v>
      </c>
      <c r="V306" s="45" t="s">
        <v>1360</v>
      </c>
      <c r="W306" s="99" t="s">
        <v>2669</v>
      </c>
      <c r="X306" s="99"/>
    </row>
    <row r="307" spans="2:24" ht="28.8">
      <c r="B307" s="45">
        <f t="shared" si="4"/>
        <v>301</v>
      </c>
      <c r="C307" s="45" t="s">
        <v>1365</v>
      </c>
      <c r="D307" s="45" t="s">
        <v>1929</v>
      </c>
      <c r="E307" s="99">
        <f>IF(D307="1.2(1)①",INDEX('1.2(1)①'!$B:$B,MATCH(F307,'1.2(1)①'!$J:$J,0),1),INDEX('1.2(1)②'!$B:$B,MATCH(F307,'1.2(1)②'!$J:$J,0),1))</f>
        <v>11</v>
      </c>
      <c r="F307" s="45" t="s">
        <v>2307</v>
      </c>
      <c r="G307" s="45" t="s">
        <v>1357</v>
      </c>
      <c r="H307" s="45" t="s">
        <v>1201</v>
      </c>
      <c r="I307" s="45" t="s">
        <v>1361</v>
      </c>
      <c r="J307" s="45" t="s">
        <v>1222</v>
      </c>
      <c r="K307" s="45" t="s">
        <v>1178</v>
      </c>
      <c r="L307" s="45">
        <v>1.47</v>
      </c>
      <c r="M307" s="45" t="s">
        <v>1187</v>
      </c>
      <c r="N307" s="45" t="s">
        <v>1188</v>
      </c>
      <c r="O307" s="73" t="s">
        <v>1178</v>
      </c>
      <c r="P307" s="45" t="s">
        <v>1182</v>
      </c>
      <c r="Q307" s="45" t="s">
        <v>1359</v>
      </c>
      <c r="R307" s="45" t="s">
        <v>42</v>
      </c>
      <c r="S307" s="45" t="s">
        <v>1360</v>
      </c>
      <c r="T307" s="45" t="s">
        <v>1359</v>
      </c>
      <c r="U307" s="45" t="s">
        <v>42</v>
      </c>
      <c r="V307" s="45" t="s">
        <v>1360</v>
      </c>
      <c r="W307" s="99" t="s">
        <v>2669</v>
      </c>
      <c r="X307" s="99"/>
    </row>
    <row r="308" spans="2:24" ht="28.8">
      <c r="B308" s="45">
        <f t="shared" si="4"/>
        <v>302</v>
      </c>
      <c r="C308" s="45" t="s">
        <v>1365</v>
      </c>
      <c r="D308" s="45" t="s">
        <v>1929</v>
      </c>
      <c r="E308" s="99">
        <f>IF(D308="1.2(1)①",INDEX('1.2(1)①'!$B:$B,MATCH(F308,'1.2(1)①'!$J:$J,0),1),INDEX('1.2(1)②'!$B:$B,MATCH(F308,'1.2(1)②'!$J:$J,0),1))</f>
        <v>11</v>
      </c>
      <c r="F308" s="45" t="s">
        <v>2307</v>
      </c>
      <c r="G308" s="45" t="s">
        <v>1357</v>
      </c>
      <c r="H308" s="45" t="s">
        <v>1201</v>
      </c>
      <c r="I308" s="45" t="s">
        <v>1362</v>
      </c>
      <c r="J308" s="45" t="s">
        <v>1222</v>
      </c>
      <c r="K308" s="45" t="s">
        <v>1178</v>
      </c>
      <c r="L308" s="45" t="s">
        <v>1178</v>
      </c>
      <c r="M308" s="45" t="s">
        <v>1187</v>
      </c>
      <c r="N308" s="45" t="s">
        <v>1188</v>
      </c>
      <c r="O308" s="73" t="s">
        <v>1178</v>
      </c>
      <c r="P308" s="45" t="s">
        <v>1182</v>
      </c>
      <c r="Q308" s="45" t="s">
        <v>1359</v>
      </c>
      <c r="R308" s="45" t="s">
        <v>42</v>
      </c>
      <c r="S308" s="45" t="s">
        <v>1360</v>
      </c>
      <c r="T308" s="45" t="s">
        <v>1359</v>
      </c>
      <c r="U308" s="45" t="s">
        <v>42</v>
      </c>
      <c r="V308" s="45" t="s">
        <v>1360</v>
      </c>
      <c r="W308" s="99" t="s">
        <v>2669</v>
      </c>
      <c r="X308" s="99"/>
    </row>
    <row r="309" spans="2:24" ht="28.8">
      <c r="B309" s="45">
        <f t="shared" si="4"/>
        <v>303</v>
      </c>
      <c r="C309" s="45" t="s">
        <v>1365</v>
      </c>
      <c r="D309" s="45" t="s">
        <v>1929</v>
      </c>
      <c r="E309" s="99">
        <f>IF(D309="1.2(1)①",INDEX('1.2(1)①'!$B:$B,MATCH(F309,'1.2(1)①'!$J:$J,0),1),INDEX('1.2(1)②'!$B:$B,MATCH(F309,'1.2(1)②'!$J:$J,0),1))</f>
        <v>11</v>
      </c>
      <c r="F309" s="45" t="s">
        <v>2307</v>
      </c>
      <c r="G309" s="45" t="s">
        <v>1363</v>
      </c>
      <c r="H309" s="45" t="s">
        <v>1201</v>
      </c>
      <c r="I309" s="45" t="s">
        <v>1358</v>
      </c>
      <c r="J309" s="45" t="s">
        <v>1222</v>
      </c>
      <c r="K309" s="45" t="s">
        <v>1178</v>
      </c>
      <c r="L309" s="45">
        <v>1.47</v>
      </c>
      <c r="M309" s="45" t="s">
        <v>1187</v>
      </c>
      <c r="N309" s="45" t="s">
        <v>1188</v>
      </c>
      <c r="O309" s="73" t="s">
        <v>1178</v>
      </c>
      <c r="P309" s="45" t="s">
        <v>1182</v>
      </c>
      <c r="Q309" s="45" t="s">
        <v>1359</v>
      </c>
      <c r="R309" s="45" t="s">
        <v>42</v>
      </c>
      <c r="S309" s="45" t="s">
        <v>1360</v>
      </c>
      <c r="T309" s="45" t="s">
        <v>1359</v>
      </c>
      <c r="U309" s="45" t="s">
        <v>42</v>
      </c>
      <c r="V309" s="45" t="s">
        <v>1360</v>
      </c>
      <c r="W309" s="99" t="s">
        <v>2669</v>
      </c>
      <c r="X309" s="99"/>
    </row>
    <row r="310" spans="2:24" ht="28.8">
      <c r="B310" s="45">
        <f t="shared" si="4"/>
        <v>304</v>
      </c>
      <c r="C310" s="45" t="s">
        <v>1365</v>
      </c>
      <c r="D310" s="45" t="s">
        <v>1929</v>
      </c>
      <c r="E310" s="99">
        <f>IF(D310="1.2(1)①",INDEX('1.2(1)①'!$B:$B,MATCH(F310,'1.2(1)①'!$J:$J,0),1),INDEX('1.2(1)②'!$B:$B,MATCH(F310,'1.2(1)②'!$J:$J,0),1))</f>
        <v>11</v>
      </c>
      <c r="F310" s="45" t="s">
        <v>2307</v>
      </c>
      <c r="G310" s="45" t="s">
        <v>1363</v>
      </c>
      <c r="H310" s="45" t="s">
        <v>1201</v>
      </c>
      <c r="I310" s="45" t="s">
        <v>1361</v>
      </c>
      <c r="J310" s="45" t="s">
        <v>1222</v>
      </c>
      <c r="K310" s="45" t="s">
        <v>1178</v>
      </c>
      <c r="L310" s="45">
        <v>1.47</v>
      </c>
      <c r="M310" s="45" t="s">
        <v>1187</v>
      </c>
      <c r="N310" s="45" t="s">
        <v>1188</v>
      </c>
      <c r="O310" s="73" t="s">
        <v>1178</v>
      </c>
      <c r="P310" s="45" t="s">
        <v>1182</v>
      </c>
      <c r="Q310" s="45" t="s">
        <v>1359</v>
      </c>
      <c r="R310" s="45" t="s">
        <v>42</v>
      </c>
      <c r="S310" s="45" t="s">
        <v>1360</v>
      </c>
      <c r="T310" s="45" t="s">
        <v>1359</v>
      </c>
      <c r="U310" s="45" t="s">
        <v>42</v>
      </c>
      <c r="V310" s="45" t="s">
        <v>1360</v>
      </c>
      <c r="W310" s="99" t="s">
        <v>2669</v>
      </c>
      <c r="X310" s="99"/>
    </row>
    <row r="311" spans="2:24" ht="28.8">
      <c r="B311" s="45">
        <f t="shared" si="4"/>
        <v>305</v>
      </c>
      <c r="C311" s="45" t="s">
        <v>1365</v>
      </c>
      <c r="D311" s="45" t="s">
        <v>1929</v>
      </c>
      <c r="E311" s="99">
        <f>IF(D311="1.2(1)①",INDEX('1.2(1)①'!$B:$B,MATCH(F311,'1.2(1)①'!$J:$J,0),1),INDEX('1.2(1)②'!$B:$B,MATCH(F311,'1.2(1)②'!$J:$J,0),1))</f>
        <v>11</v>
      </c>
      <c r="F311" s="45" t="s">
        <v>2307</v>
      </c>
      <c r="G311" s="45" t="s">
        <v>1363</v>
      </c>
      <c r="H311" s="45" t="s">
        <v>1201</v>
      </c>
      <c r="I311" s="45" t="s">
        <v>1362</v>
      </c>
      <c r="J311" s="45" t="s">
        <v>1222</v>
      </c>
      <c r="K311" s="45" t="s">
        <v>1178</v>
      </c>
      <c r="L311" s="45" t="s">
        <v>1178</v>
      </c>
      <c r="M311" s="45" t="s">
        <v>1187</v>
      </c>
      <c r="N311" s="45" t="s">
        <v>1188</v>
      </c>
      <c r="O311" s="73" t="s">
        <v>1178</v>
      </c>
      <c r="P311" s="45" t="s">
        <v>1182</v>
      </c>
      <c r="Q311" s="45" t="s">
        <v>1359</v>
      </c>
      <c r="R311" s="45" t="s">
        <v>42</v>
      </c>
      <c r="S311" s="45" t="s">
        <v>1360</v>
      </c>
      <c r="T311" s="45" t="s">
        <v>1359</v>
      </c>
      <c r="U311" s="45" t="s">
        <v>42</v>
      </c>
      <c r="V311" s="45" t="s">
        <v>1360</v>
      </c>
      <c r="W311" s="99" t="s">
        <v>2669</v>
      </c>
      <c r="X311" s="99"/>
    </row>
    <row r="312" spans="2:24" ht="28.8">
      <c r="B312" s="45">
        <f t="shared" si="4"/>
        <v>306</v>
      </c>
      <c r="C312" s="45" t="s">
        <v>1366</v>
      </c>
      <c r="D312" s="45" t="s">
        <v>1929</v>
      </c>
      <c r="E312" s="99">
        <f>IF(D312="1.2(1)①",INDEX('1.2(1)①'!$B:$B,MATCH(F312,'1.2(1)①'!$J:$J,0),1),INDEX('1.2(1)②'!$B:$B,MATCH(F312,'1.2(1)②'!$J:$J,0),1))</f>
        <v>11</v>
      </c>
      <c r="F312" s="45" t="s">
        <v>2307</v>
      </c>
      <c r="G312" s="45" t="s">
        <v>1178</v>
      </c>
      <c r="H312" s="45" t="s">
        <v>1201</v>
      </c>
      <c r="I312" s="45" t="s">
        <v>1358</v>
      </c>
      <c r="J312" s="45" t="s">
        <v>1222</v>
      </c>
      <c r="K312" s="45" t="s">
        <v>1178</v>
      </c>
      <c r="L312" s="45">
        <v>1.04</v>
      </c>
      <c r="M312" s="45" t="s">
        <v>1187</v>
      </c>
      <c r="N312" s="45" t="s">
        <v>1188</v>
      </c>
      <c r="O312" s="73" t="s">
        <v>1178</v>
      </c>
      <c r="P312" s="45" t="s">
        <v>1182</v>
      </c>
      <c r="Q312" s="45" t="s">
        <v>1367</v>
      </c>
      <c r="R312" s="45" t="s">
        <v>1368</v>
      </c>
      <c r="S312" s="45" t="s">
        <v>1369</v>
      </c>
      <c r="T312" s="45" t="s">
        <v>1367</v>
      </c>
      <c r="U312" s="45" t="s">
        <v>1368</v>
      </c>
      <c r="V312" s="45" t="s">
        <v>1370</v>
      </c>
      <c r="W312" s="99" t="s">
        <v>2669</v>
      </c>
      <c r="X312" s="99"/>
    </row>
    <row r="313" spans="2:24" ht="28.8">
      <c r="B313" s="45">
        <f t="shared" si="4"/>
        <v>307</v>
      </c>
      <c r="C313" s="45" t="s">
        <v>1366</v>
      </c>
      <c r="D313" s="45" t="s">
        <v>1929</v>
      </c>
      <c r="E313" s="99">
        <f>IF(D313="1.2(1)①",INDEX('1.2(1)①'!$B:$B,MATCH(F313,'1.2(1)①'!$J:$J,0),1),INDEX('1.2(1)②'!$B:$B,MATCH(F313,'1.2(1)②'!$J:$J,0),1))</f>
        <v>11</v>
      </c>
      <c r="F313" s="45" t="s">
        <v>2307</v>
      </c>
      <c r="G313" s="45" t="s">
        <v>1178</v>
      </c>
      <c r="H313" s="45" t="s">
        <v>1201</v>
      </c>
      <c r="I313" s="45" t="s">
        <v>1361</v>
      </c>
      <c r="J313" s="45" t="s">
        <v>1222</v>
      </c>
      <c r="K313" s="45" t="s">
        <v>1178</v>
      </c>
      <c r="L313" s="45" t="s">
        <v>1178</v>
      </c>
      <c r="M313" s="45" t="s">
        <v>1187</v>
      </c>
      <c r="N313" s="45" t="s">
        <v>1188</v>
      </c>
      <c r="O313" s="73" t="s">
        <v>1178</v>
      </c>
      <c r="P313" s="45" t="s">
        <v>1182</v>
      </c>
      <c r="Q313" s="45" t="s">
        <v>1367</v>
      </c>
      <c r="R313" s="45" t="s">
        <v>1368</v>
      </c>
      <c r="S313" s="45" t="s">
        <v>1369</v>
      </c>
      <c r="T313" s="45" t="s">
        <v>1367</v>
      </c>
      <c r="U313" s="45" t="s">
        <v>1368</v>
      </c>
      <c r="V313" s="45" t="s">
        <v>1370</v>
      </c>
      <c r="W313" s="99" t="s">
        <v>2669</v>
      </c>
      <c r="X313" s="99"/>
    </row>
    <row r="314" spans="2:24" ht="28.8">
      <c r="B314" s="45">
        <f t="shared" si="4"/>
        <v>308</v>
      </c>
      <c r="C314" s="45" t="s">
        <v>1366</v>
      </c>
      <c r="D314" s="45" t="s">
        <v>1929</v>
      </c>
      <c r="E314" s="99">
        <f>IF(D314="1.2(1)①",INDEX('1.2(1)①'!$B:$B,MATCH(F314,'1.2(1)①'!$J:$J,0),1),INDEX('1.2(1)②'!$B:$B,MATCH(F314,'1.2(1)②'!$J:$J,0),1))</f>
        <v>11</v>
      </c>
      <c r="F314" s="45" t="s">
        <v>2307</v>
      </c>
      <c r="G314" s="45" t="s">
        <v>1178</v>
      </c>
      <c r="H314" s="45" t="s">
        <v>1201</v>
      </c>
      <c r="I314" s="45" t="s">
        <v>1362</v>
      </c>
      <c r="J314" s="45" t="s">
        <v>1222</v>
      </c>
      <c r="K314" s="45" t="s">
        <v>1178</v>
      </c>
      <c r="L314" s="45" t="s">
        <v>1178</v>
      </c>
      <c r="M314" s="45" t="s">
        <v>1187</v>
      </c>
      <c r="N314" s="45" t="s">
        <v>1188</v>
      </c>
      <c r="O314" s="73" t="s">
        <v>1178</v>
      </c>
      <c r="P314" s="45" t="s">
        <v>1182</v>
      </c>
      <c r="Q314" s="45" t="s">
        <v>1367</v>
      </c>
      <c r="R314" s="45" t="s">
        <v>1368</v>
      </c>
      <c r="S314" s="45" t="s">
        <v>1369</v>
      </c>
      <c r="T314" s="45" t="s">
        <v>1367</v>
      </c>
      <c r="U314" s="45" t="s">
        <v>1368</v>
      </c>
      <c r="V314" s="45" t="s">
        <v>1370</v>
      </c>
      <c r="W314" s="99" t="s">
        <v>2669</v>
      </c>
      <c r="X314" s="99"/>
    </row>
    <row r="315" spans="2:24" ht="72">
      <c r="B315" s="45">
        <f t="shared" si="4"/>
        <v>309</v>
      </c>
      <c r="C315" s="45" t="s">
        <v>1381</v>
      </c>
      <c r="D315" s="45" t="s">
        <v>1929</v>
      </c>
      <c r="E315" s="99">
        <f>IF(D315="1.2(1)①",INDEX('1.2(1)①'!$B:$B,MATCH(F315,'1.2(1)①'!$J:$J,0),1),INDEX('1.2(1)②'!$B:$B,MATCH(F315,'1.2(1)②'!$J:$J,0),1))</f>
        <v>12</v>
      </c>
      <c r="F315" s="45" t="s">
        <v>2308</v>
      </c>
      <c r="G315" s="45" t="s">
        <v>1382</v>
      </c>
      <c r="H315" s="45" t="s">
        <v>1178</v>
      </c>
      <c r="I315" s="45" t="s">
        <v>1178</v>
      </c>
      <c r="J315" s="45" t="s">
        <v>1383</v>
      </c>
      <c r="K315" s="45" t="s">
        <v>1178</v>
      </c>
      <c r="L315" s="45">
        <v>16.2</v>
      </c>
      <c r="M315" s="45" t="s">
        <v>1187</v>
      </c>
      <c r="N315" s="45" t="s">
        <v>1188</v>
      </c>
      <c r="O315" s="73" t="s">
        <v>1178</v>
      </c>
      <c r="P315" s="45" t="s">
        <v>1309</v>
      </c>
      <c r="Q315" s="45" t="s">
        <v>1178</v>
      </c>
      <c r="R315" s="45" t="s">
        <v>1178</v>
      </c>
      <c r="S315" s="45" t="s">
        <v>1384</v>
      </c>
      <c r="T315" s="45" t="s">
        <v>1178</v>
      </c>
      <c r="U315" s="45" t="s">
        <v>1178</v>
      </c>
      <c r="V315" s="45" t="s">
        <v>1385</v>
      </c>
      <c r="W315" s="99" t="s">
        <v>2669</v>
      </c>
      <c r="X315" s="99"/>
    </row>
    <row r="316" spans="2:24" ht="72">
      <c r="B316" s="45">
        <f t="shared" si="4"/>
        <v>310</v>
      </c>
      <c r="C316" s="45" t="s">
        <v>1381</v>
      </c>
      <c r="D316" s="45" t="s">
        <v>1929</v>
      </c>
      <c r="E316" s="99">
        <f>IF(D316="1.2(1)①",INDEX('1.2(1)①'!$B:$B,MATCH(F316,'1.2(1)①'!$J:$J,0),1),INDEX('1.2(1)②'!$B:$B,MATCH(F316,'1.2(1)②'!$J:$J,0),1))</f>
        <v>12</v>
      </c>
      <c r="F316" s="45" t="s">
        <v>2308</v>
      </c>
      <c r="G316" s="45" t="s">
        <v>1386</v>
      </c>
      <c r="H316" s="45" t="s">
        <v>1254</v>
      </c>
      <c r="I316" s="45" t="s">
        <v>1387</v>
      </c>
      <c r="J316" s="45" t="s">
        <v>1383</v>
      </c>
      <c r="K316" s="45" t="s">
        <v>1178</v>
      </c>
      <c r="L316" s="45">
        <v>25.7</v>
      </c>
      <c r="M316" s="45" t="s">
        <v>1187</v>
      </c>
      <c r="N316" s="45" t="s">
        <v>1188</v>
      </c>
      <c r="O316" s="73" t="s">
        <v>1178</v>
      </c>
      <c r="P316" s="45" t="s">
        <v>1309</v>
      </c>
      <c r="Q316" s="45" t="s">
        <v>1178</v>
      </c>
      <c r="R316" s="45" t="s">
        <v>1178</v>
      </c>
      <c r="S316" s="45" t="s">
        <v>1388</v>
      </c>
      <c r="T316" s="45" t="s">
        <v>1178</v>
      </c>
      <c r="U316" s="45" t="s">
        <v>1178</v>
      </c>
      <c r="V316" s="45" t="s">
        <v>1389</v>
      </c>
      <c r="W316" s="99" t="s">
        <v>2669</v>
      </c>
      <c r="X316" s="99"/>
    </row>
    <row r="317" spans="2:24" ht="72">
      <c r="B317" s="45">
        <f t="shared" si="4"/>
        <v>311</v>
      </c>
      <c r="C317" s="45" t="s">
        <v>1381</v>
      </c>
      <c r="D317" s="45" t="s">
        <v>1929</v>
      </c>
      <c r="E317" s="99">
        <f>IF(D317="1.2(1)①",INDEX('1.2(1)①'!$B:$B,MATCH(F317,'1.2(1)①'!$J:$J,0),1),INDEX('1.2(1)②'!$B:$B,MATCH(F317,'1.2(1)②'!$J:$J,0),1))</f>
        <v>12</v>
      </c>
      <c r="F317" s="45" t="s">
        <v>2308</v>
      </c>
      <c r="G317" s="45" t="s">
        <v>1386</v>
      </c>
      <c r="H317" s="45" t="s">
        <v>1254</v>
      </c>
      <c r="I317" s="45" t="s">
        <v>1390</v>
      </c>
      <c r="J317" s="45" t="s">
        <v>1383</v>
      </c>
      <c r="K317" s="45" t="s">
        <v>1178</v>
      </c>
      <c r="L317" s="45">
        <v>25</v>
      </c>
      <c r="M317" s="45" t="s">
        <v>1187</v>
      </c>
      <c r="N317" s="45" t="s">
        <v>1188</v>
      </c>
      <c r="O317" s="73" t="s">
        <v>1178</v>
      </c>
      <c r="P317" s="45" t="s">
        <v>1309</v>
      </c>
      <c r="Q317" s="45" t="s">
        <v>1178</v>
      </c>
      <c r="R317" s="45" t="s">
        <v>1178</v>
      </c>
      <c r="S317" s="45" t="s">
        <v>1388</v>
      </c>
      <c r="T317" s="45" t="s">
        <v>1178</v>
      </c>
      <c r="U317" s="45" t="s">
        <v>1178</v>
      </c>
      <c r="V317" s="45" t="s">
        <v>1389</v>
      </c>
      <c r="W317" s="99" t="s">
        <v>2669</v>
      </c>
      <c r="X317" s="99"/>
    </row>
    <row r="318" spans="2:24" ht="72">
      <c r="B318" s="45">
        <f t="shared" si="4"/>
        <v>312</v>
      </c>
      <c r="C318" s="45" t="s">
        <v>1381</v>
      </c>
      <c r="D318" s="45" t="s">
        <v>1929</v>
      </c>
      <c r="E318" s="99">
        <f>IF(D318="1.2(1)①",INDEX('1.2(1)①'!$B:$B,MATCH(F318,'1.2(1)①'!$J:$J,0),1),INDEX('1.2(1)②'!$B:$B,MATCH(F318,'1.2(1)②'!$J:$J,0),1))</f>
        <v>12</v>
      </c>
      <c r="F318" s="45" t="s">
        <v>2308</v>
      </c>
      <c r="G318" s="45" t="s">
        <v>1386</v>
      </c>
      <c r="H318" s="45" t="s">
        <v>1254</v>
      </c>
      <c r="I318" s="45" t="s">
        <v>1391</v>
      </c>
      <c r="J318" s="45" t="s">
        <v>1383</v>
      </c>
      <c r="K318" s="45" t="s">
        <v>1178</v>
      </c>
      <c r="L318" s="45">
        <v>26.1</v>
      </c>
      <c r="M318" s="45" t="s">
        <v>1187</v>
      </c>
      <c r="N318" s="45" t="s">
        <v>1188</v>
      </c>
      <c r="O318" s="73" t="s">
        <v>1178</v>
      </c>
      <c r="P318" s="45" t="s">
        <v>1309</v>
      </c>
      <c r="Q318" s="45" t="s">
        <v>1178</v>
      </c>
      <c r="R318" s="45" t="s">
        <v>1178</v>
      </c>
      <c r="S318" s="45" t="s">
        <v>1388</v>
      </c>
      <c r="T318" s="45" t="s">
        <v>1178</v>
      </c>
      <c r="U318" s="45" t="s">
        <v>1178</v>
      </c>
      <c r="V318" s="45" t="s">
        <v>1389</v>
      </c>
      <c r="W318" s="99" t="s">
        <v>2669</v>
      </c>
      <c r="X318" s="99"/>
    </row>
    <row r="319" spans="2:24" ht="72">
      <c r="B319" s="45">
        <f t="shared" si="4"/>
        <v>313</v>
      </c>
      <c r="C319" s="45" t="s">
        <v>1371</v>
      </c>
      <c r="D319" s="45" t="s">
        <v>1929</v>
      </c>
      <c r="E319" s="99">
        <f>IF(D319="1.2(1)①",INDEX('1.2(1)①'!$B:$B,MATCH(F319,'1.2(1)①'!$J:$J,0),1),INDEX('1.2(1)②'!$B:$B,MATCH(F319,'1.2(1)②'!$J:$J,0),1))</f>
        <v>13</v>
      </c>
      <c r="F319" s="45" t="s">
        <v>2309</v>
      </c>
      <c r="G319" s="45" t="s">
        <v>1178</v>
      </c>
      <c r="H319" s="45" t="s">
        <v>1201</v>
      </c>
      <c r="I319" s="45" t="s">
        <v>1372</v>
      </c>
      <c r="J319" s="45" t="s">
        <v>1222</v>
      </c>
      <c r="K319" s="45" t="s">
        <v>1178</v>
      </c>
      <c r="L319" s="45" t="s">
        <v>1178</v>
      </c>
      <c r="M319" s="45" t="s">
        <v>1187</v>
      </c>
      <c r="N319" s="45" t="s">
        <v>1188</v>
      </c>
      <c r="O319" s="73" t="s">
        <v>1178</v>
      </c>
      <c r="P319" s="45" t="s">
        <v>1334</v>
      </c>
      <c r="Q319" s="45" t="s">
        <v>1178</v>
      </c>
      <c r="R319" s="45" t="s">
        <v>1178</v>
      </c>
      <c r="S319" s="45" t="s">
        <v>1373</v>
      </c>
      <c r="T319" s="45" t="s">
        <v>1178</v>
      </c>
      <c r="U319" s="45" t="s">
        <v>1178</v>
      </c>
      <c r="V319" s="45" t="s">
        <v>1374</v>
      </c>
      <c r="W319" s="99" t="s">
        <v>2669</v>
      </c>
      <c r="X319" s="99"/>
    </row>
    <row r="320" spans="2:24" ht="72">
      <c r="B320" s="45">
        <f t="shared" si="4"/>
        <v>314</v>
      </c>
      <c r="C320" s="45" t="s">
        <v>1371</v>
      </c>
      <c r="D320" s="45" t="s">
        <v>1929</v>
      </c>
      <c r="E320" s="99">
        <f>IF(D320="1.2(1)①",INDEX('1.2(1)①'!$B:$B,MATCH(F320,'1.2(1)①'!$J:$J,0),1),INDEX('1.2(1)②'!$B:$B,MATCH(F320,'1.2(1)②'!$J:$J,0),1))</f>
        <v>13</v>
      </c>
      <c r="F320" s="45" t="s">
        <v>2309</v>
      </c>
      <c r="G320" s="45" t="s">
        <v>1178</v>
      </c>
      <c r="H320" s="45" t="s">
        <v>1201</v>
      </c>
      <c r="I320" s="45" t="s">
        <v>1375</v>
      </c>
      <c r="J320" s="45" t="s">
        <v>1222</v>
      </c>
      <c r="K320" s="45" t="s">
        <v>1178</v>
      </c>
      <c r="L320" s="45" t="s">
        <v>1178</v>
      </c>
      <c r="M320" s="45" t="s">
        <v>1187</v>
      </c>
      <c r="N320" s="45" t="s">
        <v>1188</v>
      </c>
      <c r="O320" s="73" t="s">
        <v>1178</v>
      </c>
      <c r="P320" s="45" t="s">
        <v>1334</v>
      </c>
      <c r="Q320" s="45" t="s">
        <v>1178</v>
      </c>
      <c r="R320" s="45" t="s">
        <v>1178</v>
      </c>
      <c r="S320" s="45" t="s">
        <v>1373</v>
      </c>
      <c r="T320" s="45" t="s">
        <v>1178</v>
      </c>
      <c r="U320" s="45" t="s">
        <v>1178</v>
      </c>
      <c r="V320" s="45" t="s">
        <v>1374</v>
      </c>
      <c r="W320" s="99" t="s">
        <v>2669</v>
      </c>
      <c r="X320" s="99"/>
    </row>
    <row r="321" spans="2:24" ht="72">
      <c r="B321" s="45">
        <f t="shared" si="4"/>
        <v>315</v>
      </c>
      <c r="C321" s="45" t="s">
        <v>1371</v>
      </c>
      <c r="D321" s="45" t="s">
        <v>1929</v>
      </c>
      <c r="E321" s="99">
        <f>IF(D321="1.2(1)①",INDEX('1.2(1)①'!$B:$B,MATCH(F321,'1.2(1)①'!$J:$J,0),1),INDEX('1.2(1)②'!$B:$B,MATCH(F321,'1.2(1)②'!$J:$J,0),1))</f>
        <v>13</v>
      </c>
      <c r="F321" s="45" t="s">
        <v>2309</v>
      </c>
      <c r="G321" s="45" t="s">
        <v>1178</v>
      </c>
      <c r="H321" s="45" t="s">
        <v>1201</v>
      </c>
      <c r="I321" s="45" t="s">
        <v>1376</v>
      </c>
      <c r="J321" s="45" t="s">
        <v>1222</v>
      </c>
      <c r="K321" s="45" t="s">
        <v>1178</v>
      </c>
      <c r="L321" s="45">
        <v>15.57</v>
      </c>
      <c r="M321" s="45" t="s">
        <v>1187</v>
      </c>
      <c r="N321" s="45" t="s">
        <v>1188</v>
      </c>
      <c r="O321" s="73" t="s">
        <v>1178</v>
      </c>
      <c r="P321" s="45" t="s">
        <v>1334</v>
      </c>
      <c r="Q321" s="45" t="s">
        <v>1178</v>
      </c>
      <c r="R321" s="45" t="s">
        <v>1178</v>
      </c>
      <c r="S321" s="45" t="s">
        <v>1373</v>
      </c>
      <c r="T321" s="45" t="s">
        <v>1178</v>
      </c>
      <c r="U321" s="45" t="s">
        <v>1178</v>
      </c>
      <c r="V321" s="45" t="s">
        <v>1374</v>
      </c>
      <c r="W321" s="99" t="s">
        <v>2669</v>
      </c>
      <c r="X321" s="99"/>
    </row>
    <row r="322" spans="2:24" ht="72">
      <c r="B322" s="45">
        <f t="shared" ref="B322:B385" si="5">ROW(B322)-6</f>
        <v>316</v>
      </c>
      <c r="C322" s="45" t="s">
        <v>1371</v>
      </c>
      <c r="D322" s="45" t="s">
        <v>1929</v>
      </c>
      <c r="E322" s="99">
        <f>IF(D322="1.2(1)①",INDEX('1.2(1)①'!$B:$B,MATCH(F322,'1.2(1)①'!$J:$J,0),1),INDEX('1.2(1)②'!$B:$B,MATCH(F322,'1.2(1)②'!$J:$J,0),1))</f>
        <v>13</v>
      </c>
      <c r="F322" s="45" t="s">
        <v>2309</v>
      </c>
      <c r="G322" s="45" t="s">
        <v>1178</v>
      </c>
      <c r="H322" s="45" t="s">
        <v>1201</v>
      </c>
      <c r="I322" s="45" t="s">
        <v>1377</v>
      </c>
      <c r="J322" s="45" t="s">
        <v>1222</v>
      </c>
      <c r="K322" s="45" t="s">
        <v>1178</v>
      </c>
      <c r="L322" s="45" t="s">
        <v>1178</v>
      </c>
      <c r="M322" s="45" t="s">
        <v>1187</v>
      </c>
      <c r="N322" s="45" t="s">
        <v>1188</v>
      </c>
      <c r="O322" s="73" t="s">
        <v>1178</v>
      </c>
      <c r="P322" s="45" t="s">
        <v>1334</v>
      </c>
      <c r="Q322" s="45" t="s">
        <v>1178</v>
      </c>
      <c r="R322" s="45" t="s">
        <v>1178</v>
      </c>
      <c r="S322" s="45" t="s">
        <v>1373</v>
      </c>
      <c r="T322" s="45" t="s">
        <v>1178</v>
      </c>
      <c r="U322" s="45" t="s">
        <v>1178</v>
      </c>
      <c r="V322" s="45" t="s">
        <v>1374</v>
      </c>
      <c r="W322" s="99" t="s">
        <v>2669</v>
      </c>
      <c r="X322" s="99"/>
    </row>
    <row r="323" spans="2:24" ht="72">
      <c r="B323" s="45">
        <f t="shared" si="5"/>
        <v>317</v>
      </c>
      <c r="C323" s="45" t="s">
        <v>1371</v>
      </c>
      <c r="D323" s="45" t="s">
        <v>1929</v>
      </c>
      <c r="E323" s="99">
        <f>IF(D323="1.2(1)①",INDEX('1.2(1)①'!$B:$B,MATCH(F323,'1.2(1)①'!$J:$J,0),1),INDEX('1.2(1)②'!$B:$B,MATCH(F323,'1.2(1)②'!$J:$J,0),1))</f>
        <v>13</v>
      </c>
      <c r="F323" s="45" t="s">
        <v>2309</v>
      </c>
      <c r="G323" s="45" t="s">
        <v>1178</v>
      </c>
      <c r="H323" s="45" t="s">
        <v>1201</v>
      </c>
      <c r="I323" s="45" t="s">
        <v>1378</v>
      </c>
      <c r="J323" s="45" t="s">
        <v>1222</v>
      </c>
      <c r="K323" s="45" t="s">
        <v>1178</v>
      </c>
      <c r="L323" s="45" t="s">
        <v>1178</v>
      </c>
      <c r="M323" s="45" t="s">
        <v>1187</v>
      </c>
      <c r="N323" s="45" t="s">
        <v>1188</v>
      </c>
      <c r="O323" s="73" t="s">
        <v>1178</v>
      </c>
      <c r="P323" s="45" t="s">
        <v>1334</v>
      </c>
      <c r="Q323" s="45" t="s">
        <v>1178</v>
      </c>
      <c r="R323" s="45" t="s">
        <v>1178</v>
      </c>
      <c r="S323" s="45" t="s">
        <v>1373</v>
      </c>
      <c r="T323" s="45" t="s">
        <v>1178</v>
      </c>
      <c r="U323" s="45" t="s">
        <v>1178</v>
      </c>
      <c r="V323" s="45" t="s">
        <v>1374</v>
      </c>
      <c r="W323" s="99" t="s">
        <v>2669</v>
      </c>
      <c r="X323" s="99"/>
    </row>
    <row r="324" spans="2:24" ht="72">
      <c r="B324" s="45">
        <f t="shared" si="5"/>
        <v>318</v>
      </c>
      <c r="C324" s="45" t="s">
        <v>1371</v>
      </c>
      <c r="D324" s="45" t="s">
        <v>1929</v>
      </c>
      <c r="E324" s="99">
        <f>IF(D324="1.2(1)①",INDEX('1.2(1)①'!$B:$B,MATCH(F324,'1.2(1)①'!$J:$J,0),1),INDEX('1.2(1)②'!$B:$B,MATCH(F324,'1.2(1)②'!$J:$J,0),1))</f>
        <v>13</v>
      </c>
      <c r="F324" s="45" t="s">
        <v>2309</v>
      </c>
      <c r="G324" s="45" t="s">
        <v>1178</v>
      </c>
      <c r="H324" s="45" t="s">
        <v>1201</v>
      </c>
      <c r="I324" s="45" t="s">
        <v>1379</v>
      </c>
      <c r="J324" s="45" t="s">
        <v>1222</v>
      </c>
      <c r="K324" s="45" t="s">
        <v>1178</v>
      </c>
      <c r="L324" s="45" t="s">
        <v>1178</v>
      </c>
      <c r="M324" s="45" t="s">
        <v>1187</v>
      </c>
      <c r="N324" s="45" t="s">
        <v>1188</v>
      </c>
      <c r="O324" s="73" t="s">
        <v>1178</v>
      </c>
      <c r="P324" s="45" t="s">
        <v>1334</v>
      </c>
      <c r="Q324" s="45" t="s">
        <v>1178</v>
      </c>
      <c r="R324" s="45" t="s">
        <v>1178</v>
      </c>
      <c r="S324" s="45" t="s">
        <v>1373</v>
      </c>
      <c r="T324" s="45" t="s">
        <v>1178</v>
      </c>
      <c r="U324" s="45" t="s">
        <v>1178</v>
      </c>
      <c r="V324" s="45" t="s">
        <v>1374</v>
      </c>
      <c r="W324" s="99" t="s">
        <v>2669</v>
      </c>
      <c r="X324" s="99"/>
    </row>
    <row r="325" spans="2:24" ht="72">
      <c r="B325" s="45">
        <f t="shared" si="5"/>
        <v>319</v>
      </c>
      <c r="C325" s="45" t="s">
        <v>1371</v>
      </c>
      <c r="D325" s="45" t="s">
        <v>1929</v>
      </c>
      <c r="E325" s="99">
        <f>IF(D325="1.2(1)①",INDEX('1.2(1)①'!$B:$B,MATCH(F325,'1.2(1)①'!$J:$J,0),1),INDEX('1.2(1)②'!$B:$B,MATCH(F325,'1.2(1)②'!$J:$J,0),1))</f>
        <v>13</v>
      </c>
      <c r="F325" s="45" t="s">
        <v>2309</v>
      </c>
      <c r="G325" s="45" t="s">
        <v>1178</v>
      </c>
      <c r="H325" s="45" t="s">
        <v>1201</v>
      </c>
      <c r="I325" s="45" t="s">
        <v>1380</v>
      </c>
      <c r="J325" s="45" t="s">
        <v>1222</v>
      </c>
      <c r="K325" s="45" t="s">
        <v>1178</v>
      </c>
      <c r="L325" s="45" t="s">
        <v>1178</v>
      </c>
      <c r="M325" s="45" t="s">
        <v>1187</v>
      </c>
      <c r="N325" s="45" t="s">
        <v>1188</v>
      </c>
      <c r="O325" s="73" t="s">
        <v>1178</v>
      </c>
      <c r="P325" s="45" t="s">
        <v>1334</v>
      </c>
      <c r="Q325" s="45" t="s">
        <v>1178</v>
      </c>
      <c r="R325" s="45" t="s">
        <v>1178</v>
      </c>
      <c r="S325" s="45" t="s">
        <v>1373</v>
      </c>
      <c r="T325" s="45" t="s">
        <v>1178</v>
      </c>
      <c r="U325" s="45" t="s">
        <v>1178</v>
      </c>
      <c r="V325" s="45" t="s">
        <v>1374</v>
      </c>
      <c r="W325" s="99" t="s">
        <v>2669</v>
      </c>
      <c r="X325" s="99"/>
    </row>
    <row r="326" spans="2:24" ht="100.8">
      <c r="B326" s="45">
        <f t="shared" si="5"/>
        <v>320</v>
      </c>
      <c r="C326" s="45" t="s">
        <v>1840</v>
      </c>
      <c r="D326" s="45" t="s">
        <v>1929</v>
      </c>
      <c r="E326" s="99">
        <f>IF(D326="1.2(1)①",INDEX('1.2(1)①'!$B:$B,MATCH(F326,'1.2(1)①'!$J:$J,0),1),INDEX('1.2(1)②'!$B:$B,MATCH(F326,'1.2(1)②'!$J:$J,0),1))</f>
        <v>14</v>
      </c>
      <c r="F326" s="45" t="s">
        <v>2310</v>
      </c>
      <c r="G326" s="45" t="s">
        <v>1178</v>
      </c>
      <c r="H326" s="45" t="s">
        <v>1178</v>
      </c>
      <c r="I326" s="45" t="s">
        <v>1178</v>
      </c>
      <c r="J326" s="45" t="s">
        <v>1841</v>
      </c>
      <c r="K326" s="45" t="s">
        <v>1490</v>
      </c>
      <c r="L326" s="45">
        <v>80</v>
      </c>
      <c r="M326" s="45" t="s">
        <v>1187</v>
      </c>
      <c r="N326" s="45" t="s">
        <v>1188</v>
      </c>
      <c r="O326" s="73" t="s">
        <v>1178</v>
      </c>
      <c r="P326" s="45" t="s">
        <v>1309</v>
      </c>
      <c r="Q326" s="45" t="s">
        <v>1178</v>
      </c>
      <c r="R326" s="45" t="s">
        <v>1178</v>
      </c>
      <c r="S326" s="45" t="s">
        <v>1842</v>
      </c>
      <c r="T326" s="45" t="s">
        <v>1178</v>
      </c>
      <c r="U326" s="45" t="s">
        <v>1178</v>
      </c>
      <c r="V326" s="45" t="s">
        <v>1843</v>
      </c>
      <c r="W326" s="99" t="s">
        <v>2669</v>
      </c>
      <c r="X326" s="99"/>
    </row>
    <row r="327" spans="2:24" ht="72">
      <c r="B327" s="45">
        <f t="shared" si="5"/>
        <v>321</v>
      </c>
      <c r="C327" s="45" t="s">
        <v>1488</v>
      </c>
      <c r="D327" s="45" t="s">
        <v>1929</v>
      </c>
      <c r="E327" s="99">
        <f>IF(D327="1.2(1)①",INDEX('1.2(1)①'!$B:$B,MATCH(F327,'1.2(1)①'!$J:$J,0),1),INDEX('1.2(1)②'!$B:$B,MATCH(F327,'1.2(1)②'!$J:$J,0),1))</f>
        <v>15</v>
      </c>
      <c r="F327" s="45" t="s">
        <v>2311</v>
      </c>
      <c r="G327" s="45" t="s">
        <v>1178</v>
      </c>
      <c r="H327" s="45" t="s">
        <v>1178</v>
      </c>
      <c r="I327" s="45" t="s">
        <v>1178</v>
      </c>
      <c r="J327" s="45" t="s">
        <v>1489</v>
      </c>
      <c r="K327" s="45" t="s">
        <v>1490</v>
      </c>
      <c r="L327" s="45">
        <v>77</v>
      </c>
      <c r="M327" s="45" t="s">
        <v>1187</v>
      </c>
      <c r="N327" s="45" t="s">
        <v>1188</v>
      </c>
      <c r="O327" s="73" t="s">
        <v>1178</v>
      </c>
      <c r="P327" s="45" t="s">
        <v>1309</v>
      </c>
      <c r="Q327" s="45" t="s">
        <v>1491</v>
      </c>
      <c r="R327" s="45" t="s">
        <v>1492</v>
      </c>
      <c r="S327" s="45" t="s">
        <v>1493</v>
      </c>
      <c r="T327" s="45" t="s">
        <v>1491</v>
      </c>
      <c r="U327" s="45" t="s">
        <v>1492</v>
      </c>
      <c r="V327" s="45" t="s">
        <v>1494</v>
      </c>
      <c r="W327" s="99" t="s">
        <v>2669</v>
      </c>
      <c r="X327" s="99"/>
    </row>
    <row r="328" spans="2:24" ht="43.2">
      <c r="B328" s="45">
        <f t="shared" si="5"/>
        <v>322</v>
      </c>
      <c r="C328" s="45" t="s">
        <v>1495</v>
      </c>
      <c r="D328" s="45" t="s">
        <v>1929</v>
      </c>
      <c r="E328" s="99">
        <f>IF(D328="1.2(1)①",INDEX('1.2(1)①'!$B:$B,MATCH(F328,'1.2(1)①'!$J:$J,0),1),INDEX('1.2(1)②'!$B:$B,MATCH(F328,'1.2(1)②'!$J:$J,0),1))</f>
        <v>18</v>
      </c>
      <c r="F328" s="45" t="s">
        <v>2312</v>
      </c>
      <c r="G328" s="45" t="s">
        <v>1178</v>
      </c>
      <c r="H328" s="45" t="s">
        <v>1308</v>
      </c>
      <c r="I328" s="45" t="s">
        <v>1496</v>
      </c>
      <c r="J328" s="45" t="s">
        <v>1403</v>
      </c>
      <c r="K328" s="45" t="s">
        <v>1178</v>
      </c>
      <c r="L328" s="45">
        <v>4.2</v>
      </c>
      <c r="M328" s="45" t="s">
        <v>1187</v>
      </c>
      <c r="N328" s="45" t="s">
        <v>1188</v>
      </c>
      <c r="O328" s="73" t="s">
        <v>1178</v>
      </c>
      <c r="P328" s="45" t="s">
        <v>1182</v>
      </c>
      <c r="Q328" s="45" t="s">
        <v>1404</v>
      </c>
      <c r="R328" s="45" t="s">
        <v>1405</v>
      </c>
      <c r="S328" s="45" t="s">
        <v>1406</v>
      </c>
      <c r="T328" s="45" t="s">
        <v>1404</v>
      </c>
      <c r="U328" s="45" t="s">
        <v>1405</v>
      </c>
      <c r="V328" s="45" t="s">
        <v>1406</v>
      </c>
      <c r="W328" s="99" t="s">
        <v>2669</v>
      </c>
      <c r="X328" s="99"/>
    </row>
    <row r="329" spans="2:24" ht="43.2">
      <c r="B329" s="45">
        <f t="shared" si="5"/>
        <v>323</v>
      </c>
      <c r="C329" s="45" t="s">
        <v>1495</v>
      </c>
      <c r="D329" s="45" t="s">
        <v>1929</v>
      </c>
      <c r="E329" s="99">
        <f>IF(D329="1.2(1)①",INDEX('1.2(1)①'!$B:$B,MATCH(F329,'1.2(1)①'!$J:$J,0),1),INDEX('1.2(1)②'!$B:$B,MATCH(F329,'1.2(1)②'!$J:$J,0),1))</f>
        <v>18</v>
      </c>
      <c r="F329" s="45" t="s">
        <v>2312</v>
      </c>
      <c r="G329" s="45" t="s">
        <v>1178</v>
      </c>
      <c r="H329" s="45" t="s">
        <v>1308</v>
      </c>
      <c r="I329" s="45" t="s">
        <v>1497</v>
      </c>
      <c r="J329" s="45" t="s">
        <v>1403</v>
      </c>
      <c r="K329" s="45" t="s">
        <v>1178</v>
      </c>
      <c r="L329" s="45">
        <v>4.2</v>
      </c>
      <c r="M329" s="45" t="s">
        <v>1187</v>
      </c>
      <c r="N329" s="45" t="s">
        <v>1188</v>
      </c>
      <c r="O329" s="73" t="s">
        <v>1178</v>
      </c>
      <c r="P329" s="45" t="s">
        <v>1182</v>
      </c>
      <c r="Q329" s="45" t="s">
        <v>1404</v>
      </c>
      <c r="R329" s="45" t="s">
        <v>1405</v>
      </c>
      <c r="S329" s="45" t="s">
        <v>1406</v>
      </c>
      <c r="T329" s="45" t="s">
        <v>1404</v>
      </c>
      <c r="U329" s="45" t="s">
        <v>1405</v>
      </c>
      <c r="V329" s="45" t="s">
        <v>1406</v>
      </c>
      <c r="W329" s="99" t="s">
        <v>2669</v>
      </c>
      <c r="X329" s="99"/>
    </row>
    <row r="330" spans="2:24" ht="57.6">
      <c r="B330" s="45">
        <f t="shared" si="5"/>
        <v>324</v>
      </c>
      <c r="C330" s="45" t="s">
        <v>1495</v>
      </c>
      <c r="D330" s="45" t="s">
        <v>1929</v>
      </c>
      <c r="E330" s="99">
        <f>IF(D330="1.2(1)①",INDEX('1.2(1)①'!$B:$B,MATCH(F330,'1.2(1)①'!$J:$J,0),1),INDEX('1.2(1)②'!$B:$B,MATCH(F330,'1.2(1)②'!$J:$J,0),1))</f>
        <v>18</v>
      </c>
      <c r="F330" s="45" t="s">
        <v>2312</v>
      </c>
      <c r="G330" s="45" t="s">
        <v>1178</v>
      </c>
      <c r="H330" s="45" t="s">
        <v>1308</v>
      </c>
      <c r="I330" s="45" t="s">
        <v>1498</v>
      </c>
      <c r="J330" s="45" t="s">
        <v>1403</v>
      </c>
      <c r="K330" s="45" t="s">
        <v>1178</v>
      </c>
      <c r="L330" s="45">
        <v>3.9</v>
      </c>
      <c r="M330" s="45" t="s">
        <v>1187</v>
      </c>
      <c r="N330" s="45" t="s">
        <v>1188</v>
      </c>
      <c r="O330" s="73">
        <v>4180000</v>
      </c>
      <c r="P330" s="45" t="s">
        <v>1182</v>
      </c>
      <c r="Q330" s="45" t="s">
        <v>1404</v>
      </c>
      <c r="R330" s="45" t="s">
        <v>1405</v>
      </c>
      <c r="S330" s="45" t="s">
        <v>1406</v>
      </c>
      <c r="T330" s="45" t="s">
        <v>1404</v>
      </c>
      <c r="U330" s="45" t="s">
        <v>1405</v>
      </c>
      <c r="V330" s="45" t="s">
        <v>1406</v>
      </c>
      <c r="W330" s="99" t="s">
        <v>2669</v>
      </c>
      <c r="X330" s="52" t="s">
        <v>2967</v>
      </c>
    </row>
    <row r="331" spans="2:24" ht="43.2">
      <c r="B331" s="45">
        <f t="shared" si="5"/>
        <v>325</v>
      </c>
      <c r="C331" s="45" t="s">
        <v>1495</v>
      </c>
      <c r="D331" s="45" t="s">
        <v>1929</v>
      </c>
      <c r="E331" s="99">
        <f>IF(D331="1.2(1)①",INDEX('1.2(1)①'!$B:$B,MATCH(F331,'1.2(1)①'!$J:$J,0),1),INDEX('1.2(1)②'!$B:$B,MATCH(F331,'1.2(1)②'!$J:$J,0),1))</f>
        <v>18</v>
      </c>
      <c r="F331" s="45" t="s">
        <v>2312</v>
      </c>
      <c r="G331" s="45" t="s">
        <v>1178</v>
      </c>
      <c r="H331" s="45" t="s">
        <v>1308</v>
      </c>
      <c r="I331" s="45" t="s">
        <v>1499</v>
      </c>
      <c r="J331" s="45" t="s">
        <v>1403</v>
      </c>
      <c r="K331" s="45" t="s">
        <v>1178</v>
      </c>
      <c r="L331" s="45">
        <v>3.8</v>
      </c>
      <c r="M331" s="45" t="s">
        <v>1187</v>
      </c>
      <c r="N331" s="45" t="s">
        <v>1188</v>
      </c>
      <c r="O331" s="73" t="s">
        <v>1178</v>
      </c>
      <c r="P331" s="45" t="s">
        <v>1182</v>
      </c>
      <c r="Q331" s="45" t="s">
        <v>1404</v>
      </c>
      <c r="R331" s="45" t="s">
        <v>1405</v>
      </c>
      <c r="S331" s="45" t="s">
        <v>1406</v>
      </c>
      <c r="T331" s="45" t="s">
        <v>1404</v>
      </c>
      <c r="U331" s="45" t="s">
        <v>1405</v>
      </c>
      <c r="V331" s="45" t="s">
        <v>1406</v>
      </c>
      <c r="W331" s="99" t="s">
        <v>2669</v>
      </c>
      <c r="X331" s="99"/>
    </row>
    <row r="332" spans="2:24" ht="43.2">
      <c r="B332" s="45">
        <f t="shared" si="5"/>
        <v>326</v>
      </c>
      <c r="C332" s="45" t="s">
        <v>1495</v>
      </c>
      <c r="D332" s="45" t="s">
        <v>1929</v>
      </c>
      <c r="E332" s="99">
        <f>IF(D332="1.2(1)①",INDEX('1.2(1)①'!$B:$B,MATCH(F332,'1.2(1)①'!$J:$J,0),1),INDEX('1.2(1)②'!$B:$B,MATCH(F332,'1.2(1)②'!$J:$J,0),1))</f>
        <v>18</v>
      </c>
      <c r="F332" s="45" t="s">
        <v>2312</v>
      </c>
      <c r="G332" s="45" t="s">
        <v>1178</v>
      </c>
      <c r="H332" s="45" t="s">
        <v>1308</v>
      </c>
      <c r="I332" s="45" t="s">
        <v>1500</v>
      </c>
      <c r="J332" s="45" t="s">
        <v>1403</v>
      </c>
      <c r="K332" s="45" t="s">
        <v>1178</v>
      </c>
      <c r="L332" s="45">
        <v>3.8</v>
      </c>
      <c r="M332" s="45" t="s">
        <v>1187</v>
      </c>
      <c r="N332" s="45" t="s">
        <v>1188</v>
      </c>
      <c r="O332" s="73" t="s">
        <v>1178</v>
      </c>
      <c r="P332" s="45" t="s">
        <v>1182</v>
      </c>
      <c r="Q332" s="45" t="s">
        <v>1404</v>
      </c>
      <c r="R332" s="45" t="s">
        <v>1405</v>
      </c>
      <c r="S332" s="45" t="s">
        <v>1406</v>
      </c>
      <c r="T332" s="45" t="s">
        <v>1404</v>
      </c>
      <c r="U332" s="45" t="s">
        <v>1405</v>
      </c>
      <c r="V332" s="45" t="s">
        <v>1406</v>
      </c>
      <c r="W332" s="99" t="s">
        <v>2669</v>
      </c>
      <c r="X332" s="99"/>
    </row>
    <row r="333" spans="2:24" ht="43.2">
      <c r="B333" s="45">
        <f t="shared" si="5"/>
        <v>327</v>
      </c>
      <c r="C333" s="45" t="s">
        <v>1495</v>
      </c>
      <c r="D333" s="45" t="s">
        <v>1929</v>
      </c>
      <c r="E333" s="99">
        <f>IF(D333="1.2(1)①",INDEX('1.2(1)①'!$B:$B,MATCH(F333,'1.2(1)①'!$J:$J,0),1),INDEX('1.2(1)②'!$B:$B,MATCH(F333,'1.2(1)②'!$J:$J,0),1))</f>
        <v>18</v>
      </c>
      <c r="F333" s="45" t="s">
        <v>2312</v>
      </c>
      <c r="G333" s="45" t="s">
        <v>1178</v>
      </c>
      <c r="H333" s="45" t="s">
        <v>1308</v>
      </c>
      <c r="I333" s="45" t="s">
        <v>1501</v>
      </c>
      <c r="J333" s="45" t="s">
        <v>1403</v>
      </c>
      <c r="K333" s="45" t="s">
        <v>1178</v>
      </c>
      <c r="L333" s="45">
        <v>3.8</v>
      </c>
      <c r="M333" s="45" t="s">
        <v>1187</v>
      </c>
      <c r="N333" s="45" t="s">
        <v>1188</v>
      </c>
      <c r="O333" s="73" t="s">
        <v>1178</v>
      </c>
      <c r="P333" s="45" t="s">
        <v>1182</v>
      </c>
      <c r="Q333" s="45" t="s">
        <v>1404</v>
      </c>
      <c r="R333" s="45" t="s">
        <v>1405</v>
      </c>
      <c r="S333" s="45" t="s">
        <v>1406</v>
      </c>
      <c r="T333" s="45" t="s">
        <v>1404</v>
      </c>
      <c r="U333" s="45" t="s">
        <v>1405</v>
      </c>
      <c r="V333" s="45" t="s">
        <v>1406</v>
      </c>
      <c r="W333" s="99" t="s">
        <v>2669</v>
      </c>
      <c r="X333" s="99"/>
    </row>
    <row r="334" spans="2:24" ht="43.2">
      <c r="B334" s="45">
        <f t="shared" si="5"/>
        <v>328</v>
      </c>
      <c r="C334" s="45" t="s">
        <v>1495</v>
      </c>
      <c r="D334" s="45" t="s">
        <v>1929</v>
      </c>
      <c r="E334" s="99">
        <f>IF(D334="1.2(1)①",INDEX('1.2(1)①'!$B:$B,MATCH(F334,'1.2(1)①'!$J:$J,0),1),INDEX('1.2(1)②'!$B:$B,MATCH(F334,'1.2(1)②'!$J:$J,0),1))</f>
        <v>18</v>
      </c>
      <c r="F334" s="45" t="s">
        <v>2312</v>
      </c>
      <c r="G334" s="45" t="s">
        <v>1198</v>
      </c>
      <c r="H334" s="45" t="s">
        <v>1308</v>
      </c>
      <c r="I334" s="45" t="s">
        <v>1496</v>
      </c>
      <c r="J334" s="45" t="s">
        <v>1502</v>
      </c>
      <c r="K334" s="45" t="s">
        <v>1178</v>
      </c>
      <c r="L334" s="45">
        <v>3.5</v>
      </c>
      <c r="M334" s="45" t="s">
        <v>1187</v>
      </c>
      <c r="N334" s="45" t="s">
        <v>1188</v>
      </c>
      <c r="O334" s="73" t="s">
        <v>1178</v>
      </c>
      <c r="P334" s="45" t="s">
        <v>1182</v>
      </c>
      <c r="Q334" s="45" t="s">
        <v>1404</v>
      </c>
      <c r="R334" s="45" t="s">
        <v>1405</v>
      </c>
      <c r="S334" s="45" t="s">
        <v>1406</v>
      </c>
      <c r="T334" s="45" t="s">
        <v>1404</v>
      </c>
      <c r="U334" s="45" t="s">
        <v>1405</v>
      </c>
      <c r="V334" s="45" t="s">
        <v>1406</v>
      </c>
      <c r="W334" s="99" t="s">
        <v>2669</v>
      </c>
      <c r="X334" s="99"/>
    </row>
    <row r="335" spans="2:24" ht="43.2">
      <c r="B335" s="45">
        <f t="shared" si="5"/>
        <v>329</v>
      </c>
      <c r="C335" s="45" t="s">
        <v>1495</v>
      </c>
      <c r="D335" s="45" t="s">
        <v>1929</v>
      </c>
      <c r="E335" s="99">
        <f>IF(D335="1.2(1)①",INDEX('1.2(1)①'!$B:$B,MATCH(F335,'1.2(1)①'!$J:$J,0),1),INDEX('1.2(1)②'!$B:$B,MATCH(F335,'1.2(1)②'!$J:$J,0),1))</f>
        <v>18</v>
      </c>
      <c r="F335" s="45" t="s">
        <v>2312</v>
      </c>
      <c r="G335" s="45" t="s">
        <v>1198</v>
      </c>
      <c r="H335" s="45" t="s">
        <v>1308</v>
      </c>
      <c r="I335" s="45" t="s">
        <v>1497</v>
      </c>
      <c r="J335" s="45" t="s">
        <v>1502</v>
      </c>
      <c r="K335" s="45" t="s">
        <v>1178</v>
      </c>
      <c r="L335" s="45">
        <v>3.5</v>
      </c>
      <c r="M335" s="45" t="s">
        <v>1187</v>
      </c>
      <c r="N335" s="45" t="s">
        <v>1188</v>
      </c>
      <c r="O335" s="73" t="s">
        <v>1178</v>
      </c>
      <c r="P335" s="45" t="s">
        <v>1182</v>
      </c>
      <c r="Q335" s="45" t="s">
        <v>1404</v>
      </c>
      <c r="R335" s="45" t="s">
        <v>1405</v>
      </c>
      <c r="S335" s="45" t="s">
        <v>1406</v>
      </c>
      <c r="T335" s="45" t="s">
        <v>1404</v>
      </c>
      <c r="U335" s="45" t="s">
        <v>1405</v>
      </c>
      <c r="V335" s="45" t="s">
        <v>1406</v>
      </c>
      <c r="W335" s="99" t="s">
        <v>2669</v>
      </c>
      <c r="X335" s="99"/>
    </row>
    <row r="336" spans="2:24" ht="43.2">
      <c r="B336" s="45">
        <f t="shared" si="5"/>
        <v>330</v>
      </c>
      <c r="C336" s="45" t="s">
        <v>1495</v>
      </c>
      <c r="D336" s="45" t="s">
        <v>1929</v>
      </c>
      <c r="E336" s="99">
        <f>IF(D336="1.2(1)①",INDEX('1.2(1)①'!$B:$B,MATCH(F336,'1.2(1)①'!$J:$J,0),1),INDEX('1.2(1)②'!$B:$B,MATCH(F336,'1.2(1)②'!$J:$J,0),1))</f>
        <v>18</v>
      </c>
      <c r="F336" s="45" t="s">
        <v>2312</v>
      </c>
      <c r="G336" s="45" t="s">
        <v>1198</v>
      </c>
      <c r="H336" s="45" t="s">
        <v>1308</v>
      </c>
      <c r="I336" s="45" t="s">
        <v>1498</v>
      </c>
      <c r="J336" s="45" t="s">
        <v>1502</v>
      </c>
      <c r="K336" s="45" t="s">
        <v>1178</v>
      </c>
      <c r="L336" s="45">
        <v>3.5</v>
      </c>
      <c r="M336" s="45" t="s">
        <v>1187</v>
      </c>
      <c r="N336" s="45" t="s">
        <v>1188</v>
      </c>
      <c r="O336" s="73" t="s">
        <v>1178</v>
      </c>
      <c r="P336" s="45" t="s">
        <v>1182</v>
      </c>
      <c r="Q336" s="45" t="s">
        <v>1404</v>
      </c>
      <c r="R336" s="45" t="s">
        <v>1405</v>
      </c>
      <c r="S336" s="45" t="s">
        <v>1406</v>
      </c>
      <c r="T336" s="45" t="s">
        <v>1404</v>
      </c>
      <c r="U336" s="45" t="s">
        <v>1405</v>
      </c>
      <c r="V336" s="45" t="s">
        <v>1406</v>
      </c>
      <c r="W336" s="99" t="s">
        <v>2669</v>
      </c>
      <c r="X336" s="99"/>
    </row>
    <row r="337" spans="2:24" ht="43.2">
      <c r="B337" s="45">
        <f t="shared" si="5"/>
        <v>331</v>
      </c>
      <c r="C337" s="45" t="s">
        <v>1495</v>
      </c>
      <c r="D337" s="45" t="s">
        <v>1929</v>
      </c>
      <c r="E337" s="99">
        <f>IF(D337="1.2(1)①",INDEX('1.2(1)①'!$B:$B,MATCH(F337,'1.2(1)①'!$J:$J,0),1),INDEX('1.2(1)②'!$B:$B,MATCH(F337,'1.2(1)②'!$J:$J,0),1))</f>
        <v>18</v>
      </c>
      <c r="F337" s="45" t="s">
        <v>2312</v>
      </c>
      <c r="G337" s="45" t="s">
        <v>1198</v>
      </c>
      <c r="H337" s="45" t="s">
        <v>1308</v>
      </c>
      <c r="I337" s="45" t="s">
        <v>1499</v>
      </c>
      <c r="J337" s="45" t="s">
        <v>1502</v>
      </c>
      <c r="K337" s="45" t="s">
        <v>1178</v>
      </c>
      <c r="L337" s="45">
        <v>3.4</v>
      </c>
      <c r="M337" s="45" t="s">
        <v>1187</v>
      </c>
      <c r="N337" s="45" t="s">
        <v>1188</v>
      </c>
      <c r="O337" s="73" t="s">
        <v>1178</v>
      </c>
      <c r="P337" s="45" t="s">
        <v>1182</v>
      </c>
      <c r="Q337" s="45" t="s">
        <v>1404</v>
      </c>
      <c r="R337" s="45" t="s">
        <v>1405</v>
      </c>
      <c r="S337" s="45" t="s">
        <v>1406</v>
      </c>
      <c r="T337" s="45" t="s">
        <v>1404</v>
      </c>
      <c r="U337" s="45" t="s">
        <v>1405</v>
      </c>
      <c r="V337" s="45" t="s">
        <v>1406</v>
      </c>
      <c r="W337" s="99" t="s">
        <v>2669</v>
      </c>
      <c r="X337" s="99"/>
    </row>
    <row r="338" spans="2:24" ht="43.2">
      <c r="B338" s="45">
        <f t="shared" si="5"/>
        <v>332</v>
      </c>
      <c r="C338" s="45" t="s">
        <v>1495</v>
      </c>
      <c r="D338" s="45" t="s">
        <v>1929</v>
      </c>
      <c r="E338" s="99">
        <f>IF(D338="1.2(1)①",INDEX('1.2(1)①'!$B:$B,MATCH(F338,'1.2(1)①'!$J:$J,0),1),INDEX('1.2(1)②'!$B:$B,MATCH(F338,'1.2(1)②'!$J:$J,0),1))</f>
        <v>18</v>
      </c>
      <c r="F338" s="45" t="s">
        <v>2312</v>
      </c>
      <c r="G338" s="45" t="s">
        <v>1198</v>
      </c>
      <c r="H338" s="45" t="s">
        <v>1308</v>
      </c>
      <c r="I338" s="45" t="s">
        <v>1500</v>
      </c>
      <c r="J338" s="45" t="s">
        <v>1502</v>
      </c>
      <c r="K338" s="45" t="s">
        <v>1178</v>
      </c>
      <c r="L338" s="45">
        <v>3.3</v>
      </c>
      <c r="M338" s="45" t="s">
        <v>1187</v>
      </c>
      <c r="N338" s="45" t="s">
        <v>1188</v>
      </c>
      <c r="O338" s="73" t="s">
        <v>1178</v>
      </c>
      <c r="P338" s="45" t="s">
        <v>1182</v>
      </c>
      <c r="Q338" s="45" t="s">
        <v>1404</v>
      </c>
      <c r="R338" s="45" t="s">
        <v>1405</v>
      </c>
      <c r="S338" s="45" t="s">
        <v>1406</v>
      </c>
      <c r="T338" s="45" t="s">
        <v>1404</v>
      </c>
      <c r="U338" s="45" t="s">
        <v>1405</v>
      </c>
      <c r="V338" s="45" t="s">
        <v>1406</v>
      </c>
      <c r="W338" s="99" t="s">
        <v>2669</v>
      </c>
      <c r="X338" s="99"/>
    </row>
    <row r="339" spans="2:24" ht="43.2">
      <c r="B339" s="45">
        <f t="shared" si="5"/>
        <v>333</v>
      </c>
      <c r="C339" s="45" t="s">
        <v>1495</v>
      </c>
      <c r="D339" s="45" t="s">
        <v>1929</v>
      </c>
      <c r="E339" s="99">
        <f>IF(D339="1.2(1)①",INDEX('1.2(1)①'!$B:$B,MATCH(F339,'1.2(1)①'!$J:$J,0),1),INDEX('1.2(1)②'!$B:$B,MATCH(F339,'1.2(1)②'!$J:$J,0),1))</f>
        <v>18</v>
      </c>
      <c r="F339" s="45" t="s">
        <v>2312</v>
      </c>
      <c r="G339" s="45" t="s">
        <v>1198</v>
      </c>
      <c r="H339" s="45" t="s">
        <v>1308</v>
      </c>
      <c r="I339" s="45" t="s">
        <v>1501</v>
      </c>
      <c r="J339" s="45" t="s">
        <v>1502</v>
      </c>
      <c r="K339" s="45" t="s">
        <v>1178</v>
      </c>
      <c r="L339" s="45">
        <v>3.3</v>
      </c>
      <c r="M339" s="45" t="s">
        <v>1187</v>
      </c>
      <c r="N339" s="45" t="s">
        <v>1188</v>
      </c>
      <c r="O339" s="73" t="s">
        <v>1178</v>
      </c>
      <c r="P339" s="45" t="s">
        <v>1182</v>
      </c>
      <c r="Q339" s="45" t="s">
        <v>1404</v>
      </c>
      <c r="R339" s="45" t="s">
        <v>1405</v>
      </c>
      <c r="S339" s="45" t="s">
        <v>1406</v>
      </c>
      <c r="T339" s="45" t="s">
        <v>1404</v>
      </c>
      <c r="U339" s="45" t="s">
        <v>1405</v>
      </c>
      <c r="V339" s="45" t="s">
        <v>1406</v>
      </c>
      <c r="W339" s="99" t="s">
        <v>2669</v>
      </c>
      <c r="X339" s="99"/>
    </row>
    <row r="340" spans="2:24" ht="57.6">
      <c r="B340" s="45">
        <f t="shared" si="5"/>
        <v>334</v>
      </c>
      <c r="C340" s="45" t="s">
        <v>58</v>
      </c>
      <c r="D340" s="45" t="s">
        <v>1929</v>
      </c>
      <c r="E340" s="99">
        <f>IF(D340="1.2(1)①",INDEX('1.2(1)①'!$B:$B,MATCH(F340,'1.2(1)①'!$J:$J,0),1),INDEX('1.2(1)②'!$B:$B,MATCH(F340,'1.2(1)②'!$J:$J,0),1))</f>
        <v>19</v>
      </c>
      <c r="F340" s="45" t="s">
        <v>56</v>
      </c>
      <c r="G340" s="45" t="s">
        <v>1178</v>
      </c>
      <c r="H340" s="45" t="s">
        <v>1178</v>
      </c>
      <c r="I340" s="45" t="s">
        <v>1178</v>
      </c>
      <c r="J340" s="45" t="s">
        <v>1489</v>
      </c>
      <c r="K340" s="45" t="s">
        <v>1490</v>
      </c>
      <c r="L340" s="45">
        <v>95</v>
      </c>
      <c r="M340" s="45" t="s">
        <v>1187</v>
      </c>
      <c r="N340" s="45" t="s">
        <v>1188</v>
      </c>
      <c r="O340" s="73">
        <v>380000</v>
      </c>
      <c r="P340" s="45" t="s">
        <v>1182</v>
      </c>
      <c r="Q340" s="45" t="s">
        <v>1503</v>
      </c>
      <c r="R340" s="45" t="s">
        <v>1504</v>
      </c>
      <c r="S340" s="45" t="s">
        <v>1505</v>
      </c>
      <c r="T340" s="45" t="s">
        <v>1503</v>
      </c>
      <c r="U340" s="45" t="s">
        <v>1504</v>
      </c>
      <c r="V340" s="45" t="s">
        <v>1505</v>
      </c>
      <c r="W340" s="99" t="s">
        <v>2669</v>
      </c>
      <c r="X340" s="52" t="s">
        <v>2967</v>
      </c>
    </row>
    <row r="341" spans="2:24" ht="115.2">
      <c r="B341" s="45">
        <f t="shared" si="5"/>
        <v>335</v>
      </c>
      <c r="C341" s="45" t="s">
        <v>1659</v>
      </c>
      <c r="D341" s="45" t="s">
        <v>1929</v>
      </c>
      <c r="E341" s="99">
        <f>IF(D341="1.2(1)①",INDEX('1.2(1)①'!$B:$B,MATCH(F341,'1.2(1)①'!$J:$J,0),1),INDEX('1.2(1)②'!$B:$B,MATCH(F341,'1.2(1)②'!$J:$J,0),1))</f>
        <v>24</v>
      </c>
      <c r="F341" s="45" t="s">
        <v>67</v>
      </c>
      <c r="G341" s="45" t="s">
        <v>1660</v>
      </c>
      <c r="H341" s="45" t="s">
        <v>1178</v>
      </c>
      <c r="I341" s="45" t="s">
        <v>1178</v>
      </c>
      <c r="J341" s="45" t="s">
        <v>1661</v>
      </c>
      <c r="K341" s="45" t="s">
        <v>1662</v>
      </c>
      <c r="L341" s="45">
        <v>145.4</v>
      </c>
      <c r="M341" s="45" t="s">
        <v>1187</v>
      </c>
      <c r="N341" s="45" t="s">
        <v>1188</v>
      </c>
      <c r="O341" s="73" t="s">
        <v>1178</v>
      </c>
      <c r="P341" s="45" t="s">
        <v>1182</v>
      </c>
      <c r="Q341" s="45" t="s">
        <v>1663</v>
      </c>
      <c r="R341" s="45" t="s">
        <v>1664</v>
      </c>
      <c r="S341" s="45" t="s">
        <v>1665</v>
      </c>
      <c r="T341" s="45" t="s">
        <v>1663</v>
      </c>
      <c r="U341" s="45" t="s">
        <v>1664</v>
      </c>
      <c r="V341" s="45" t="s">
        <v>1665</v>
      </c>
      <c r="W341" s="99" t="s">
        <v>2669</v>
      </c>
      <c r="X341" s="99"/>
    </row>
    <row r="342" spans="2:24" ht="115.2">
      <c r="B342" s="45">
        <f t="shared" si="5"/>
        <v>336</v>
      </c>
      <c r="C342" s="45" t="s">
        <v>1659</v>
      </c>
      <c r="D342" s="45" t="s">
        <v>1929</v>
      </c>
      <c r="E342" s="99">
        <f>IF(D342="1.2(1)①",INDEX('1.2(1)①'!$B:$B,MATCH(F342,'1.2(1)①'!$J:$J,0),1),INDEX('1.2(1)②'!$B:$B,MATCH(F342,'1.2(1)②'!$J:$J,0),1))</f>
        <v>24</v>
      </c>
      <c r="F342" s="45" t="s">
        <v>67</v>
      </c>
      <c r="G342" s="45" t="s">
        <v>1666</v>
      </c>
      <c r="H342" s="45" t="s">
        <v>1178</v>
      </c>
      <c r="I342" s="45" t="s">
        <v>1178</v>
      </c>
      <c r="J342" s="45" t="s">
        <v>1661</v>
      </c>
      <c r="K342" s="45" t="s">
        <v>1662</v>
      </c>
      <c r="L342" s="45">
        <v>144</v>
      </c>
      <c r="M342" s="45" t="s">
        <v>1187</v>
      </c>
      <c r="N342" s="45" t="s">
        <v>1188</v>
      </c>
      <c r="O342" s="73" t="s">
        <v>1178</v>
      </c>
      <c r="P342" s="45" t="s">
        <v>1182</v>
      </c>
      <c r="Q342" s="45" t="s">
        <v>1663</v>
      </c>
      <c r="R342" s="45" t="s">
        <v>1664</v>
      </c>
      <c r="S342" s="45" t="s">
        <v>1665</v>
      </c>
      <c r="T342" s="45" t="s">
        <v>1663</v>
      </c>
      <c r="U342" s="45" t="s">
        <v>1664</v>
      </c>
      <c r="V342" s="45" t="s">
        <v>1665</v>
      </c>
      <c r="W342" s="99" t="s">
        <v>2669</v>
      </c>
      <c r="X342" s="99"/>
    </row>
    <row r="343" spans="2:24" ht="115.2">
      <c r="B343" s="45">
        <f t="shared" si="5"/>
        <v>337</v>
      </c>
      <c r="C343" s="45" t="s">
        <v>1659</v>
      </c>
      <c r="D343" s="45" t="s">
        <v>1929</v>
      </c>
      <c r="E343" s="99">
        <f>IF(D343="1.2(1)①",INDEX('1.2(1)①'!$B:$B,MATCH(F343,'1.2(1)①'!$J:$J,0),1),INDEX('1.2(1)②'!$B:$B,MATCH(F343,'1.2(1)②'!$J:$J,0),1))</f>
        <v>24</v>
      </c>
      <c r="F343" s="45" t="s">
        <v>67</v>
      </c>
      <c r="G343" s="45" t="s">
        <v>1667</v>
      </c>
      <c r="H343" s="45" t="s">
        <v>1178</v>
      </c>
      <c r="I343" s="45" t="s">
        <v>1178</v>
      </c>
      <c r="J343" s="45" t="s">
        <v>1661</v>
      </c>
      <c r="K343" s="45" t="s">
        <v>1662</v>
      </c>
      <c r="L343" s="45">
        <v>142.6</v>
      </c>
      <c r="M343" s="45" t="s">
        <v>1187</v>
      </c>
      <c r="N343" s="45" t="s">
        <v>1188</v>
      </c>
      <c r="O343" s="73">
        <v>10000</v>
      </c>
      <c r="P343" s="45" t="s">
        <v>1182</v>
      </c>
      <c r="Q343" s="45" t="s">
        <v>1663</v>
      </c>
      <c r="R343" s="45" t="s">
        <v>1664</v>
      </c>
      <c r="S343" s="45" t="s">
        <v>1665</v>
      </c>
      <c r="T343" s="45" t="s">
        <v>1663</v>
      </c>
      <c r="U343" s="45" t="s">
        <v>1664</v>
      </c>
      <c r="V343" s="45" t="s">
        <v>1665</v>
      </c>
      <c r="W343" s="99" t="s">
        <v>2669</v>
      </c>
      <c r="X343" s="52" t="s">
        <v>2967</v>
      </c>
    </row>
    <row r="344" spans="2:24" ht="115.2">
      <c r="B344" s="45">
        <f t="shared" si="5"/>
        <v>338</v>
      </c>
      <c r="C344" s="45" t="s">
        <v>1659</v>
      </c>
      <c r="D344" s="45" t="s">
        <v>1929</v>
      </c>
      <c r="E344" s="99">
        <f>IF(D344="1.2(1)①",INDEX('1.2(1)①'!$B:$B,MATCH(F344,'1.2(1)①'!$J:$J,0),1),INDEX('1.2(1)②'!$B:$B,MATCH(F344,'1.2(1)②'!$J:$J,0),1))</f>
        <v>24</v>
      </c>
      <c r="F344" s="45" t="s">
        <v>67</v>
      </c>
      <c r="G344" s="45" t="s">
        <v>1668</v>
      </c>
      <c r="H344" s="45" t="s">
        <v>1178</v>
      </c>
      <c r="I344" s="45" t="s">
        <v>1178</v>
      </c>
      <c r="J344" s="45" t="s">
        <v>1661</v>
      </c>
      <c r="K344" s="45" t="s">
        <v>1662</v>
      </c>
      <c r="L344" s="45">
        <v>154.5</v>
      </c>
      <c r="M344" s="45" t="s">
        <v>1187</v>
      </c>
      <c r="N344" s="45" t="s">
        <v>1188</v>
      </c>
      <c r="O344" s="73" t="s">
        <v>1178</v>
      </c>
      <c r="P344" s="45" t="s">
        <v>1182</v>
      </c>
      <c r="Q344" s="45" t="s">
        <v>1663</v>
      </c>
      <c r="R344" s="45" t="s">
        <v>1664</v>
      </c>
      <c r="S344" s="45" t="s">
        <v>1665</v>
      </c>
      <c r="T344" s="45" t="s">
        <v>1663</v>
      </c>
      <c r="U344" s="45" t="s">
        <v>1664</v>
      </c>
      <c r="V344" s="45" t="s">
        <v>1665</v>
      </c>
      <c r="W344" s="99" t="s">
        <v>2669</v>
      </c>
      <c r="X344" s="99"/>
    </row>
    <row r="345" spans="2:24" ht="115.2">
      <c r="B345" s="45">
        <f t="shared" si="5"/>
        <v>339</v>
      </c>
      <c r="C345" s="45" t="s">
        <v>1659</v>
      </c>
      <c r="D345" s="45" t="s">
        <v>1929</v>
      </c>
      <c r="E345" s="99">
        <f>IF(D345="1.2(1)①",INDEX('1.2(1)①'!$B:$B,MATCH(F345,'1.2(1)①'!$J:$J,0),1),INDEX('1.2(1)②'!$B:$B,MATCH(F345,'1.2(1)②'!$J:$J,0),1))</f>
        <v>24</v>
      </c>
      <c r="F345" s="45" t="s">
        <v>67</v>
      </c>
      <c r="G345" s="45" t="s">
        <v>1669</v>
      </c>
      <c r="H345" s="45" t="s">
        <v>1178</v>
      </c>
      <c r="I345" s="45" t="s">
        <v>1178</v>
      </c>
      <c r="J345" s="45" t="s">
        <v>1661</v>
      </c>
      <c r="K345" s="45" t="s">
        <v>1662</v>
      </c>
      <c r="L345" s="45">
        <v>162.4</v>
      </c>
      <c r="M345" s="45" t="s">
        <v>1187</v>
      </c>
      <c r="N345" s="45" t="s">
        <v>1188</v>
      </c>
      <c r="O345" s="73" t="s">
        <v>1178</v>
      </c>
      <c r="P345" s="45" t="s">
        <v>1182</v>
      </c>
      <c r="Q345" s="45" t="s">
        <v>1663</v>
      </c>
      <c r="R345" s="45" t="s">
        <v>1664</v>
      </c>
      <c r="S345" s="45" t="s">
        <v>1665</v>
      </c>
      <c r="T345" s="45" t="s">
        <v>1663</v>
      </c>
      <c r="U345" s="45" t="s">
        <v>1664</v>
      </c>
      <c r="V345" s="45" t="s">
        <v>1665</v>
      </c>
      <c r="W345" s="99" t="s">
        <v>2669</v>
      </c>
      <c r="X345" s="99"/>
    </row>
    <row r="346" spans="2:24" ht="115.2">
      <c r="B346" s="45">
        <f t="shared" si="5"/>
        <v>340</v>
      </c>
      <c r="C346" s="45" t="s">
        <v>1659</v>
      </c>
      <c r="D346" s="45" t="s">
        <v>1929</v>
      </c>
      <c r="E346" s="99">
        <f>IF(D346="1.2(1)①",INDEX('1.2(1)①'!$B:$B,MATCH(F346,'1.2(1)①'!$J:$J,0),1),INDEX('1.2(1)②'!$B:$B,MATCH(F346,'1.2(1)②'!$J:$J,0),1))</f>
        <v>24</v>
      </c>
      <c r="F346" s="45" t="s">
        <v>67</v>
      </c>
      <c r="G346" s="45" t="s">
        <v>1670</v>
      </c>
      <c r="H346" s="45" t="s">
        <v>1178</v>
      </c>
      <c r="I346" s="45" t="s">
        <v>1178</v>
      </c>
      <c r="J346" s="45" t="s">
        <v>1661</v>
      </c>
      <c r="K346" s="45" t="s">
        <v>1662</v>
      </c>
      <c r="L346" s="45">
        <v>160</v>
      </c>
      <c r="M346" s="45" t="s">
        <v>1187</v>
      </c>
      <c r="N346" s="45" t="s">
        <v>1188</v>
      </c>
      <c r="O346" s="73">
        <v>10000</v>
      </c>
      <c r="P346" s="45" t="s">
        <v>1182</v>
      </c>
      <c r="Q346" s="45" t="s">
        <v>1663</v>
      </c>
      <c r="R346" s="45" t="s">
        <v>1664</v>
      </c>
      <c r="S346" s="45" t="s">
        <v>1665</v>
      </c>
      <c r="T346" s="45" t="s">
        <v>1663</v>
      </c>
      <c r="U346" s="45" t="s">
        <v>1664</v>
      </c>
      <c r="V346" s="45" t="s">
        <v>1665</v>
      </c>
      <c r="W346" s="99" t="s">
        <v>2669</v>
      </c>
      <c r="X346" s="52" t="s">
        <v>2967</v>
      </c>
    </row>
    <row r="347" spans="2:24" ht="115.2">
      <c r="B347" s="45">
        <f t="shared" si="5"/>
        <v>341</v>
      </c>
      <c r="C347" s="45" t="s">
        <v>1659</v>
      </c>
      <c r="D347" s="45" t="s">
        <v>1929</v>
      </c>
      <c r="E347" s="99">
        <f>IF(D347="1.2(1)①",INDEX('1.2(1)①'!$B:$B,MATCH(F347,'1.2(1)①'!$J:$J,0),1),INDEX('1.2(1)②'!$B:$B,MATCH(F347,'1.2(1)②'!$J:$J,0),1))</f>
        <v>24</v>
      </c>
      <c r="F347" s="45" t="s">
        <v>67</v>
      </c>
      <c r="G347" s="45" t="s">
        <v>1671</v>
      </c>
      <c r="H347" s="45" t="s">
        <v>1178</v>
      </c>
      <c r="I347" s="45" t="s">
        <v>1178</v>
      </c>
      <c r="J347" s="45" t="s">
        <v>1661</v>
      </c>
      <c r="K347" s="45" t="s">
        <v>1662</v>
      </c>
      <c r="L347" s="45" t="s">
        <v>1178</v>
      </c>
      <c r="M347" s="45" t="s">
        <v>1187</v>
      </c>
      <c r="N347" s="45" t="s">
        <v>1188</v>
      </c>
      <c r="O347" s="73" t="s">
        <v>1178</v>
      </c>
      <c r="P347" s="45" t="s">
        <v>1182</v>
      </c>
      <c r="Q347" s="45" t="s">
        <v>1663</v>
      </c>
      <c r="R347" s="45" t="s">
        <v>1664</v>
      </c>
      <c r="S347" s="45" t="s">
        <v>1665</v>
      </c>
      <c r="T347" s="45" t="s">
        <v>1663</v>
      </c>
      <c r="U347" s="45" t="s">
        <v>1664</v>
      </c>
      <c r="V347" s="45" t="s">
        <v>1665</v>
      </c>
      <c r="W347" s="99" t="s">
        <v>2669</v>
      </c>
      <c r="X347" s="99"/>
    </row>
    <row r="348" spans="2:24" ht="115.2">
      <c r="B348" s="45">
        <f t="shared" si="5"/>
        <v>342</v>
      </c>
      <c r="C348" s="45" t="s">
        <v>1659</v>
      </c>
      <c r="D348" s="45" t="s">
        <v>1929</v>
      </c>
      <c r="E348" s="99">
        <f>IF(D348="1.2(1)①",INDEX('1.2(1)①'!$B:$B,MATCH(F348,'1.2(1)①'!$J:$J,0),1),INDEX('1.2(1)②'!$B:$B,MATCH(F348,'1.2(1)②'!$J:$J,0),1))</f>
        <v>24</v>
      </c>
      <c r="F348" s="45" t="s">
        <v>67</v>
      </c>
      <c r="G348" s="45" t="s">
        <v>1672</v>
      </c>
      <c r="H348" s="45" t="s">
        <v>1178</v>
      </c>
      <c r="I348" s="45" t="s">
        <v>1178</v>
      </c>
      <c r="J348" s="45" t="s">
        <v>1661</v>
      </c>
      <c r="K348" s="45" t="s">
        <v>1662</v>
      </c>
      <c r="L348" s="45" t="s">
        <v>1178</v>
      </c>
      <c r="M348" s="45" t="s">
        <v>1187</v>
      </c>
      <c r="N348" s="45" t="s">
        <v>1188</v>
      </c>
      <c r="O348" s="73" t="s">
        <v>1178</v>
      </c>
      <c r="P348" s="45" t="s">
        <v>1182</v>
      </c>
      <c r="Q348" s="45" t="s">
        <v>1663</v>
      </c>
      <c r="R348" s="45" t="s">
        <v>1664</v>
      </c>
      <c r="S348" s="45" t="s">
        <v>1665</v>
      </c>
      <c r="T348" s="45" t="s">
        <v>1663</v>
      </c>
      <c r="U348" s="45" t="s">
        <v>1664</v>
      </c>
      <c r="V348" s="45" t="s">
        <v>1665</v>
      </c>
      <c r="W348" s="99" t="s">
        <v>2669</v>
      </c>
      <c r="X348" s="99"/>
    </row>
    <row r="349" spans="2:24" ht="115.2">
      <c r="B349" s="45">
        <f t="shared" si="5"/>
        <v>343</v>
      </c>
      <c r="C349" s="45" t="s">
        <v>1659</v>
      </c>
      <c r="D349" s="45" t="s">
        <v>1929</v>
      </c>
      <c r="E349" s="99">
        <f>IF(D349="1.2(1)①",INDEX('1.2(1)①'!$B:$B,MATCH(F349,'1.2(1)①'!$J:$J,0),1),INDEX('1.2(1)②'!$B:$B,MATCH(F349,'1.2(1)②'!$J:$J,0),1))</f>
        <v>24</v>
      </c>
      <c r="F349" s="45" t="s">
        <v>67</v>
      </c>
      <c r="G349" s="45" t="s">
        <v>1673</v>
      </c>
      <c r="H349" s="45" t="s">
        <v>1178</v>
      </c>
      <c r="I349" s="45" t="s">
        <v>1178</v>
      </c>
      <c r="J349" s="45" t="s">
        <v>1661</v>
      </c>
      <c r="K349" s="45" t="s">
        <v>1662</v>
      </c>
      <c r="L349" s="45" t="s">
        <v>1178</v>
      </c>
      <c r="M349" s="45" t="s">
        <v>1187</v>
      </c>
      <c r="N349" s="45" t="s">
        <v>1188</v>
      </c>
      <c r="O349" s="73" t="s">
        <v>1178</v>
      </c>
      <c r="P349" s="45" t="s">
        <v>1182</v>
      </c>
      <c r="Q349" s="45" t="s">
        <v>1663</v>
      </c>
      <c r="R349" s="45" t="s">
        <v>1664</v>
      </c>
      <c r="S349" s="45" t="s">
        <v>1665</v>
      </c>
      <c r="T349" s="45" t="s">
        <v>1663</v>
      </c>
      <c r="U349" s="45" t="s">
        <v>1664</v>
      </c>
      <c r="V349" s="45" t="s">
        <v>1665</v>
      </c>
      <c r="W349" s="99" t="s">
        <v>2669</v>
      </c>
      <c r="X349" s="99"/>
    </row>
    <row r="350" spans="2:24" ht="115.2">
      <c r="B350" s="45">
        <f t="shared" si="5"/>
        <v>344</v>
      </c>
      <c r="C350" s="45" t="s">
        <v>1659</v>
      </c>
      <c r="D350" s="45" t="s">
        <v>1929</v>
      </c>
      <c r="E350" s="99">
        <f>IF(D350="1.2(1)①",INDEX('1.2(1)①'!$B:$B,MATCH(F350,'1.2(1)①'!$J:$J,0),1),INDEX('1.2(1)②'!$B:$B,MATCH(F350,'1.2(1)②'!$J:$J,0),1))</f>
        <v>24</v>
      </c>
      <c r="F350" s="45" t="s">
        <v>67</v>
      </c>
      <c r="G350" s="45" t="s">
        <v>1674</v>
      </c>
      <c r="H350" s="45" t="s">
        <v>1178</v>
      </c>
      <c r="I350" s="45" t="s">
        <v>1178</v>
      </c>
      <c r="J350" s="45" t="s">
        <v>1661</v>
      </c>
      <c r="K350" s="45" t="s">
        <v>1662</v>
      </c>
      <c r="L350" s="45" t="s">
        <v>1178</v>
      </c>
      <c r="M350" s="45" t="s">
        <v>1187</v>
      </c>
      <c r="N350" s="45" t="s">
        <v>1188</v>
      </c>
      <c r="O350" s="73" t="s">
        <v>1178</v>
      </c>
      <c r="P350" s="45" t="s">
        <v>1182</v>
      </c>
      <c r="Q350" s="45" t="s">
        <v>1663</v>
      </c>
      <c r="R350" s="45" t="s">
        <v>1664</v>
      </c>
      <c r="S350" s="45" t="s">
        <v>1665</v>
      </c>
      <c r="T350" s="45" t="s">
        <v>1675</v>
      </c>
      <c r="U350" s="45" t="s">
        <v>1664</v>
      </c>
      <c r="V350" s="45" t="s">
        <v>1665</v>
      </c>
      <c r="W350" s="99" t="s">
        <v>2669</v>
      </c>
      <c r="X350" s="99"/>
    </row>
    <row r="351" spans="2:24" ht="115.2">
      <c r="B351" s="45">
        <f t="shared" si="5"/>
        <v>345</v>
      </c>
      <c r="C351" s="45" t="s">
        <v>1659</v>
      </c>
      <c r="D351" s="45" t="s">
        <v>1929</v>
      </c>
      <c r="E351" s="99">
        <f>IF(D351="1.2(1)①",INDEX('1.2(1)①'!$B:$B,MATCH(F351,'1.2(1)①'!$J:$J,0),1),INDEX('1.2(1)②'!$B:$B,MATCH(F351,'1.2(1)②'!$J:$J,0),1))</f>
        <v>24</v>
      </c>
      <c r="F351" s="45" t="s">
        <v>67</v>
      </c>
      <c r="G351" s="45" t="s">
        <v>1676</v>
      </c>
      <c r="H351" s="45" t="s">
        <v>1178</v>
      </c>
      <c r="I351" s="45" t="s">
        <v>1178</v>
      </c>
      <c r="J351" s="45" t="s">
        <v>1661</v>
      </c>
      <c r="K351" s="45" t="s">
        <v>1662</v>
      </c>
      <c r="L351" s="45">
        <v>183.6</v>
      </c>
      <c r="M351" s="45" t="s">
        <v>1187</v>
      </c>
      <c r="N351" s="45" t="s">
        <v>1188</v>
      </c>
      <c r="O351" s="73">
        <v>60000</v>
      </c>
      <c r="P351" s="45" t="s">
        <v>1182</v>
      </c>
      <c r="Q351" s="45" t="s">
        <v>1663</v>
      </c>
      <c r="R351" s="45" t="s">
        <v>1664</v>
      </c>
      <c r="S351" s="45" t="s">
        <v>1665</v>
      </c>
      <c r="T351" s="45" t="s">
        <v>1663</v>
      </c>
      <c r="U351" s="45" t="s">
        <v>1664</v>
      </c>
      <c r="V351" s="45" t="s">
        <v>1665</v>
      </c>
      <c r="W351" s="99" t="s">
        <v>2669</v>
      </c>
      <c r="X351" s="52" t="s">
        <v>2967</v>
      </c>
    </row>
    <row r="352" spans="2:24" ht="115.2">
      <c r="B352" s="45">
        <f t="shared" si="5"/>
        <v>346</v>
      </c>
      <c r="C352" s="45" t="s">
        <v>1659</v>
      </c>
      <c r="D352" s="45" t="s">
        <v>1929</v>
      </c>
      <c r="E352" s="99">
        <f>IF(D352="1.2(1)①",INDEX('1.2(1)①'!$B:$B,MATCH(F352,'1.2(1)①'!$J:$J,0),1),INDEX('1.2(1)②'!$B:$B,MATCH(F352,'1.2(1)②'!$J:$J,0),1))</f>
        <v>24</v>
      </c>
      <c r="F352" s="45" t="s">
        <v>67</v>
      </c>
      <c r="G352" s="45" t="s">
        <v>1677</v>
      </c>
      <c r="H352" s="45" t="s">
        <v>1178</v>
      </c>
      <c r="I352" s="45" t="s">
        <v>1178</v>
      </c>
      <c r="J352" s="45" t="s">
        <v>1661</v>
      </c>
      <c r="K352" s="45" t="s">
        <v>1662</v>
      </c>
      <c r="L352" s="45">
        <v>210</v>
      </c>
      <c r="M352" s="45" t="s">
        <v>1187</v>
      </c>
      <c r="N352" s="45" t="s">
        <v>1188</v>
      </c>
      <c r="O352" s="73">
        <v>65000</v>
      </c>
      <c r="P352" s="45" t="s">
        <v>1182</v>
      </c>
      <c r="Q352" s="45" t="s">
        <v>1663</v>
      </c>
      <c r="R352" s="45" t="s">
        <v>1664</v>
      </c>
      <c r="S352" s="45" t="s">
        <v>1665</v>
      </c>
      <c r="T352" s="45" t="s">
        <v>1663</v>
      </c>
      <c r="U352" s="45" t="s">
        <v>1664</v>
      </c>
      <c r="V352" s="45" t="s">
        <v>1665</v>
      </c>
      <c r="W352" s="99" t="s">
        <v>2669</v>
      </c>
      <c r="X352" s="52" t="s">
        <v>2967</v>
      </c>
    </row>
    <row r="353" spans="2:24" ht="115.2">
      <c r="B353" s="45">
        <f t="shared" si="5"/>
        <v>347</v>
      </c>
      <c r="C353" s="45" t="s">
        <v>1659</v>
      </c>
      <c r="D353" s="45" t="s">
        <v>1929</v>
      </c>
      <c r="E353" s="99">
        <f>IF(D353="1.2(1)①",INDEX('1.2(1)①'!$B:$B,MATCH(F353,'1.2(1)①'!$J:$J,0),1),INDEX('1.2(1)②'!$B:$B,MATCH(F353,'1.2(1)②'!$J:$J,0),1))</f>
        <v>24</v>
      </c>
      <c r="F353" s="45" t="s">
        <v>67</v>
      </c>
      <c r="G353" s="45" t="s">
        <v>1678</v>
      </c>
      <c r="H353" s="45" t="s">
        <v>1178</v>
      </c>
      <c r="I353" s="45" t="s">
        <v>1679</v>
      </c>
      <c r="J353" s="45" t="s">
        <v>1661</v>
      </c>
      <c r="K353" s="45" t="s">
        <v>1662</v>
      </c>
      <c r="L353" s="45">
        <v>172.8</v>
      </c>
      <c r="M353" s="45" t="s">
        <v>1187</v>
      </c>
      <c r="N353" s="45" t="s">
        <v>1188</v>
      </c>
      <c r="O353" s="73">
        <v>25000</v>
      </c>
      <c r="P353" s="45" t="s">
        <v>1182</v>
      </c>
      <c r="Q353" s="45" t="s">
        <v>1663</v>
      </c>
      <c r="R353" s="45" t="s">
        <v>1664</v>
      </c>
      <c r="S353" s="45" t="s">
        <v>1665</v>
      </c>
      <c r="T353" s="45" t="s">
        <v>1663</v>
      </c>
      <c r="U353" s="45" t="s">
        <v>1664</v>
      </c>
      <c r="V353" s="45" t="s">
        <v>1665</v>
      </c>
      <c r="W353" s="99" t="s">
        <v>2669</v>
      </c>
      <c r="X353" s="52" t="s">
        <v>2967</v>
      </c>
    </row>
    <row r="354" spans="2:24" ht="115.2">
      <c r="B354" s="45">
        <f t="shared" si="5"/>
        <v>348</v>
      </c>
      <c r="C354" s="45" t="s">
        <v>1659</v>
      </c>
      <c r="D354" s="45" t="s">
        <v>1929</v>
      </c>
      <c r="E354" s="99">
        <f>IF(D354="1.2(1)①",INDEX('1.2(1)①'!$B:$B,MATCH(F354,'1.2(1)①'!$J:$J,0),1),INDEX('1.2(1)②'!$B:$B,MATCH(F354,'1.2(1)②'!$J:$J,0),1))</f>
        <v>24</v>
      </c>
      <c r="F354" s="45" t="s">
        <v>67</v>
      </c>
      <c r="G354" s="45" t="s">
        <v>1678</v>
      </c>
      <c r="H354" s="45" t="s">
        <v>1178</v>
      </c>
      <c r="I354" s="45" t="s">
        <v>1680</v>
      </c>
      <c r="J354" s="45" t="s">
        <v>1661</v>
      </c>
      <c r="K354" s="45" t="s">
        <v>1662</v>
      </c>
      <c r="L354" s="45">
        <v>171.1</v>
      </c>
      <c r="M354" s="45" t="s">
        <v>1187</v>
      </c>
      <c r="N354" s="45" t="s">
        <v>1188</v>
      </c>
      <c r="O354" s="73">
        <v>40000</v>
      </c>
      <c r="P354" s="45" t="s">
        <v>1182</v>
      </c>
      <c r="Q354" s="45" t="s">
        <v>1663</v>
      </c>
      <c r="R354" s="45" t="s">
        <v>1664</v>
      </c>
      <c r="S354" s="45" t="s">
        <v>1665</v>
      </c>
      <c r="T354" s="45" t="s">
        <v>1663</v>
      </c>
      <c r="U354" s="45" t="s">
        <v>1664</v>
      </c>
      <c r="V354" s="45" t="s">
        <v>1665</v>
      </c>
      <c r="W354" s="99" t="s">
        <v>2669</v>
      </c>
      <c r="X354" s="52" t="s">
        <v>2967</v>
      </c>
    </row>
    <row r="355" spans="2:24" ht="115.2">
      <c r="B355" s="45">
        <f t="shared" si="5"/>
        <v>349</v>
      </c>
      <c r="C355" s="45" t="s">
        <v>1659</v>
      </c>
      <c r="D355" s="45" t="s">
        <v>1929</v>
      </c>
      <c r="E355" s="99">
        <f>IF(D355="1.2(1)①",INDEX('1.2(1)①'!$B:$B,MATCH(F355,'1.2(1)①'!$J:$J,0),1),INDEX('1.2(1)②'!$B:$B,MATCH(F355,'1.2(1)②'!$J:$J,0),1))</f>
        <v>24</v>
      </c>
      <c r="F355" s="45" t="s">
        <v>67</v>
      </c>
      <c r="G355" s="45" t="s">
        <v>1681</v>
      </c>
      <c r="H355" s="45" t="s">
        <v>1178</v>
      </c>
      <c r="I355" s="45" t="s">
        <v>1178</v>
      </c>
      <c r="J355" s="45" t="s">
        <v>1661</v>
      </c>
      <c r="K355" s="45" t="s">
        <v>1662</v>
      </c>
      <c r="L355" s="45">
        <v>202.3</v>
      </c>
      <c r="M355" s="45" t="s">
        <v>1187</v>
      </c>
      <c r="N355" s="45" t="s">
        <v>1188</v>
      </c>
      <c r="O355" s="73">
        <v>15000</v>
      </c>
      <c r="P355" s="45" t="s">
        <v>1182</v>
      </c>
      <c r="Q355" s="45" t="s">
        <v>1663</v>
      </c>
      <c r="R355" s="45" t="s">
        <v>1664</v>
      </c>
      <c r="S355" s="45" t="s">
        <v>1665</v>
      </c>
      <c r="T355" s="45" t="s">
        <v>1663</v>
      </c>
      <c r="U355" s="45" t="s">
        <v>1664</v>
      </c>
      <c r="V355" s="45" t="s">
        <v>1665</v>
      </c>
      <c r="W355" s="99" t="s">
        <v>2669</v>
      </c>
      <c r="X355" s="52" t="s">
        <v>2967</v>
      </c>
    </row>
    <row r="356" spans="2:24" ht="144">
      <c r="B356" s="45">
        <f t="shared" si="5"/>
        <v>350</v>
      </c>
      <c r="C356" s="45" t="s">
        <v>1541</v>
      </c>
      <c r="D356" s="45" t="s">
        <v>1929</v>
      </c>
      <c r="E356" s="99">
        <f>IF(D356="1.2(1)①",INDEX('1.2(1)①'!$B:$B,MATCH(F356,'1.2(1)①'!$J:$J,0),1),INDEX('1.2(1)②'!$B:$B,MATCH(F356,'1.2(1)②'!$J:$J,0),1))</f>
        <v>25</v>
      </c>
      <c r="F356" s="45" t="s">
        <v>2313</v>
      </c>
      <c r="G356" s="45" t="s">
        <v>1178</v>
      </c>
      <c r="H356" s="45" t="s">
        <v>1542</v>
      </c>
      <c r="I356" s="45" t="s">
        <v>1543</v>
      </c>
      <c r="J356" s="45" t="s">
        <v>1509</v>
      </c>
      <c r="K356" s="45" t="s">
        <v>1490</v>
      </c>
      <c r="L356" s="45">
        <v>98</v>
      </c>
      <c r="M356" s="45" t="s">
        <v>1187</v>
      </c>
      <c r="N356" s="45" t="s">
        <v>1188</v>
      </c>
      <c r="O356" s="73">
        <v>6950000</v>
      </c>
      <c r="P356" s="45" t="s">
        <v>1182</v>
      </c>
      <c r="Q356" s="45" t="s">
        <v>1544</v>
      </c>
      <c r="R356" s="45" t="s">
        <v>1545</v>
      </c>
      <c r="S356" s="45" t="s">
        <v>1546</v>
      </c>
      <c r="T356" s="45" t="s">
        <v>1547</v>
      </c>
      <c r="U356" s="45" t="s">
        <v>1548</v>
      </c>
      <c r="V356" s="45" t="s">
        <v>1549</v>
      </c>
      <c r="W356" s="99" t="s">
        <v>2669</v>
      </c>
      <c r="X356" s="52" t="s">
        <v>2967</v>
      </c>
    </row>
    <row r="357" spans="2:24" ht="144">
      <c r="B357" s="45">
        <f t="shared" si="5"/>
        <v>351</v>
      </c>
      <c r="C357" s="45" t="s">
        <v>1541</v>
      </c>
      <c r="D357" s="45" t="s">
        <v>1929</v>
      </c>
      <c r="E357" s="99">
        <f>IF(D357="1.2(1)①",INDEX('1.2(1)①'!$B:$B,MATCH(F357,'1.2(1)①'!$J:$J,0),1),INDEX('1.2(1)②'!$B:$B,MATCH(F357,'1.2(1)②'!$J:$J,0),1))</f>
        <v>25</v>
      </c>
      <c r="F357" s="45" t="s">
        <v>2313</v>
      </c>
      <c r="G357" s="45" t="s">
        <v>1178</v>
      </c>
      <c r="H357" s="45" t="s">
        <v>1542</v>
      </c>
      <c r="I357" s="45" t="s">
        <v>1550</v>
      </c>
      <c r="J357" s="45" t="s">
        <v>1509</v>
      </c>
      <c r="K357" s="45" t="s">
        <v>1490</v>
      </c>
      <c r="L357" s="45">
        <v>99</v>
      </c>
      <c r="M357" s="45" t="s">
        <v>1187</v>
      </c>
      <c r="N357" s="45" t="s">
        <v>1188</v>
      </c>
      <c r="O357" s="73">
        <v>9340000</v>
      </c>
      <c r="P357" s="45" t="s">
        <v>1182</v>
      </c>
      <c r="Q357" s="45" t="s">
        <v>1544</v>
      </c>
      <c r="R357" s="45" t="s">
        <v>1545</v>
      </c>
      <c r="S357" s="45" t="s">
        <v>1546</v>
      </c>
      <c r="T357" s="45" t="s">
        <v>1547</v>
      </c>
      <c r="U357" s="45" t="s">
        <v>1548</v>
      </c>
      <c r="V357" s="45" t="s">
        <v>1549</v>
      </c>
      <c r="W357" s="99" t="s">
        <v>2669</v>
      </c>
      <c r="X357" s="52" t="s">
        <v>2967</v>
      </c>
    </row>
    <row r="358" spans="2:24" ht="144">
      <c r="B358" s="45">
        <f t="shared" si="5"/>
        <v>352</v>
      </c>
      <c r="C358" s="45" t="s">
        <v>1541</v>
      </c>
      <c r="D358" s="45" t="s">
        <v>1929</v>
      </c>
      <c r="E358" s="99">
        <f>IF(D358="1.2(1)①",INDEX('1.2(1)①'!$B:$B,MATCH(F358,'1.2(1)①'!$J:$J,0),1),INDEX('1.2(1)②'!$B:$B,MATCH(F358,'1.2(1)②'!$J:$J,0),1))</f>
        <v>25</v>
      </c>
      <c r="F358" s="45" t="s">
        <v>2313</v>
      </c>
      <c r="G358" s="45" t="s">
        <v>1178</v>
      </c>
      <c r="H358" s="45" t="s">
        <v>1542</v>
      </c>
      <c r="I358" s="45" t="s">
        <v>1551</v>
      </c>
      <c r="J358" s="45" t="s">
        <v>1509</v>
      </c>
      <c r="K358" s="45" t="s">
        <v>1490</v>
      </c>
      <c r="L358" s="45">
        <v>99</v>
      </c>
      <c r="M358" s="45" t="s">
        <v>1187</v>
      </c>
      <c r="N358" s="45" t="s">
        <v>1188</v>
      </c>
      <c r="O358" s="73">
        <v>13550000</v>
      </c>
      <c r="P358" s="45" t="s">
        <v>1182</v>
      </c>
      <c r="Q358" s="45" t="s">
        <v>1544</v>
      </c>
      <c r="R358" s="45" t="s">
        <v>1545</v>
      </c>
      <c r="S358" s="45" t="s">
        <v>1546</v>
      </c>
      <c r="T358" s="45" t="s">
        <v>1547</v>
      </c>
      <c r="U358" s="45" t="s">
        <v>1548</v>
      </c>
      <c r="V358" s="45" t="s">
        <v>1549</v>
      </c>
      <c r="W358" s="99" t="s">
        <v>2669</v>
      </c>
      <c r="X358" s="52" t="s">
        <v>2967</v>
      </c>
    </row>
    <row r="359" spans="2:24" ht="144">
      <c r="B359" s="45">
        <f t="shared" si="5"/>
        <v>353</v>
      </c>
      <c r="C359" s="45" t="s">
        <v>1541</v>
      </c>
      <c r="D359" s="45" t="s">
        <v>1929</v>
      </c>
      <c r="E359" s="99">
        <f>IF(D359="1.2(1)①",INDEX('1.2(1)①'!$B:$B,MATCH(F359,'1.2(1)①'!$J:$J,0),1),INDEX('1.2(1)②'!$B:$B,MATCH(F359,'1.2(1)②'!$J:$J,0),1))</f>
        <v>25</v>
      </c>
      <c r="F359" s="45" t="s">
        <v>2313</v>
      </c>
      <c r="G359" s="45" t="s">
        <v>1552</v>
      </c>
      <c r="H359" s="45" t="s">
        <v>1542</v>
      </c>
      <c r="I359" s="45" t="s">
        <v>1553</v>
      </c>
      <c r="J359" s="45" t="s">
        <v>1509</v>
      </c>
      <c r="K359" s="45" t="s">
        <v>1490</v>
      </c>
      <c r="L359" s="45">
        <v>102</v>
      </c>
      <c r="M359" s="45" t="s">
        <v>1187</v>
      </c>
      <c r="N359" s="45" t="s">
        <v>1188</v>
      </c>
      <c r="O359" s="73">
        <v>9700000</v>
      </c>
      <c r="P359" s="45" t="s">
        <v>1182</v>
      </c>
      <c r="Q359" s="45" t="s">
        <v>1544</v>
      </c>
      <c r="R359" s="45" t="s">
        <v>1545</v>
      </c>
      <c r="S359" s="45" t="s">
        <v>1546</v>
      </c>
      <c r="T359" s="45" t="s">
        <v>1547</v>
      </c>
      <c r="U359" s="45" t="s">
        <v>1548</v>
      </c>
      <c r="V359" s="45" t="s">
        <v>1549</v>
      </c>
      <c r="W359" s="99" t="s">
        <v>2669</v>
      </c>
      <c r="X359" s="52" t="s">
        <v>2967</v>
      </c>
    </row>
    <row r="360" spans="2:24" ht="144">
      <c r="B360" s="45">
        <f t="shared" si="5"/>
        <v>354</v>
      </c>
      <c r="C360" s="45" t="s">
        <v>1541</v>
      </c>
      <c r="D360" s="45" t="s">
        <v>1929</v>
      </c>
      <c r="E360" s="99">
        <f>IF(D360="1.2(1)①",INDEX('1.2(1)①'!$B:$B,MATCH(F360,'1.2(1)①'!$J:$J,0),1),INDEX('1.2(1)②'!$B:$B,MATCH(F360,'1.2(1)②'!$J:$J,0),1))</f>
        <v>25</v>
      </c>
      <c r="F360" s="45" t="s">
        <v>2313</v>
      </c>
      <c r="G360" s="45" t="s">
        <v>1552</v>
      </c>
      <c r="H360" s="45" t="s">
        <v>1542</v>
      </c>
      <c r="I360" s="45" t="s">
        <v>1551</v>
      </c>
      <c r="J360" s="45" t="s">
        <v>1509</v>
      </c>
      <c r="K360" s="45" t="s">
        <v>1490</v>
      </c>
      <c r="L360" s="45">
        <v>102</v>
      </c>
      <c r="M360" s="45" t="s">
        <v>1187</v>
      </c>
      <c r="N360" s="45" t="s">
        <v>1188</v>
      </c>
      <c r="O360" s="73">
        <v>13770000</v>
      </c>
      <c r="P360" s="45" t="s">
        <v>1182</v>
      </c>
      <c r="Q360" s="45" t="s">
        <v>1544</v>
      </c>
      <c r="R360" s="45" t="s">
        <v>1545</v>
      </c>
      <c r="S360" s="45" t="s">
        <v>1546</v>
      </c>
      <c r="T360" s="45" t="s">
        <v>1547</v>
      </c>
      <c r="U360" s="45" t="s">
        <v>1548</v>
      </c>
      <c r="V360" s="45" t="s">
        <v>1549</v>
      </c>
      <c r="W360" s="99" t="s">
        <v>2669</v>
      </c>
      <c r="X360" s="52" t="s">
        <v>2967</v>
      </c>
    </row>
    <row r="361" spans="2:24" ht="57.6">
      <c r="B361" s="45">
        <f t="shared" si="5"/>
        <v>355</v>
      </c>
      <c r="C361" s="45" t="s">
        <v>1541</v>
      </c>
      <c r="D361" s="45" t="s">
        <v>1929</v>
      </c>
      <c r="E361" s="99">
        <f>IF(D361="1.2(1)①",INDEX('1.2(1)①'!$B:$B,MATCH(F361,'1.2(1)①'!$J:$J,0),1),INDEX('1.2(1)②'!$B:$B,MATCH(F361,'1.2(1)②'!$J:$J,0),1))</f>
        <v>25</v>
      </c>
      <c r="F361" s="45" t="s">
        <v>2313</v>
      </c>
      <c r="G361" s="45" t="s">
        <v>1554</v>
      </c>
      <c r="H361" s="45" t="s">
        <v>1555</v>
      </c>
      <c r="I361" s="45" t="s">
        <v>1553</v>
      </c>
      <c r="J361" s="45" t="s">
        <v>1509</v>
      </c>
      <c r="K361" s="45" t="s">
        <v>1490</v>
      </c>
      <c r="L361" s="45">
        <v>98</v>
      </c>
      <c r="M361" s="45" t="s">
        <v>1187</v>
      </c>
      <c r="N361" s="45" t="s">
        <v>1188</v>
      </c>
      <c r="O361" s="73">
        <v>12500000</v>
      </c>
      <c r="P361" s="45" t="s">
        <v>1182</v>
      </c>
      <c r="Q361" s="45" t="s">
        <v>1544</v>
      </c>
      <c r="R361" s="45" t="s">
        <v>1545</v>
      </c>
      <c r="S361" s="45" t="s">
        <v>1546</v>
      </c>
      <c r="T361" s="45" t="s">
        <v>1556</v>
      </c>
      <c r="U361" s="45" t="s">
        <v>1556</v>
      </c>
      <c r="V361" s="45" t="s">
        <v>1557</v>
      </c>
      <c r="W361" s="99" t="s">
        <v>2669</v>
      </c>
      <c r="X361" s="52" t="s">
        <v>2967</v>
      </c>
    </row>
    <row r="362" spans="2:24" ht="43.2">
      <c r="B362" s="45">
        <f t="shared" si="5"/>
        <v>356</v>
      </c>
      <c r="C362" s="45" t="s">
        <v>1541</v>
      </c>
      <c r="D362" s="45" t="s">
        <v>1929</v>
      </c>
      <c r="E362" s="99">
        <f>IF(D362="1.2(1)①",INDEX('1.2(1)①'!$B:$B,MATCH(F362,'1.2(1)①'!$J:$J,0),1),INDEX('1.2(1)②'!$B:$B,MATCH(F362,'1.2(1)②'!$J:$J,0),1))</f>
        <v>25</v>
      </c>
      <c r="F362" s="45" t="s">
        <v>2313</v>
      </c>
      <c r="G362" s="45" t="s">
        <v>1554</v>
      </c>
      <c r="H362" s="45" t="s">
        <v>1555</v>
      </c>
      <c r="I362" s="45" t="s">
        <v>1551</v>
      </c>
      <c r="J362" s="45" t="s">
        <v>1509</v>
      </c>
      <c r="K362" s="45" t="s">
        <v>1490</v>
      </c>
      <c r="L362" s="45">
        <v>98</v>
      </c>
      <c r="M362" s="45" t="s">
        <v>1187</v>
      </c>
      <c r="N362" s="45" t="s">
        <v>1188</v>
      </c>
      <c r="O362" s="73" t="s">
        <v>1178</v>
      </c>
      <c r="P362" s="45" t="s">
        <v>1182</v>
      </c>
      <c r="Q362" s="45" t="s">
        <v>1544</v>
      </c>
      <c r="R362" s="45" t="s">
        <v>1545</v>
      </c>
      <c r="S362" s="45" t="s">
        <v>1558</v>
      </c>
      <c r="T362" s="45" t="s">
        <v>1556</v>
      </c>
      <c r="U362" s="45" t="s">
        <v>1556</v>
      </c>
      <c r="V362" s="45" t="s">
        <v>1557</v>
      </c>
      <c r="W362" s="99" t="s">
        <v>2669</v>
      </c>
      <c r="X362" s="99"/>
    </row>
    <row r="363" spans="2:24" ht="28.8">
      <c r="B363" s="45">
        <f t="shared" si="5"/>
        <v>357</v>
      </c>
      <c r="C363" s="45" t="s">
        <v>1559</v>
      </c>
      <c r="D363" s="45" t="s">
        <v>1929</v>
      </c>
      <c r="E363" s="99">
        <f>IF(D363="1.2(1)①",INDEX('1.2(1)①'!$B:$B,MATCH(F363,'1.2(1)①'!$J:$J,0),1),INDEX('1.2(1)②'!$B:$B,MATCH(F363,'1.2(1)②'!$J:$J,0),1))</f>
        <v>25</v>
      </c>
      <c r="F363" s="45" t="s">
        <v>2313</v>
      </c>
      <c r="G363" s="45" t="s">
        <v>1178</v>
      </c>
      <c r="H363" s="45" t="s">
        <v>1542</v>
      </c>
      <c r="I363" s="45" t="s">
        <v>1543</v>
      </c>
      <c r="J363" s="45" t="s">
        <v>1509</v>
      </c>
      <c r="K363" s="45" t="s">
        <v>1490</v>
      </c>
      <c r="L363" s="45">
        <v>92</v>
      </c>
      <c r="M363" s="45" t="s">
        <v>1187</v>
      </c>
      <c r="N363" s="45" t="s">
        <v>1188</v>
      </c>
      <c r="O363" s="73" t="s">
        <v>1178</v>
      </c>
      <c r="P363" s="45" t="s">
        <v>1182</v>
      </c>
      <c r="Q363" s="45" t="s">
        <v>1544</v>
      </c>
      <c r="R363" s="45" t="s">
        <v>1545</v>
      </c>
      <c r="S363" s="45" t="s">
        <v>1546</v>
      </c>
      <c r="T363" s="45" t="s">
        <v>1544</v>
      </c>
      <c r="U363" s="45" t="s">
        <v>1545</v>
      </c>
      <c r="V363" s="45" t="s">
        <v>1546</v>
      </c>
      <c r="W363" s="99" t="s">
        <v>2669</v>
      </c>
      <c r="X363" s="99"/>
    </row>
    <row r="364" spans="2:24" ht="28.8">
      <c r="B364" s="45">
        <f t="shared" si="5"/>
        <v>358</v>
      </c>
      <c r="C364" s="45" t="s">
        <v>1559</v>
      </c>
      <c r="D364" s="45" t="s">
        <v>1929</v>
      </c>
      <c r="E364" s="99">
        <f>IF(D364="1.2(1)①",INDEX('1.2(1)①'!$B:$B,MATCH(F364,'1.2(1)①'!$J:$J,0),1),INDEX('1.2(1)②'!$B:$B,MATCH(F364,'1.2(1)②'!$J:$J,0),1))</f>
        <v>25</v>
      </c>
      <c r="F364" s="45" t="s">
        <v>2313</v>
      </c>
      <c r="G364" s="45" t="s">
        <v>1178</v>
      </c>
      <c r="H364" s="45" t="s">
        <v>1542</v>
      </c>
      <c r="I364" s="45" t="s">
        <v>1550</v>
      </c>
      <c r="J364" s="45" t="s">
        <v>1509</v>
      </c>
      <c r="K364" s="45" t="s">
        <v>1490</v>
      </c>
      <c r="L364" s="45">
        <v>92</v>
      </c>
      <c r="M364" s="45" t="s">
        <v>1187</v>
      </c>
      <c r="N364" s="45" t="s">
        <v>1188</v>
      </c>
      <c r="O364" s="73" t="s">
        <v>1178</v>
      </c>
      <c r="P364" s="45" t="s">
        <v>1182</v>
      </c>
      <c r="Q364" s="45" t="s">
        <v>1544</v>
      </c>
      <c r="R364" s="45" t="s">
        <v>1545</v>
      </c>
      <c r="S364" s="45" t="s">
        <v>1546</v>
      </c>
      <c r="T364" s="45" t="s">
        <v>1544</v>
      </c>
      <c r="U364" s="45" t="s">
        <v>1545</v>
      </c>
      <c r="V364" s="45" t="s">
        <v>1546</v>
      </c>
      <c r="W364" s="99" t="s">
        <v>2669</v>
      </c>
      <c r="X364" s="99"/>
    </row>
    <row r="365" spans="2:24" ht="57.6">
      <c r="B365" s="45">
        <f t="shared" si="5"/>
        <v>359</v>
      </c>
      <c r="C365" s="45" t="s">
        <v>1559</v>
      </c>
      <c r="D365" s="45" t="s">
        <v>1929</v>
      </c>
      <c r="E365" s="99">
        <f>IF(D365="1.2(1)①",INDEX('1.2(1)①'!$B:$B,MATCH(F365,'1.2(1)①'!$J:$J,0),1),INDEX('1.2(1)②'!$B:$B,MATCH(F365,'1.2(1)②'!$J:$J,0),1))</f>
        <v>25</v>
      </c>
      <c r="F365" s="45" t="s">
        <v>2313</v>
      </c>
      <c r="G365" s="45" t="s">
        <v>1178</v>
      </c>
      <c r="H365" s="45" t="s">
        <v>1542</v>
      </c>
      <c r="I365" s="45" t="s">
        <v>1560</v>
      </c>
      <c r="J365" s="45" t="s">
        <v>1509</v>
      </c>
      <c r="K365" s="45" t="s">
        <v>1490</v>
      </c>
      <c r="L365" s="45">
        <v>96</v>
      </c>
      <c r="M365" s="45" t="s">
        <v>1187</v>
      </c>
      <c r="N365" s="45" t="s">
        <v>1188</v>
      </c>
      <c r="O365" s="73">
        <v>60020000</v>
      </c>
      <c r="P365" s="45" t="s">
        <v>1182</v>
      </c>
      <c r="Q365" s="45" t="s">
        <v>1544</v>
      </c>
      <c r="R365" s="45" t="s">
        <v>1545</v>
      </c>
      <c r="S365" s="45" t="s">
        <v>1546</v>
      </c>
      <c r="T365" s="45" t="s">
        <v>1544</v>
      </c>
      <c r="U365" s="45" t="s">
        <v>1545</v>
      </c>
      <c r="V365" s="45" t="s">
        <v>1546</v>
      </c>
      <c r="W365" s="99" t="s">
        <v>2669</v>
      </c>
      <c r="X365" s="52" t="s">
        <v>2967</v>
      </c>
    </row>
    <row r="366" spans="2:24" ht="28.8">
      <c r="B366" s="45">
        <f t="shared" si="5"/>
        <v>360</v>
      </c>
      <c r="C366" s="45" t="s">
        <v>1559</v>
      </c>
      <c r="D366" s="45" t="s">
        <v>1929</v>
      </c>
      <c r="E366" s="99">
        <f>IF(D366="1.2(1)①",INDEX('1.2(1)①'!$B:$B,MATCH(F366,'1.2(1)①'!$J:$J,0),1),INDEX('1.2(1)②'!$B:$B,MATCH(F366,'1.2(1)②'!$J:$J,0),1))</f>
        <v>25</v>
      </c>
      <c r="F366" s="45" t="s">
        <v>2313</v>
      </c>
      <c r="G366" s="45" t="s">
        <v>1178</v>
      </c>
      <c r="H366" s="45" t="s">
        <v>1542</v>
      </c>
      <c r="I366" s="45" t="s">
        <v>1561</v>
      </c>
      <c r="J366" s="45" t="s">
        <v>1509</v>
      </c>
      <c r="K366" s="45" t="s">
        <v>1490</v>
      </c>
      <c r="L366" s="45">
        <v>96</v>
      </c>
      <c r="M366" s="45" t="s">
        <v>1187</v>
      </c>
      <c r="N366" s="45" t="s">
        <v>1188</v>
      </c>
      <c r="O366" s="73" t="s">
        <v>1178</v>
      </c>
      <c r="P366" s="45" t="s">
        <v>1182</v>
      </c>
      <c r="Q366" s="45" t="s">
        <v>1544</v>
      </c>
      <c r="R366" s="45" t="s">
        <v>1545</v>
      </c>
      <c r="S366" s="45" t="s">
        <v>1546</v>
      </c>
      <c r="T366" s="45" t="s">
        <v>1544</v>
      </c>
      <c r="U366" s="45" t="s">
        <v>1545</v>
      </c>
      <c r="V366" s="45" t="s">
        <v>1546</v>
      </c>
      <c r="W366" s="99" t="s">
        <v>2669</v>
      </c>
      <c r="X366" s="99"/>
    </row>
    <row r="367" spans="2:24" ht="28.8">
      <c r="B367" s="45">
        <f t="shared" si="5"/>
        <v>361</v>
      </c>
      <c r="C367" s="45" t="s">
        <v>1559</v>
      </c>
      <c r="D367" s="45" t="s">
        <v>1929</v>
      </c>
      <c r="E367" s="99">
        <f>IF(D367="1.2(1)①",INDEX('1.2(1)①'!$B:$B,MATCH(F367,'1.2(1)①'!$J:$J,0),1),INDEX('1.2(1)②'!$B:$B,MATCH(F367,'1.2(1)②'!$J:$J,0),1))</f>
        <v>25</v>
      </c>
      <c r="F367" s="45" t="s">
        <v>2313</v>
      </c>
      <c r="G367" s="45" t="s">
        <v>1178</v>
      </c>
      <c r="H367" s="45" t="s">
        <v>1542</v>
      </c>
      <c r="I367" s="45" t="s">
        <v>1562</v>
      </c>
      <c r="J367" s="45" t="s">
        <v>1509</v>
      </c>
      <c r="K367" s="45" t="s">
        <v>1490</v>
      </c>
      <c r="L367" s="45">
        <v>92</v>
      </c>
      <c r="M367" s="45" t="s">
        <v>1187</v>
      </c>
      <c r="N367" s="45" t="s">
        <v>1188</v>
      </c>
      <c r="O367" s="73" t="s">
        <v>1178</v>
      </c>
      <c r="P367" s="45" t="s">
        <v>1182</v>
      </c>
      <c r="Q367" s="45" t="s">
        <v>1544</v>
      </c>
      <c r="R367" s="45" t="s">
        <v>1545</v>
      </c>
      <c r="S367" s="45" t="s">
        <v>1546</v>
      </c>
      <c r="T367" s="45" t="s">
        <v>1544</v>
      </c>
      <c r="U367" s="45" t="s">
        <v>1545</v>
      </c>
      <c r="V367" s="45" t="s">
        <v>1546</v>
      </c>
      <c r="W367" s="99" t="s">
        <v>2669</v>
      </c>
      <c r="X367" s="99"/>
    </row>
    <row r="368" spans="2:24" ht="28.8">
      <c r="B368" s="45">
        <f t="shared" si="5"/>
        <v>362</v>
      </c>
      <c r="C368" s="45" t="s">
        <v>1559</v>
      </c>
      <c r="D368" s="45" t="s">
        <v>1929</v>
      </c>
      <c r="E368" s="99">
        <f>IF(D368="1.2(1)①",INDEX('1.2(1)①'!$B:$B,MATCH(F368,'1.2(1)①'!$J:$J,0),1),INDEX('1.2(1)②'!$B:$B,MATCH(F368,'1.2(1)②'!$J:$J,0),1))</f>
        <v>25</v>
      </c>
      <c r="F368" s="45" t="s">
        <v>2313</v>
      </c>
      <c r="G368" s="45" t="s">
        <v>1519</v>
      </c>
      <c r="H368" s="45" t="s">
        <v>1542</v>
      </c>
      <c r="I368" s="45" t="s">
        <v>1543</v>
      </c>
      <c r="J368" s="45" t="s">
        <v>1509</v>
      </c>
      <c r="K368" s="45" t="s">
        <v>1490</v>
      </c>
      <c r="L368" s="45" t="s">
        <v>1178</v>
      </c>
      <c r="M368" s="45" t="s">
        <v>1187</v>
      </c>
      <c r="N368" s="45" t="s">
        <v>1188</v>
      </c>
      <c r="O368" s="73" t="s">
        <v>1178</v>
      </c>
      <c r="P368" s="45" t="s">
        <v>1182</v>
      </c>
      <c r="Q368" s="45" t="s">
        <v>1544</v>
      </c>
      <c r="R368" s="45" t="s">
        <v>1545</v>
      </c>
      <c r="S368" s="45" t="s">
        <v>1546</v>
      </c>
      <c r="T368" s="45" t="s">
        <v>1544</v>
      </c>
      <c r="U368" s="45" t="s">
        <v>1545</v>
      </c>
      <c r="V368" s="45" t="s">
        <v>1546</v>
      </c>
      <c r="W368" s="99" t="s">
        <v>2669</v>
      </c>
      <c r="X368" s="99"/>
    </row>
    <row r="369" spans="2:24" ht="28.8">
      <c r="B369" s="45">
        <f t="shared" si="5"/>
        <v>363</v>
      </c>
      <c r="C369" s="45" t="s">
        <v>1559</v>
      </c>
      <c r="D369" s="45" t="s">
        <v>1929</v>
      </c>
      <c r="E369" s="99">
        <f>IF(D369="1.2(1)①",INDEX('1.2(1)①'!$B:$B,MATCH(F369,'1.2(1)①'!$J:$J,0),1),INDEX('1.2(1)②'!$B:$B,MATCH(F369,'1.2(1)②'!$J:$J,0),1))</f>
        <v>25</v>
      </c>
      <c r="F369" s="45" t="s">
        <v>2313</v>
      </c>
      <c r="G369" s="45" t="s">
        <v>1519</v>
      </c>
      <c r="H369" s="45" t="s">
        <v>1542</v>
      </c>
      <c r="I369" s="45" t="s">
        <v>1550</v>
      </c>
      <c r="J369" s="45" t="s">
        <v>1509</v>
      </c>
      <c r="K369" s="45" t="s">
        <v>1490</v>
      </c>
      <c r="L369" s="45">
        <v>102</v>
      </c>
      <c r="M369" s="45" t="s">
        <v>1187</v>
      </c>
      <c r="N369" s="45" t="s">
        <v>1188</v>
      </c>
      <c r="O369" s="73" t="s">
        <v>1178</v>
      </c>
      <c r="P369" s="45" t="s">
        <v>1182</v>
      </c>
      <c r="Q369" s="45" t="s">
        <v>1544</v>
      </c>
      <c r="R369" s="45" t="s">
        <v>1545</v>
      </c>
      <c r="S369" s="45" t="s">
        <v>1546</v>
      </c>
      <c r="T369" s="45" t="s">
        <v>1544</v>
      </c>
      <c r="U369" s="45" t="s">
        <v>1545</v>
      </c>
      <c r="V369" s="45" t="s">
        <v>1546</v>
      </c>
      <c r="W369" s="99" t="s">
        <v>2669</v>
      </c>
      <c r="X369" s="99"/>
    </row>
    <row r="370" spans="2:24" ht="28.8">
      <c r="B370" s="45">
        <f t="shared" si="5"/>
        <v>364</v>
      </c>
      <c r="C370" s="45" t="s">
        <v>1559</v>
      </c>
      <c r="D370" s="45" t="s">
        <v>1929</v>
      </c>
      <c r="E370" s="99">
        <f>IF(D370="1.2(1)①",INDEX('1.2(1)①'!$B:$B,MATCH(F370,'1.2(1)①'!$J:$J,0),1),INDEX('1.2(1)②'!$B:$B,MATCH(F370,'1.2(1)②'!$J:$J,0),1))</f>
        <v>25</v>
      </c>
      <c r="F370" s="45" t="s">
        <v>2313</v>
      </c>
      <c r="G370" s="45" t="s">
        <v>1519</v>
      </c>
      <c r="H370" s="45" t="s">
        <v>1542</v>
      </c>
      <c r="I370" s="45" t="s">
        <v>1551</v>
      </c>
      <c r="J370" s="45" t="s">
        <v>1509</v>
      </c>
      <c r="K370" s="45" t="s">
        <v>1490</v>
      </c>
      <c r="L370" s="45" t="s">
        <v>1178</v>
      </c>
      <c r="M370" s="45" t="s">
        <v>1187</v>
      </c>
      <c r="N370" s="45" t="s">
        <v>1188</v>
      </c>
      <c r="O370" s="73" t="s">
        <v>1178</v>
      </c>
      <c r="P370" s="45" t="s">
        <v>1182</v>
      </c>
      <c r="Q370" s="45" t="s">
        <v>1544</v>
      </c>
      <c r="R370" s="45" t="s">
        <v>1545</v>
      </c>
      <c r="S370" s="45" t="s">
        <v>1546</v>
      </c>
      <c r="T370" s="45" t="s">
        <v>1544</v>
      </c>
      <c r="U370" s="45" t="s">
        <v>1545</v>
      </c>
      <c r="V370" s="45" t="s">
        <v>1546</v>
      </c>
      <c r="W370" s="99" t="s">
        <v>2669</v>
      </c>
      <c r="X370" s="99"/>
    </row>
    <row r="371" spans="2:24" ht="28.8">
      <c r="B371" s="45">
        <f t="shared" si="5"/>
        <v>365</v>
      </c>
      <c r="C371" s="45" t="s">
        <v>1563</v>
      </c>
      <c r="D371" s="45" t="s">
        <v>1929</v>
      </c>
      <c r="E371" s="99">
        <f>IF(D371="1.2(1)①",INDEX('1.2(1)①'!$B:$B,MATCH(F371,'1.2(1)①'!$J:$J,0),1),INDEX('1.2(1)②'!$B:$B,MATCH(F371,'1.2(1)②'!$J:$J,0),1))</f>
        <v>25</v>
      </c>
      <c r="F371" s="45" t="s">
        <v>2313</v>
      </c>
      <c r="G371" s="45" t="s">
        <v>1178</v>
      </c>
      <c r="H371" s="45" t="s">
        <v>1542</v>
      </c>
      <c r="I371" s="45" t="s">
        <v>1543</v>
      </c>
      <c r="J371" s="45" t="s">
        <v>1509</v>
      </c>
      <c r="K371" s="45" t="s">
        <v>1490</v>
      </c>
      <c r="L371" s="45">
        <v>92</v>
      </c>
      <c r="M371" s="45" t="s">
        <v>1187</v>
      </c>
      <c r="N371" s="45" t="s">
        <v>1188</v>
      </c>
      <c r="O371" s="73" t="s">
        <v>1178</v>
      </c>
      <c r="P371" s="45" t="s">
        <v>1182</v>
      </c>
      <c r="Q371" s="45" t="s">
        <v>1544</v>
      </c>
      <c r="R371" s="45" t="s">
        <v>1545</v>
      </c>
      <c r="S371" s="45" t="s">
        <v>1546</v>
      </c>
      <c r="T371" s="45" t="s">
        <v>1544</v>
      </c>
      <c r="U371" s="45" t="s">
        <v>1545</v>
      </c>
      <c r="V371" s="45" t="s">
        <v>1546</v>
      </c>
      <c r="W371" s="99" t="s">
        <v>2669</v>
      </c>
      <c r="X371" s="99"/>
    </row>
    <row r="372" spans="2:24" ht="28.8">
      <c r="B372" s="45">
        <f t="shared" si="5"/>
        <v>366</v>
      </c>
      <c r="C372" s="45" t="s">
        <v>1563</v>
      </c>
      <c r="D372" s="45" t="s">
        <v>1929</v>
      </c>
      <c r="E372" s="99">
        <f>IF(D372="1.2(1)①",INDEX('1.2(1)①'!$B:$B,MATCH(F372,'1.2(1)①'!$J:$J,0),1),INDEX('1.2(1)②'!$B:$B,MATCH(F372,'1.2(1)②'!$J:$J,0),1))</f>
        <v>25</v>
      </c>
      <c r="F372" s="45" t="s">
        <v>2313</v>
      </c>
      <c r="G372" s="45" t="s">
        <v>1178</v>
      </c>
      <c r="H372" s="45" t="s">
        <v>1542</v>
      </c>
      <c r="I372" s="45" t="s">
        <v>1550</v>
      </c>
      <c r="J372" s="45" t="s">
        <v>1509</v>
      </c>
      <c r="K372" s="45" t="s">
        <v>1490</v>
      </c>
      <c r="L372" s="45" t="s">
        <v>1178</v>
      </c>
      <c r="M372" s="45" t="s">
        <v>1187</v>
      </c>
      <c r="N372" s="45" t="s">
        <v>1188</v>
      </c>
      <c r="O372" s="73" t="s">
        <v>1178</v>
      </c>
      <c r="P372" s="45" t="s">
        <v>1182</v>
      </c>
      <c r="Q372" s="45" t="s">
        <v>1544</v>
      </c>
      <c r="R372" s="45" t="s">
        <v>1545</v>
      </c>
      <c r="S372" s="45" t="s">
        <v>1546</v>
      </c>
      <c r="T372" s="45" t="s">
        <v>1544</v>
      </c>
      <c r="U372" s="45" t="s">
        <v>1545</v>
      </c>
      <c r="V372" s="45" t="s">
        <v>1546</v>
      </c>
      <c r="W372" s="99" t="s">
        <v>2669</v>
      </c>
      <c r="X372" s="99"/>
    </row>
    <row r="373" spans="2:24" ht="28.8">
      <c r="B373" s="45">
        <f t="shared" si="5"/>
        <v>367</v>
      </c>
      <c r="C373" s="45" t="s">
        <v>1563</v>
      </c>
      <c r="D373" s="45" t="s">
        <v>1929</v>
      </c>
      <c r="E373" s="99">
        <f>IF(D373="1.2(1)①",INDEX('1.2(1)①'!$B:$B,MATCH(F373,'1.2(1)①'!$J:$J,0),1),INDEX('1.2(1)②'!$B:$B,MATCH(F373,'1.2(1)②'!$J:$J,0),1))</f>
        <v>25</v>
      </c>
      <c r="F373" s="45" t="s">
        <v>2313</v>
      </c>
      <c r="G373" s="45" t="s">
        <v>1178</v>
      </c>
      <c r="H373" s="45" t="s">
        <v>1542</v>
      </c>
      <c r="I373" s="45" t="s">
        <v>1560</v>
      </c>
      <c r="J373" s="45" t="s">
        <v>1509</v>
      </c>
      <c r="K373" s="45" t="s">
        <v>1490</v>
      </c>
      <c r="L373" s="45">
        <v>96</v>
      </c>
      <c r="M373" s="45" t="s">
        <v>1187</v>
      </c>
      <c r="N373" s="45" t="s">
        <v>1188</v>
      </c>
      <c r="O373" s="73" t="s">
        <v>1178</v>
      </c>
      <c r="P373" s="45" t="s">
        <v>1182</v>
      </c>
      <c r="Q373" s="45" t="s">
        <v>1544</v>
      </c>
      <c r="R373" s="45" t="s">
        <v>1545</v>
      </c>
      <c r="S373" s="45" t="s">
        <v>1546</v>
      </c>
      <c r="T373" s="45" t="s">
        <v>1544</v>
      </c>
      <c r="U373" s="45" t="s">
        <v>1545</v>
      </c>
      <c r="V373" s="45" t="s">
        <v>1546</v>
      </c>
      <c r="W373" s="99" t="s">
        <v>2669</v>
      </c>
      <c r="X373" s="99"/>
    </row>
    <row r="374" spans="2:24" ht="28.8">
      <c r="B374" s="45">
        <f t="shared" si="5"/>
        <v>368</v>
      </c>
      <c r="C374" s="45" t="s">
        <v>1563</v>
      </c>
      <c r="D374" s="45" t="s">
        <v>1929</v>
      </c>
      <c r="E374" s="99">
        <f>IF(D374="1.2(1)①",INDEX('1.2(1)①'!$B:$B,MATCH(F374,'1.2(1)①'!$J:$J,0),1),INDEX('1.2(1)②'!$B:$B,MATCH(F374,'1.2(1)②'!$J:$J,0),1))</f>
        <v>25</v>
      </c>
      <c r="F374" s="45" t="s">
        <v>2313</v>
      </c>
      <c r="G374" s="45" t="s">
        <v>1178</v>
      </c>
      <c r="H374" s="45" t="s">
        <v>1542</v>
      </c>
      <c r="I374" s="45" t="s">
        <v>1561</v>
      </c>
      <c r="J374" s="45" t="s">
        <v>1509</v>
      </c>
      <c r="K374" s="45" t="s">
        <v>1490</v>
      </c>
      <c r="L374" s="45">
        <v>96</v>
      </c>
      <c r="M374" s="45" t="s">
        <v>1187</v>
      </c>
      <c r="N374" s="45" t="s">
        <v>1188</v>
      </c>
      <c r="O374" s="73" t="s">
        <v>1178</v>
      </c>
      <c r="P374" s="45" t="s">
        <v>1182</v>
      </c>
      <c r="Q374" s="45" t="s">
        <v>1544</v>
      </c>
      <c r="R374" s="45" t="s">
        <v>1545</v>
      </c>
      <c r="S374" s="45" t="s">
        <v>1546</v>
      </c>
      <c r="T374" s="45" t="s">
        <v>1544</v>
      </c>
      <c r="U374" s="45" t="s">
        <v>1545</v>
      </c>
      <c r="V374" s="45" t="s">
        <v>1546</v>
      </c>
      <c r="W374" s="99" t="s">
        <v>2669</v>
      </c>
      <c r="X374" s="99"/>
    </row>
    <row r="375" spans="2:24" ht="28.8">
      <c r="B375" s="45">
        <f t="shared" si="5"/>
        <v>369</v>
      </c>
      <c r="C375" s="45" t="s">
        <v>1563</v>
      </c>
      <c r="D375" s="45" t="s">
        <v>1929</v>
      </c>
      <c r="E375" s="99">
        <f>IF(D375="1.2(1)①",INDEX('1.2(1)①'!$B:$B,MATCH(F375,'1.2(1)①'!$J:$J,0),1),INDEX('1.2(1)②'!$B:$B,MATCH(F375,'1.2(1)②'!$J:$J,0),1))</f>
        <v>25</v>
      </c>
      <c r="F375" s="45" t="s">
        <v>2313</v>
      </c>
      <c r="G375" s="45" t="s">
        <v>1178</v>
      </c>
      <c r="H375" s="45" t="s">
        <v>1542</v>
      </c>
      <c r="I375" s="45" t="s">
        <v>1562</v>
      </c>
      <c r="J375" s="45" t="s">
        <v>1509</v>
      </c>
      <c r="K375" s="45" t="s">
        <v>1490</v>
      </c>
      <c r="L375" s="45">
        <v>94</v>
      </c>
      <c r="M375" s="45" t="s">
        <v>1187</v>
      </c>
      <c r="N375" s="45" t="s">
        <v>1188</v>
      </c>
      <c r="O375" s="73" t="s">
        <v>1178</v>
      </c>
      <c r="P375" s="45" t="s">
        <v>1182</v>
      </c>
      <c r="Q375" s="45" t="s">
        <v>1544</v>
      </c>
      <c r="R375" s="45" t="s">
        <v>1545</v>
      </c>
      <c r="S375" s="45" t="s">
        <v>1546</v>
      </c>
      <c r="T375" s="45" t="s">
        <v>1544</v>
      </c>
      <c r="U375" s="45" t="s">
        <v>1545</v>
      </c>
      <c r="V375" s="45" t="s">
        <v>1546</v>
      </c>
      <c r="W375" s="99" t="s">
        <v>2669</v>
      </c>
      <c r="X375" s="99"/>
    </row>
    <row r="376" spans="2:24" ht="144">
      <c r="B376" s="45">
        <f t="shared" si="5"/>
        <v>370</v>
      </c>
      <c r="C376" s="45" t="s">
        <v>1564</v>
      </c>
      <c r="D376" s="45" t="s">
        <v>1929</v>
      </c>
      <c r="E376" s="52">
        <v>28</v>
      </c>
      <c r="F376" s="52" t="s">
        <v>2663</v>
      </c>
      <c r="G376" s="45" t="s">
        <v>1178</v>
      </c>
      <c r="H376" s="45" t="s">
        <v>1542</v>
      </c>
      <c r="I376" s="45" t="s">
        <v>1543</v>
      </c>
      <c r="J376" s="45" t="s">
        <v>1509</v>
      </c>
      <c r="K376" s="45" t="s">
        <v>1490</v>
      </c>
      <c r="L376" s="45">
        <v>90</v>
      </c>
      <c r="M376" s="45" t="s">
        <v>1187</v>
      </c>
      <c r="N376" s="45" t="s">
        <v>1188</v>
      </c>
      <c r="O376" s="73" t="s">
        <v>1178</v>
      </c>
      <c r="P376" s="45" t="s">
        <v>1182</v>
      </c>
      <c r="Q376" s="45" t="s">
        <v>1544</v>
      </c>
      <c r="R376" s="45" t="s">
        <v>1545</v>
      </c>
      <c r="S376" s="45" t="s">
        <v>1546</v>
      </c>
      <c r="T376" s="45" t="s">
        <v>1547</v>
      </c>
      <c r="U376" s="45" t="s">
        <v>1548</v>
      </c>
      <c r="V376" s="45" t="s">
        <v>1549</v>
      </c>
      <c r="W376" s="99" t="s">
        <v>2669</v>
      </c>
      <c r="X376" s="99"/>
    </row>
    <row r="377" spans="2:24" ht="144">
      <c r="B377" s="45">
        <f t="shared" si="5"/>
        <v>371</v>
      </c>
      <c r="C377" s="45" t="s">
        <v>1564</v>
      </c>
      <c r="D377" s="45" t="s">
        <v>1929</v>
      </c>
      <c r="E377" s="52">
        <v>28</v>
      </c>
      <c r="F377" s="52" t="s">
        <v>2663</v>
      </c>
      <c r="G377" s="45" t="s">
        <v>1178</v>
      </c>
      <c r="H377" s="45" t="s">
        <v>1542</v>
      </c>
      <c r="I377" s="45" t="s">
        <v>1565</v>
      </c>
      <c r="J377" s="45" t="s">
        <v>1509</v>
      </c>
      <c r="K377" s="45" t="s">
        <v>1490</v>
      </c>
      <c r="L377" s="45">
        <v>95</v>
      </c>
      <c r="M377" s="45" t="s">
        <v>1187</v>
      </c>
      <c r="N377" s="45" t="s">
        <v>1188</v>
      </c>
      <c r="O377" s="73" t="s">
        <v>1178</v>
      </c>
      <c r="P377" s="45" t="s">
        <v>1182</v>
      </c>
      <c r="Q377" s="45" t="s">
        <v>1544</v>
      </c>
      <c r="R377" s="45" t="s">
        <v>1545</v>
      </c>
      <c r="S377" s="45" t="s">
        <v>1546</v>
      </c>
      <c r="T377" s="45" t="s">
        <v>1547</v>
      </c>
      <c r="U377" s="45" t="s">
        <v>1548</v>
      </c>
      <c r="V377" s="45" t="s">
        <v>1549</v>
      </c>
      <c r="W377" s="99" t="s">
        <v>2669</v>
      </c>
      <c r="X377" s="99"/>
    </row>
    <row r="378" spans="2:24" ht="144">
      <c r="B378" s="45">
        <f t="shared" si="5"/>
        <v>372</v>
      </c>
      <c r="C378" s="45" t="s">
        <v>1564</v>
      </c>
      <c r="D378" s="45" t="s">
        <v>1929</v>
      </c>
      <c r="E378" s="52">
        <v>28</v>
      </c>
      <c r="F378" s="52" t="s">
        <v>2663</v>
      </c>
      <c r="G378" s="45" t="s">
        <v>1178</v>
      </c>
      <c r="H378" s="45" t="s">
        <v>1542</v>
      </c>
      <c r="I378" s="45" t="s">
        <v>1551</v>
      </c>
      <c r="J378" s="45" t="s">
        <v>1509</v>
      </c>
      <c r="K378" s="45" t="s">
        <v>1490</v>
      </c>
      <c r="L378" s="45" t="s">
        <v>1178</v>
      </c>
      <c r="M378" s="45" t="s">
        <v>1187</v>
      </c>
      <c r="N378" s="45" t="s">
        <v>1188</v>
      </c>
      <c r="O378" s="73" t="s">
        <v>1178</v>
      </c>
      <c r="P378" s="45" t="s">
        <v>1182</v>
      </c>
      <c r="Q378" s="45" t="s">
        <v>1544</v>
      </c>
      <c r="R378" s="45" t="s">
        <v>1545</v>
      </c>
      <c r="S378" s="45" t="s">
        <v>1546</v>
      </c>
      <c r="T378" s="45" t="s">
        <v>1547</v>
      </c>
      <c r="U378" s="45" t="s">
        <v>1548</v>
      </c>
      <c r="V378" s="45" t="s">
        <v>1549</v>
      </c>
      <c r="W378" s="99" t="s">
        <v>2669</v>
      </c>
      <c r="X378" s="99"/>
    </row>
    <row r="379" spans="2:24" ht="172.8">
      <c r="B379" s="45">
        <f t="shared" si="5"/>
        <v>373</v>
      </c>
      <c r="C379" s="45" t="s">
        <v>1506</v>
      </c>
      <c r="D379" s="45" t="s">
        <v>1929</v>
      </c>
      <c r="E379" s="99">
        <f>IF(D379="1.2(1)①",INDEX('1.2(1)①'!$B:$B,MATCH(F379,'1.2(1)①'!$J:$J,0),1),INDEX('1.2(1)②'!$B:$B,MATCH(F379,'1.2(1)②'!$J:$J,0),1))</f>
        <v>26</v>
      </c>
      <c r="F379" s="45" t="s">
        <v>74</v>
      </c>
      <c r="G379" s="45" t="s">
        <v>1178</v>
      </c>
      <c r="H379" s="45" t="s">
        <v>1507</v>
      </c>
      <c r="I379" s="45" t="s">
        <v>1508</v>
      </c>
      <c r="J379" s="45" t="s">
        <v>1509</v>
      </c>
      <c r="K379" s="45" t="s">
        <v>1490</v>
      </c>
      <c r="L379" s="45">
        <v>96</v>
      </c>
      <c r="M379" s="45" t="s">
        <v>1187</v>
      </c>
      <c r="N379" s="45" t="s">
        <v>1188</v>
      </c>
      <c r="O379" s="73">
        <v>4900000</v>
      </c>
      <c r="P379" s="45" t="s">
        <v>1182</v>
      </c>
      <c r="Q379" s="45" t="s">
        <v>1510</v>
      </c>
      <c r="R379" s="45" t="s">
        <v>1511</v>
      </c>
      <c r="S379" s="45" t="s">
        <v>1512</v>
      </c>
      <c r="T379" s="45" t="s">
        <v>1510</v>
      </c>
      <c r="U379" s="45" t="s">
        <v>1511</v>
      </c>
      <c r="V379" s="45" t="s">
        <v>1512</v>
      </c>
      <c r="W379" s="99" t="s">
        <v>2669</v>
      </c>
      <c r="X379" s="52" t="s">
        <v>2967</v>
      </c>
    </row>
    <row r="380" spans="2:24" ht="172.8">
      <c r="B380" s="45">
        <f t="shared" si="5"/>
        <v>374</v>
      </c>
      <c r="C380" s="45" t="s">
        <v>1506</v>
      </c>
      <c r="D380" s="45" t="s">
        <v>1929</v>
      </c>
      <c r="E380" s="99">
        <f>IF(D380="1.2(1)①",INDEX('1.2(1)①'!$B:$B,MATCH(F380,'1.2(1)①'!$J:$J,0),1),INDEX('1.2(1)②'!$B:$B,MATCH(F380,'1.2(1)②'!$J:$J,0),1))</f>
        <v>26</v>
      </c>
      <c r="F380" s="45" t="s">
        <v>74</v>
      </c>
      <c r="G380" s="45" t="s">
        <v>1178</v>
      </c>
      <c r="H380" s="45" t="s">
        <v>1507</v>
      </c>
      <c r="I380" s="45" t="s">
        <v>1513</v>
      </c>
      <c r="J380" s="45" t="s">
        <v>1509</v>
      </c>
      <c r="K380" s="45" t="s">
        <v>1490</v>
      </c>
      <c r="L380" s="45">
        <v>91</v>
      </c>
      <c r="M380" s="45" t="s">
        <v>1187</v>
      </c>
      <c r="N380" s="45" t="s">
        <v>1188</v>
      </c>
      <c r="O380" s="73" t="s">
        <v>1178</v>
      </c>
      <c r="P380" s="45" t="s">
        <v>1182</v>
      </c>
      <c r="Q380" s="45" t="s">
        <v>1510</v>
      </c>
      <c r="R380" s="45" t="s">
        <v>1511</v>
      </c>
      <c r="S380" s="45" t="s">
        <v>1512</v>
      </c>
      <c r="T380" s="45" t="s">
        <v>1510</v>
      </c>
      <c r="U380" s="45" t="s">
        <v>1511</v>
      </c>
      <c r="V380" s="45" t="s">
        <v>1512</v>
      </c>
      <c r="W380" s="99" t="s">
        <v>2669</v>
      </c>
      <c r="X380" s="99"/>
    </row>
    <row r="381" spans="2:24" ht="172.8">
      <c r="B381" s="45">
        <f t="shared" si="5"/>
        <v>375</v>
      </c>
      <c r="C381" s="45" t="s">
        <v>1506</v>
      </c>
      <c r="D381" s="45" t="s">
        <v>1929</v>
      </c>
      <c r="E381" s="99">
        <f>IF(D381="1.2(1)①",INDEX('1.2(1)①'!$B:$B,MATCH(F381,'1.2(1)①'!$J:$J,0),1),INDEX('1.2(1)②'!$B:$B,MATCH(F381,'1.2(1)②'!$J:$J,0),1))</f>
        <v>26</v>
      </c>
      <c r="F381" s="45" t="s">
        <v>74</v>
      </c>
      <c r="G381" s="45" t="s">
        <v>1178</v>
      </c>
      <c r="H381" s="45" t="s">
        <v>1507</v>
      </c>
      <c r="I381" s="45" t="s">
        <v>1514</v>
      </c>
      <c r="J381" s="45" t="s">
        <v>1509</v>
      </c>
      <c r="K381" s="45" t="s">
        <v>1490</v>
      </c>
      <c r="L381" s="45">
        <v>91</v>
      </c>
      <c r="M381" s="45" t="s">
        <v>1187</v>
      </c>
      <c r="N381" s="45" t="s">
        <v>1188</v>
      </c>
      <c r="O381" s="73" t="s">
        <v>1178</v>
      </c>
      <c r="P381" s="45" t="s">
        <v>1182</v>
      </c>
      <c r="Q381" s="45" t="s">
        <v>1510</v>
      </c>
      <c r="R381" s="45" t="s">
        <v>1511</v>
      </c>
      <c r="S381" s="45" t="s">
        <v>1512</v>
      </c>
      <c r="T381" s="45" t="s">
        <v>1510</v>
      </c>
      <c r="U381" s="45" t="s">
        <v>1511</v>
      </c>
      <c r="V381" s="45" t="s">
        <v>1512</v>
      </c>
      <c r="W381" s="99" t="s">
        <v>2669</v>
      </c>
      <c r="X381" s="99"/>
    </row>
    <row r="382" spans="2:24" ht="216">
      <c r="B382" s="45">
        <f t="shared" si="5"/>
        <v>376</v>
      </c>
      <c r="C382" s="45" t="s">
        <v>1506</v>
      </c>
      <c r="D382" s="45" t="s">
        <v>1929</v>
      </c>
      <c r="E382" s="99">
        <f>IF(D382="1.2(1)①",INDEX('1.2(1)①'!$B:$B,MATCH(F382,'1.2(1)①'!$J:$J,0),1),INDEX('1.2(1)②'!$B:$B,MATCH(F382,'1.2(1)②'!$J:$J,0),1))</f>
        <v>26</v>
      </c>
      <c r="F382" s="45" t="s">
        <v>74</v>
      </c>
      <c r="G382" s="45" t="s">
        <v>1515</v>
      </c>
      <c r="H382" s="45" t="s">
        <v>1507</v>
      </c>
      <c r="I382" s="45" t="s">
        <v>1508</v>
      </c>
      <c r="J382" s="45" t="s">
        <v>1509</v>
      </c>
      <c r="K382" s="45" t="s">
        <v>1490</v>
      </c>
      <c r="L382" s="45">
        <v>103</v>
      </c>
      <c r="M382" s="45" t="s">
        <v>1187</v>
      </c>
      <c r="N382" s="45" t="s">
        <v>1188</v>
      </c>
      <c r="O382" s="73">
        <v>5870000</v>
      </c>
      <c r="P382" s="45" t="s">
        <v>1182</v>
      </c>
      <c r="Q382" s="45" t="s">
        <v>1516</v>
      </c>
      <c r="R382" s="45" t="s">
        <v>1517</v>
      </c>
      <c r="S382" s="45" t="s">
        <v>1518</v>
      </c>
      <c r="T382" s="45" t="s">
        <v>1516</v>
      </c>
      <c r="U382" s="45" t="s">
        <v>1517</v>
      </c>
      <c r="V382" s="45" t="s">
        <v>1518</v>
      </c>
      <c r="W382" s="99" t="s">
        <v>2669</v>
      </c>
      <c r="X382" s="52" t="s">
        <v>2967</v>
      </c>
    </row>
    <row r="383" spans="2:24" ht="216">
      <c r="B383" s="45">
        <f t="shared" si="5"/>
        <v>377</v>
      </c>
      <c r="C383" s="45" t="s">
        <v>1506</v>
      </c>
      <c r="D383" s="45" t="s">
        <v>1929</v>
      </c>
      <c r="E383" s="99">
        <f>IF(D383="1.2(1)①",INDEX('1.2(1)①'!$B:$B,MATCH(F383,'1.2(1)①'!$J:$J,0),1),INDEX('1.2(1)②'!$B:$B,MATCH(F383,'1.2(1)②'!$J:$J,0),1))</f>
        <v>26</v>
      </c>
      <c r="F383" s="45" t="s">
        <v>74</v>
      </c>
      <c r="G383" s="45" t="s">
        <v>1515</v>
      </c>
      <c r="H383" s="45" t="s">
        <v>1507</v>
      </c>
      <c r="I383" s="45" t="s">
        <v>1513</v>
      </c>
      <c r="J383" s="45" t="s">
        <v>1509</v>
      </c>
      <c r="K383" s="45" t="s">
        <v>1490</v>
      </c>
      <c r="L383" s="45" t="s">
        <v>1178</v>
      </c>
      <c r="M383" s="45" t="s">
        <v>1187</v>
      </c>
      <c r="N383" s="45" t="s">
        <v>1188</v>
      </c>
      <c r="O383" s="73" t="s">
        <v>1178</v>
      </c>
      <c r="P383" s="45" t="s">
        <v>1182</v>
      </c>
      <c r="Q383" s="45" t="s">
        <v>1516</v>
      </c>
      <c r="R383" s="45" t="s">
        <v>1517</v>
      </c>
      <c r="S383" s="45" t="s">
        <v>1518</v>
      </c>
      <c r="T383" s="45" t="s">
        <v>1516</v>
      </c>
      <c r="U383" s="45" t="s">
        <v>1517</v>
      </c>
      <c r="V383" s="45" t="s">
        <v>1518</v>
      </c>
      <c r="W383" s="99" t="s">
        <v>2669</v>
      </c>
      <c r="X383" s="99"/>
    </row>
    <row r="384" spans="2:24" ht="216">
      <c r="B384" s="45">
        <f t="shared" si="5"/>
        <v>378</v>
      </c>
      <c r="C384" s="45" t="s">
        <v>1506</v>
      </c>
      <c r="D384" s="45" t="s">
        <v>1929</v>
      </c>
      <c r="E384" s="99">
        <f>IF(D384="1.2(1)①",INDEX('1.2(1)①'!$B:$B,MATCH(F384,'1.2(1)①'!$J:$J,0),1),INDEX('1.2(1)②'!$B:$B,MATCH(F384,'1.2(1)②'!$J:$J,0),1))</f>
        <v>26</v>
      </c>
      <c r="F384" s="45" t="s">
        <v>74</v>
      </c>
      <c r="G384" s="45" t="s">
        <v>1515</v>
      </c>
      <c r="H384" s="45" t="s">
        <v>1507</v>
      </c>
      <c r="I384" s="45" t="s">
        <v>1514</v>
      </c>
      <c r="J384" s="45" t="s">
        <v>1509</v>
      </c>
      <c r="K384" s="45" t="s">
        <v>1490</v>
      </c>
      <c r="L384" s="45" t="s">
        <v>1178</v>
      </c>
      <c r="M384" s="45" t="s">
        <v>1187</v>
      </c>
      <c r="N384" s="45" t="s">
        <v>1188</v>
      </c>
      <c r="O384" s="73" t="s">
        <v>1178</v>
      </c>
      <c r="P384" s="45" t="s">
        <v>1182</v>
      </c>
      <c r="Q384" s="45" t="s">
        <v>1516</v>
      </c>
      <c r="R384" s="45" t="s">
        <v>1517</v>
      </c>
      <c r="S384" s="45" t="s">
        <v>1518</v>
      </c>
      <c r="T384" s="45" t="s">
        <v>1516</v>
      </c>
      <c r="U384" s="45" t="s">
        <v>1517</v>
      </c>
      <c r="V384" s="45" t="s">
        <v>1518</v>
      </c>
      <c r="W384" s="99" t="s">
        <v>2669</v>
      </c>
      <c r="X384" s="99"/>
    </row>
    <row r="385" spans="2:24" ht="216">
      <c r="B385" s="45">
        <f t="shared" si="5"/>
        <v>379</v>
      </c>
      <c r="C385" s="45" t="s">
        <v>1506</v>
      </c>
      <c r="D385" s="45" t="s">
        <v>1929</v>
      </c>
      <c r="E385" s="99">
        <f>IF(D385="1.2(1)①",INDEX('1.2(1)①'!$B:$B,MATCH(F385,'1.2(1)①'!$J:$J,0),1),INDEX('1.2(1)②'!$B:$B,MATCH(F385,'1.2(1)②'!$J:$J,0),1))</f>
        <v>26</v>
      </c>
      <c r="F385" s="45" t="s">
        <v>74</v>
      </c>
      <c r="G385" s="45" t="s">
        <v>1519</v>
      </c>
      <c r="H385" s="45" t="s">
        <v>1507</v>
      </c>
      <c r="I385" s="45" t="s">
        <v>1508</v>
      </c>
      <c r="J385" s="45" t="s">
        <v>1509</v>
      </c>
      <c r="K385" s="45" t="s">
        <v>1490</v>
      </c>
      <c r="L385" s="45">
        <v>105</v>
      </c>
      <c r="M385" s="45" t="s">
        <v>1187</v>
      </c>
      <c r="N385" s="45" t="s">
        <v>1188</v>
      </c>
      <c r="O385" s="73">
        <v>6340000</v>
      </c>
      <c r="P385" s="45" t="s">
        <v>1182</v>
      </c>
      <c r="Q385" s="45" t="s">
        <v>1516</v>
      </c>
      <c r="R385" s="45" t="s">
        <v>1517</v>
      </c>
      <c r="S385" s="45" t="s">
        <v>1518</v>
      </c>
      <c r="T385" s="45" t="s">
        <v>1516</v>
      </c>
      <c r="U385" s="45" t="s">
        <v>1517</v>
      </c>
      <c r="V385" s="45" t="s">
        <v>1518</v>
      </c>
      <c r="W385" s="99" t="s">
        <v>2669</v>
      </c>
      <c r="X385" s="52" t="s">
        <v>2967</v>
      </c>
    </row>
    <row r="386" spans="2:24" ht="216">
      <c r="B386" s="45">
        <f t="shared" ref="B386:B449" si="6">ROW(B386)-6</f>
        <v>380</v>
      </c>
      <c r="C386" s="45" t="s">
        <v>1506</v>
      </c>
      <c r="D386" s="45" t="s">
        <v>1929</v>
      </c>
      <c r="E386" s="99">
        <f>IF(D386="1.2(1)①",INDEX('1.2(1)①'!$B:$B,MATCH(F386,'1.2(1)①'!$J:$J,0),1),INDEX('1.2(1)②'!$B:$B,MATCH(F386,'1.2(1)②'!$J:$J,0),1))</f>
        <v>26</v>
      </c>
      <c r="F386" s="45" t="s">
        <v>74</v>
      </c>
      <c r="G386" s="45" t="s">
        <v>1519</v>
      </c>
      <c r="H386" s="45" t="s">
        <v>1507</v>
      </c>
      <c r="I386" s="45" t="s">
        <v>1513</v>
      </c>
      <c r="J386" s="45" t="s">
        <v>1509</v>
      </c>
      <c r="K386" s="45" t="s">
        <v>1490</v>
      </c>
      <c r="L386" s="45" t="s">
        <v>1178</v>
      </c>
      <c r="M386" s="45" t="s">
        <v>1187</v>
      </c>
      <c r="N386" s="45" t="s">
        <v>1188</v>
      </c>
      <c r="O386" s="73" t="s">
        <v>1178</v>
      </c>
      <c r="P386" s="45" t="s">
        <v>1182</v>
      </c>
      <c r="Q386" s="45" t="s">
        <v>1516</v>
      </c>
      <c r="R386" s="45" t="s">
        <v>1517</v>
      </c>
      <c r="S386" s="45" t="s">
        <v>1520</v>
      </c>
      <c r="T386" s="45" t="s">
        <v>1516</v>
      </c>
      <c r="U386" s="45" t="s">
        <v>1517</v>
      </c>
      <c r="V386" s="45" t="s">
        <v>1520</v>
      </c>
      <c r="W386" s="99" t="s">
        <v>2669</v>
      </c>
      <c r="X386" s="99"/>
    </row>
    <row r="387" spans="2:24" ht="216">
      <c r="B387" s="45">
        <f t="shared" si="6"/>
        <v>381</v>
      </c>
      <c r="C387" s="45" t="s">
        <v>1506</v>
      </c>
      <c r="D387" s="45" t="s">
        <v>1929</v>
      </c>
      <c r="E387" s="99">
        <f>IF(D387="1.2(1)①",INDEX('1.2(1)①'!$B:$B,MATCH(F387,'1.2(1)①'!$J:$J,0),1),INDEX('1.2(1)②'!$B:$B,MATCH(F387,'1.2(1)②'!$J:$J,0),1))</f>
        <v>26</v>
      </c>
      <c r="F387" s="45" t="s">
        <v>74</v>
      </c>
      <c r="G387" s="45" t="s">
        <v>1519</v>
      </c>
      <c r="H387" s="45" t="s">
        <v>1507</v>
      </c>
      <c r="I387" s="45" t="s">
        <v>1514</v>
      </c>
      <c r="J387" s="45" t="s">
        <v>1509</v>
      </c>
      <c r="K387" s="45" t="s">
        <v>1490</v>
      </c>
      <c r="L387" s="45" t="s">
        <v>1178</v>
      </c>
      <c r="M387" s="45" t="s">
        <v>1187</v>
      </c>
      <c r="N387" s="45" t="s">
        <v>1188</v>
      </c>
      <c r="O387" s="73" t="s">
        <v>1178</v>
      </c>
      <c r="P387" s="45" t="s">
        <v>1182</v>
      </c>
      <c r="Q387" s="45" t="s">
        <v>1516</v>
      </c>
      <c r="R387" s="45" t="s">
        <v>1517</v>
      </c>
      <c r="S387" s="45" t="s">
        <v>1520</v>
      </c>
      <c r="T387" s="45" t="s">
        <v>1516</v>
      </c>
      <c r="U387" s="45" t="s">
        <v>1517</v>
      </c>
      <c r="V387" s="45" t="s">
        <v>1520</v>
      </c>
      <c r="W387" s="99" t="s">
        <v>2669</v>
      </c>
      <c r="X387" s="99"/>
    </row>
    <row r="388" spans="2:24" ht="158.4">
      <c r="B388" s="45">
        <f t="shared" si="6"/>
        <v>382</v>
      </c>
      <c r="C388" s="45" t="s">
        <v>1506</v>
      </c>
      <c r="D388" s="45" t="s">
        <v>1929</v>
      </c>
      <c r="E388" s="99">
        <f>IF(D388="1.2(1)①",INDEX('1.2(1)①'!$B:$B,MATCH(F388,'1.2(1)①'!$J:$J,0),1),INDEX('1.2(1)②'!$B:$B,MATCH(F388,'1.2(1)②'!$J:$J,0),1))</f>
        <v>26</v>
      </c>
      <c r="F388" s="45" t="s">
        <v>74</v>
      </c>
      <c r="G388" s="45" t="s">
        <v>1521</v>
      </c>
      <c r="H388" s="45" t="s">
        <v>1507</v>
      </c>
      <c r="I388" s="45" t="s">
        <v>1522</v>
      </c>
      <c r="J388" s="45" t="s">
        <v>1509</v>
      </c>
      <c r="K388" s="45" t="s">
        <v>1490</v>
      </c>
      <c r="L388" s="45">
        <v>90</v>
      </c>
      <c r="M388" s="45" t="s">
        <v>1187</v>
      </c>
      <c r="N388" s="45" t="s">
        <v>1188</v>
      </c>
      <c r="O388" s="73" t="s">
        <v>1178</v>
      </c>
      <c r="P388" s="45" t="s">
        <v>1182</v>
      </c>
      <c r="Q388" s="45" t="s">
        <v>1523</v>
      </c>
      <c r="R388" s="45" t="s">
        <v>1524</v>
      </c>
      <c r="S388" s="45" t="s">
        <v>1525</v>
      </c>
      <c r="T388" s="45" t="s">
        <v>1526</v>
      </c>
      <c r="U388" s="45" t="s">
        <v>1527</v>
      </c>
      <c r="V388" s="45" t="s">
        <v>1528</v>
      </c>
      <c r="W388" s="99" t="s">
        <v>2669</v>
      </c>
      <c r="X388" s="99"/>
    </row>
    <row r="389" spans="2:24" ht="158.4">
      <c r="B389" s="45">
        <f t="shared" si="6"/>
        <v>383</v>
      </c>
      <c r="C389" s="45" t="s">
        <v>1506</v>
      </c>
      <c r="D389" s="45" t="s">
        <v>1929</v>
      </c>
      <c r="E389" s="99">
        <f>IF(D389="1.2(1)①",INDEX('1.2(1)①'!$B:$B,MATCH(F389,'1.2(1)①'!$J:$J,0),1),INDEX('1.2(1)②'!$B:$B,MATCH(F389,'1.2(1)②'!$J:$J,0),1))</f>
        <v>26</v>
      </c>
      <c r="F389" s="45" t="s">
        <v>74</v>
      </c>
      <c r="G389" s="45" t="s">
        <v>1521</v>
      </c>
      <c r="H389" s="45" t="s">
        <v>1507</v>
      </c>
      <c r="I389" s="45" t="s">
        <v>1529</v>
      </c>
      <c r="J389" s="45" t="s">
        <v>1509</v>
      </c>
      <c r="K389" s="45" t="s">
        <v>1490</v>
      </c>
      <c r="L389" s="45">
        <v>90</v>
      </c>
      <c r="M389" s="45" t="s">
        <v>1187</v>
      </c>
      <c r="N389" s="45" t="s">
        <v>1188</v>
      </c>
      <c r="O389" s="73" t="s">
        <v>1178</v>
      </c>
      <c r="P389" s="45" t="s">
        <v>1182</v>
      </c>
      <c r="Q389" s="45" t="s">
        <v>1523</v>
      </c>
      <c r="R389" s="45" t="s">
        <v>1524</v>
      </c>
      <c r="S389" s="45" t="s">
        <v>1525</v>
      </c>
      <c r="T389" s="45" t="s">
        <v>1526</v>
      </c>
      <c r="U389" s="45" t="s">
        <v>1527</v>
      </c>
      <c r="V389" s="45" t="s">
        <v>1528</v>
      </c>
      <c r="W389" s="99" t="s">
        <v>2669</v>
      </c>
      <c r="X389" s="99"/>
    </row>
    <row r="390" spans="2:24" ht="158.4">
      <c r="B390" s="45">
        <f t="shared" si="6"/>
        <v>384</v>
      </c>
      <c r="C390" s="45" t="s">
        <v>1506</v>
      </c>
      <c r="D390" s="45" t="s">
        <v>1929</v>
      </c>
      <c r="E390" s="99">
        <f>IF(D390="1.2(1)①",INDEX('1.2(1)①'!$B:$B,MATCH(F390,'1.2(1)①'!$J:$J,0),1),INDEX('1.2(1)②'!$B:$B,MATCH(F390,'1.2(1)②'!$J:$J,0),1))</f>
        <v>26</v>
      </c>
      <c r="F390" s="45" t="s">
        <v>74</v>
      </c>
      <c r="G390" s="45" t="s">
        <v>1521</v>
      </c>
      <c r="H390" s="45" t="s">
        <v>1507</v>
      </c>
      <c r="I390" s="45" t="s">
        <v>1530</v>
      </c>
      <c r="J390" s="45" t="s">
        <v>1509</v>
      </c>
      <c r="K390" s="45" t="s">
        <v>1490</v>
      </c>
      <c r="L390" s="45">
        <v>90</v>
      </c>
      <c r="M390" s="45" t="s">
        <v>1187</v>
      </c>
      <c r="N390" s="45" t="s">
        <v>1188</v>
      </c>
      <c r="O390" s="73" t="s">
        <v>1178</v>
      </c>
      <c r="P390" s="45" t="s">
        <v>1182</v>
      </c>
      <c r="Q390" s="45" t="s">
        <v>1523</v>
      </c>
      <c r="R390" s="45" t="s">
        <v>1524</v>
      </c>
      <c r="S390" s="45" t="s">
        <v>1525</v>
      </c>
      <c r="T390" s="45" t="s">
        <v>1526</v>
      </c>
      <c r="U390" s="45" t="s">
        <v>1527</v>
      </c>
      <c r="V390" s="45" t="s">
        <v>1528</v>
      </c>
      <c r="W390" s="99" t="s">
        <v>2669</v>
      </c>
      <c r="X390" s="99"/>
    </row>
    <row r="391" spans="2:24" ht="158.4">
      <c r="B391" s="45">
        <f t="shared" si="6"/>
        <v>385</v>
      </c>
      <c r="C391" s="45" t="s">
        <v>1506</v>
      </c>
      <c r="D391" s="45" t="s">
        <v>1929</v>
      </c>
      <c r="E391" s="99">
        <f>IF(D391="1.2(1)①",INDEX('1.2(1)①'!$B:$B,MATCH(F391,'1.2(1)①'!$J:$J,0),1),INDEX('1.2(1)②'!$B:$B,MATCH(F391,'1.2(1)②'!$J:$J,0),1))</f>
        <v>26</v>
      </c>
      <c r="F391" s="45" t="s">
        <v>74</v>
      </c>
      <c r="G391" s="45" t="s">
        <v>1521</v>
      </c>
      <c r="H391" s="45" t="s">
        <v>1507</v>
      </c>
      <c r="I391" s="45" t="s">
        <v>1531</v>
      </c>
      <c r="J391" s="45" t="s">
        <v>1509</v>
      </c>
      <c r="K391" s="45" t="s">
        <v>1490</v>
      </c>
      <c r="L391" s="45">
        <v>90</v>
      </c>
      <c r="M391" s="45" t="s">
        <v>1187</v>
      </c>
      <c r="N391" s="45" t="s">
        <v>1188</v>
      </c>
      <c r="O391" s="73" t="s">
        <v>1178</v>
      </c>
      <c r="P391" s="45" t="s">
        <v>1182</v>
      </c>
      <c r="Q391" s="45" t="s">
        <v>1523</v>
      </c>
      <c r="R391" s="45" t="s">
        <v>1524</v>
      </c>
      <c r="S391" s="45" t="s">
        <v>1525</v>
      </c>
      <c r="T391" s="45" t="s">
        <v>1526</v>
      </c>
      <c r="U391" s="45" t="s">
        <v>1527</v>
      </c>
      <c r="V391" s="45" t="s">
        <v>1528</v>
      </c>
      <c r="W391" s="99" t="s">
        <v>2669</v>
      </c>
      <c r="X391" s="99"/>
    </row>
    <row r="392" spans="2:24" ht="158.4">
      <c r="B392" s="45">
        <f t="shared" si="6"/>
        <v>386</v>
      </c>
      <c r="C392" s="45" t="s">
        <v>1506</v>
      </c>
      <c r="D392" s="45" t="s">
        <v>1929</v>
      </c>
      <c r="E392" s="99">
        <f>IF(D392="1.2(1)①",INDEX('1.2(1)①'!$B:$B,MATCH(F392,'1.2(1)①'!$J:$J,0),1),INDEX('1.2(1)②'!$B:$B,MATCH(F392,'1.2(1)②'!$J:$J,0),1))</f>
        <v>26</v>
      </c>
      <c r="F392" s="45" t="s">
        <v>74</v>
      </c>
      <c r="G392" s="45" t="s">
        <v>1521</v>
      </c>
      <c r="H392" s="45" t="s">
        <v>1507</v>
      </c>
      <c r="I392" s="45" t="s">
        <v>1532</v>
      </c>
      <c r="J392" s="45" t="s">
        <v>1509</v>
      </c>
      <c r="K392" s="45" t="s">
        <v>1490</v>
      </c>
      <c r="L392" s="45">
        <v>90</v>
      </c>
      <c r="M392" s="45" t="s">
        <v>1187</v>
      </c>
      <c r="N392" s="45" t="s">
        <v>1188</v>
      </c>
      <c r="O392" s="73" t="s">
        <v>1178</v>
      </c>
      <c r="P392" s="45" t="s">
        <v>1182</v>
      </c>
      <c r="Q392" s="45" t="s">
        <v>1523</v>
      </c>
      <c r="R392" s="45" t="s">
        <v>1524</v>
      </c>
      <c r="S392" s="45" t="s">
        <v>1525</v>
      </c>
      <c r="T392" s="45" t="s">
        <v>1526</v>
      </c>
      <c r="U392" s="45" t="s">
        <v>1527</v>
      </c>
      <c r="V392" s="45" t="s">
        <v>1528</v>
      </c>
      <c r="W392" s="99" t="s">
        <v>2669</v>
      </c>
      <c r="X392" s="99"/>
    </row>
    <row r="393" spans="2:24" ht="100.8">
      <c r="B393" s="45">
        <f t="shared" si="6"/>
        <v>387</v>
      </c>
      <c r="C393" s="45" t="s">
        <v>1506</v>
      </c>
      <c r="D393" s="45" t="s">
        <v>1929</v>
      </c>
      <c r="E393" s="99">
        <f>IF(D393="1.2(1)①",INDEX('1.2(1)①'!$B:$B,MATCH(F393,'1.2(1)①'!$J:$J,0),1),INDEX('1.2(1)②'!$B:$B,MATCH(F393,'1.2(1)②'!$J:$J,0),1))</f>
        <v>26</v>
      </c>
      <c r="F393" s="45" t="s">
        <v>74</v>
      </c>
      <c r="G393" s="45" t="s">
        <v>1533</v>
      </c>
      <c r="H393" s="45" t="s">
        <v>1507</v>
      </c>
      <c r="I393" s="45" t="s">
        <v>1534</v>
      </c>
      <c r="J393" s="45" t="s">
        <v>1509</v>
      </c>
      <c r="K393" s="45" t="s">
        <v>1490</v>
      </c>
      <c r="L393" s="45">
        <v>90</v>
      </c>
      <c r="M393" s="45" t="s">
        <v>1187</v>
      </c>
      <c r="N393" s="45" t="s">
        <v>1188</v>
      </c>
      <c r="O393" s="73" t="s">
        <v>1178</v>
      </c>
      <c r="P393" s="45" t="s">
        <v>1182</v>
      </c>
      <c r="Q393" s="45" t="s">
        <v>1523</v>
      </c>
      <c r="R393" s="45" t="s">
        <v>1524</v>
      </c>
      <c r="S393" s="45" t="s">
        <v>1535</v>
      </c>
      <c r="T393" s="45" t="s">
        <v>1536</v>
      </c>
      <c r="U393" s="45" t="s">
        <v>1537</v>
      </c>
      <c r="V393" s="45" t="s">
        <v>1538</v>
      </c>
      <c r="W393" s="99" t="s">
        <v>2669</v>
      </c>
      <c r="X393" s="99"/>
    </row>
    <row r="394" spans="2:24" ht="100.8">
      <c r="B394" s="45">
        <f t="shared" si="6"/>
        <v>388</v>
      </c>
      <c r="C394" s="45" t="s">
        <v>1506</v>
      </c>
      <c r="D394" s="45" t="s">
        <v>1929</v>
      </c>
      <c r="E394" s="99">
        <f>IF(D394="1.2(1)①",INDEX('1.2(1)①'!$B:$B,MATCH(F394,'1.2(1)①'!$J:$J,0),1),INDEX('1.2(1)②'!$B:$B,MATCH(F394,'1.2(1)②'!$J:$J,0),1))</f>
        <v>26</v>
      </c>
      <c r="F394" s="45" t="s">
        <v>74</v>
      </c>
      <c r="G394" s="45" t="s">
        <v>1533</v>
      </c>
      <c r="H394" s="45" t="s">
        <v>1507</v>
      </c>
      <c r="I394" s="45" t="s">
        <v>1522</v>
      </c>
      <c r="J394" s="45" t="s">
        <v>1509</v>
      </c>
      <c r="K394" s="45" t="s">
        <v>1490</v>
      </c>
      <c r="L394" s="45">
        <v>90</v>
      </c>
      <c r="M394" s="45" t="s">
        <v>1187</v>
      </c>
      <c r="N394" s="45" t="s">
        <v>1188</v>
      </c>
      <c r="O394" s="73" t="s">
        <v>1178</v>
      </c>
      <c r="P394" s="45" t="s">
        <v>1182</v>
      </c>
      <c r="Q394" s="45" t="s">
        <v>1523</v>
      </c>
      <c r="R394" s="45" t="s">
        <v>1524</v>
      </c>
      <c r="S394" s="45" t="s">
        <v>1535</v>
      </c>
      <c r="T394" s="45" t="s">
        <v>1536</v>
      </c>
      <c r="U394" s="45" t="s">
        <v>1537</v>
      </c>
      <c r="V394" s="45" t="s">
        <v>1538</v>
      </c>
      <c r="W394" s="99" t="s">
        <v>2669</v>
      </c>
      <c r="X394" s="99"/>
    </row>
    <row r="395" spans="2:24" ht="100.8">
      <c r="B395" s="45">
        <f t="shared" si="6"/>
        <v>389</v>
      </c>
      <c r="C395" s="45" t="s">
        <v>1506</v>
      </c>
      <c r="D395" s="45" t="s">
        <v>1929</v>
      </c>
      <c r="E395" s="99">
        <f>IF(D395="1.2(1)①",INDEX('1.2(1)①'!$B:$B,MATCH(F395,'1.2(1)①'!$J:$J,0),1),INDEX('1.2(1)②'!$B:$B,MATCH(F395,'1.2(1)②'!$J:$J,0),1))</f>
        <v>26</v>
      </c>
      <c r="F395" s="45" t="s">
        <v>74</v>
      </c>
      <c r="G395" s="45" t="s">
        <v>1533</v>
      </c>
      <c r="H395" s="45" t="s">
        <v>1507</v>
      </c>
      <c r="I395" s="45" t="s">
        <v>1539</v>
      </c>
      <c r="J395" s="45" t="s">
        <v>1509</v>
      </c>
      <c r="K395" s="45" t="s">
        <v>1490</v>
      </c>
      <c r="L395" s="45">
        <v>85</v>
      </c>
      <c r="M395" s="45" t="s">
        <v>1187</v>
      </c>
      <c r="N395" s="45" t="s">
        <v>1188</v>
      </c>
      <c r="O395" s="73" t="s">
        <v>1178</v>
      </c>
      <c r="P395" s="45" t="s">
        <v>1182</v>
      </c>
      <c r="Q395" s="45" t="s">
        <v>1523</v>
      </c>
      <c r="R395" s="45" t="s">
        <v>1524</v>
      </c>
      <c r="S395" s="45" t="s">
        <v>1535</v>
      </c>
      <c r="T395" s="45" t="s">
        <v>1536</v>
      </c>
      <c r="U395" s="45" t="s">
        <v>1537</v>
      </c>
      <c r="V395" s="45" t="s">
        <v>1538</v>
      </c>
      <c r="W395" s="99" t="s">
        <v>2669</v>
      </c>
      <c r="X395" s="99"/>
    </row>
    <row r="396" spans="2:24" ht="100.8">
      <c r="B396" s="45">
        <f t="shared" si="6"/>
        <v>390</v>
      </c>
      <c r="C396" s="45" t="s">
        <v>1506</v>
      </c>
      <c r="D396" s="45" t="s">
        <v>1929</v>
      </c>
      <c r="E396" s="99">
        <f>IF(D396="1.2(1)①",INDEX('1.2(1)①'!$B:$B,MATCH(F396,'1.2(1)①'!$J:$J,0),1),INDEX('1.2(1)②'!$B:$B,MATCH(F396,'1.2(1)②'!$J:$J,0),1))</f>
        <v>26</v>
      </c>
      <c r="F396" s="45" t="s">
        <v>74</v>
      </c>
      <c r="G396" s="45" t="s">
        <v>1533</v>
      </c>
      <c r="H396" s="45" t="s">
        <v>1507</v>
      </c>
      <c r="I396" s="45" t="s">
        <v>1540</v>
      </c>
      <c r="J396" s="45" t="s">
        <v>1509</v>
      </c>
      <c r="K396" s="45" t="s">
        <v>1490</v>
      </c>
      <c r="L396" s="45">
        <v>85</v>
      </c>
      <c r="M396" s="45" t="s">
        <v>1187</v>
      </c>
      <c r="N396" s="45" t="s">
        <v>1188</v>
      </c>
      <c r="O396" s="73" t="s">
        <v>1178</v>
      </c>
      <c r="P396" s="45" t="s">
        <v>1182</v>
      </c>
      <c r="Q396" s="45" t="s">
        <v>1523</v>
      </c>
      <c r="R396" s="45" t="s">
        <v>1524</v>
      </c>
      <c r="S396" s="45" t="s">
        <v>1535</v>
      </c>
      <c r="T396" s="45" t="s">
        <v>1536</v>
      </c>
      <c r="U396" s="45" t="s">
        <v>1537</v>
      </c>
      <c r="V396" s="45" t="s">
        <v>1538</v>
      </c>
      <c r="W396" s="99" t="s">
        <v>2669</v>
      </c>
      <c r="X396" s="99"/>
    </row>
    <row r="397" spans="2:24" ht="57.6">
      <c r="B397" s="45">
        <f t="shared" si="6"/>
        <v>391</v>
      </c>
      <c r="C397" s="45" t="s">
        <v>1566</v>
      </c>
      <c r="D397" s="45" t="s">
        <v>1929</v>
      </c>
      <c r="E397" s="99">
        <f>IF(D397="1.2(1)①",INDEX('1.2(1)①'!$B:$B,MATCH(F397,'1.2(1)①'!$J:$J,0),1),INDEX('1.2(1)②'!$B:$B,MATCH(F397,'1.2(1)②'!$J:$J,0),1))</f>
        <v>27</v>
      </c>
      <c r="F397" s="45" t="s">
        <v>2314</v>
      </c>
      <c r="G397" s="45" t="s">
        <v>1178</v>
      </c>
      <c r="H397" s="45" t="s">
        <v>1507</v>
      </c>
      <c r="I397" s="45" t="s">
        <v>1508</v>
      </c>
      <c r="J397" s="45" t="s">
        <v>1509</v>
      </c>
      <c r="K397" s="45" t="s">
        <v>1490</v>
      </c>
      <c r="L397" s="45">
        <v>92</v>
      </c>
      <c r="M397" s="45" t="s">
        <v>1187</v>
      </c>
      <c r="N397" s="45" t="s">
        <v>1188</v>
      </c>
      <c r="O397" s="73">
        <v>14950000</v>
      </c>
      <c r="P397" s="45" t="s">
        <v>1182</v>
      </c>
      <c r="Q397" s="45" t="s">
        <v>1544</v>
      </c>
      <c r="R397" s="45" t="s">
        <v>1545</v>
      </c>
      <c r="S397" s="45" t="s">
        <v>1546</v>
      </c>
      <c r="T397" s="45" t="s">
        <v>1544</v>
      </c>
      <c r="U397" s="45" t="s">
        <v>1545</v>
      </c>
      <c r="V397" s="45" t="s">
        <v>1546</v>
      </c>
      <c r="W397" s="99" t="s">
        <v>2669</v>
      </c>
      <c r="X397" s="52" t="s">
        <v>2967</v>
      </c>
    </row>
    <row r="398" spans="2:24" ht="28.8">
      <c r="B398" s="45">
        <f t="shared" si="6"/>
        <v>392</v>
      </c>
      <c r="C398" s="45" t="s">
        <v>1566</v>
      </c>
      <c r="D398" s="45" t="s">
        <v>1929</v>
      </c>
      <c r="E398" s="99">
        <f>IF(D398="1.2(1)①",INDEX('1.2(1)①'!$B:$B,MATCH(F398,'1.2(1)①'!$J:$J,0),1),INDEX('1.2(1)②'!$B:$B,MATCH(F398,'1.2(1)②'!$J:$J,0),1))</f>
        <v>27</v>
      </c>
      <c r="F398" s="45" t="s">
        <v>2314</v>
      </c>
      <c r="G398" s="45" t="s">
        <v>1178</v>
      </c>
      <c r="H398" s="45" t="s">
        <v>1507</v>
      </c>
      <c r="I398" s="45" t="s">
        <v>1513</v>
      </c>
      <c r="J398" s="45" t="s">
        <v>1509</v>
      </c>
      <c r="K398" s="45" t="s">
        <v>1490</v>
      </c>
      <c r="L398" s="45">
        <v>92</v>
      </c>
      <c r="M398" s="45" t="s">
        <v>1187</v>
      </c>
      <c r="N398" s="45" t="s">
        <v>1188</v>
      </c>
      <c r="O398" s="73" t="s">
        <v>1178</v>
      </c>
      <c r="P398" s="45" t="s">
        <v>1182</v>
      </c>
      <c r="Q398" s="45" t="s">
        <v>1544</v>
      </c>
      <c r="R398" s="45" t="s">
        <v>1545</v>
      </c>
      <c r="S398" s="45" t="s">
        <v>1546</v>
      </c>
      <c r="T398" s="45" t="s">
        <v>1544</v>
      </c>
      <c r="U398" s="45" t="s">
        <v>1545</v>
      </c>
      <c r="V398" s="45" t="s">
        <v>1546</v>
      </c>
      <c r="W398" s="99" t="s">
        <v>2669</v>
      </c>
      <c r="X398" s="99"/>
    </row>
    <row r="399" spans="2:24" ht="28.8">
      <c r="B399" s="45">
        <f t="shared" si="6"/>
        <v>393</v>
      </c>
      <c r="C399" s="45" t="s">
        <v>1566</v>
      </c>
      <c r="D399" s="45" t="s">
        <v>1929</v>
      </c>
      <c r="E399" s="99">
        <f>IF(D399="1.2(1)①",INDEX('1.2(1)①'!$B:$B,MATCH(F399,'1.2(1)①'!$J:$J,0),1),INDEX('1.2(1)②'!$B:$B,MATCH(F399,'1.2(1)②'!$J:$J,0),1))</f>
        <v>27</v>
      </c>
      <c r="F399" s="45" t="s">
        <v>2314</v>
      </c>
      <c r="G399" s="45" t="s">
        <v>1178</v>
      </c>
      <c r="H399" s="45" t="s">
        <v>1507</v>
      </c>
      <c r="I399" s="45" t="s">
        <v>1514</v>
      </c>
      <c r="J399" s="45" t="s">
        <v>1509</v>
      </c>
      <c r="K399" s="45" t="s">
        <v>1490</v>
      </c>
      <c r="L399" s="45">
        <v>92</v>
      </c>
      <c r="M399" s="45" t="s">
        <v>1187</v>
      </c>
      <c r="N399" s="45" t="s">
        <v>1188</v>
      </c>
      <c r="O399" s="73" t="s">
        <v>1178</v>
      </c>
      <c r="P399" s="45" t="s">
        <v>1182</v>
      </c>
      <c r="Q399" s="45" t="s">
        <v>1544</v>
      </c>
      <c r="R399" s="45" t="s">
        <v>1545</v>
      </c>
      <c r="S399" s="45" t="s">
        <v>1546</v>
      </c>
      <c r="T399" s="45" t="s">
        <v>1544</v>
      </c>
      <c r="U399" s="45" t="s">
        <v>1545</v>
      </c>
      <c r="V399" s="45" t="s">
        <v>1546</v>
      </c>
      <c r="W399" s="99" t="s">
        <v>2669</v>
      </c>
      <c r="X399" s="99"/>
    </row>
    <row r="400" spans="2:24" ht="28.8">
      <c r="B400" s="45">
        <f t="shared" si="6"/>
        <v>394</v>
      </c>
      <c r="C400" s="45" t="s">
        <v>1270</v>
      </c>
      <c r="D400" s="45" t="s">
        <v>1929</v>
      </c>
      <c r="E400" s="99">
        <f>IF(D400="1.2(1)①",INDEX('1.2(1)①'!$B:$B,MATCH(F400,'1.2(1)①'!$J:$J,0),1),INDEX('1.2(1)②'!$B:$B,MATCH(F400,'1.2(1)②'!$J:$J,0),1))</f>
        <v>34</v>
      </c>
      <c r="F400" s="45" t="s">
        <v>2315</v>
      </c>
      <c r="G400" s="45" t="s">
        <v>1178</v>
      </c>
      <c r="H400" s="45" t="s">
        <v>1254</v>
      </c>
      <c r="I400" s="45" t="s">
        <v>1255</v>
      </c>
      <c r="J400" s="45" t="s">
        <v>1256</v>
      </c>
      <c r="K400" s="45" t="s">
        <v>1178</v>
      </c>
      <c r="L400" s="45">
        <v>7.36</v>
      </c>
      <c r="M400" s="45" t="s">
        <v>1187</v>
      </c>
      <c r="N400" s="45" t="s">
        <v>1188</v>
      </c>
      <c r="O400" s="73" t="s">
        <v>1178</v>
      </c>
      <c r="P400" s="45" t="s">
        <v>1182</v>
      </c>
      <c r="Q400" s="45" t="s">
        <v>1257</v>
      </c>
      <c r="R400" s="45" t="s">
        <v>1258</v>
      </c>
      <c r="S400" s="45" t="s">
        <v>1259</v>
      </c>
      <c r="T400" s="45" t="s">
        <v>1257</v>
      </c>
      <c r="U400" s="45" t="s">
        <v>1258</v>
      </c>
      <c r="V400" s="45" t="s">
        <v>1259</v>
      </c>
      <c r="W400" s="99" t="s">
        <v>2669</v>
      </c>
      <c r="X400" s="99"/>
    </row>
    <row r="401" spans="2:24" ht="28.8">
      <c r="B401" s="45">
        <f t="shared" si="6"/>
        <v>395</v>
      </c>
      <c r="C401" s="45" t="s">
        <v>1270</v>
      </c>
      <c r="D401" s="45" t="s">
        <v>1929</v>
      </c>
      <c r="E401" s="99">
        <f>IF(D401="1.2(1)①",INDEX('1.2(1)①'!$B:$B,MATCH(F401,'1.2(1)①'!$J:$J,0),1),INDEX('1.2(1)②'!$B:$B,MATCH(F401,'1.2(1)②'!$J:$J,0),1))</f>
        <v>34</v>
      </c>
      <c r="F401" s="45" t="s">
        <v>2315</v>
      </c>
      <c r="G401" s="45" t="s">
        <v>1178</v>
      </c>
      <c r="H401" s="45" t="s">
        <v>1254</v>
      </c>
      <c r="I401" s="45" t="s">
        <v>1271</v>
      </c>
      <c r="J401" s="45" t="s">
        <v>1256</v>
      </c>
      <c r="K401" s="45" t="s">
        <v>1178</v>
      </c>
      <c r="L401" s="45" t="s">
        <v>1178</v>
      </c>
      <c r="M401" s="45" t="s">
        <v>1187</v>
      </c>
      <c r="N401" s="45" t="s">
        <v>1188</v>
      </c>
      <c r="O401" s="73" t="s">
        <v>1178</v>
      </c>
      <c r="P401" s="45" t="s">
        <v>1182</v>
      </c>
      <c r="Q401" s="45" t="s">
        <v>1257</v>
      </c>
      <c r="R401" s="45" t="s">
        <v>1258</v>
      </c>
      <c r="S401" s="45" t="s">
        <v>1259</v>
      </c>
      <c r="T401" s="45" t="s">
        <v>1257</v>
      </c>
      <c r="U401" s="45" t="s">
        <v>1258</v>
      </c>
      <c r="V401" s="45" t="s">
        <v>1259</v>
      </c>
      <c r="W401" s="99" t="s">
        <v>2669</v>
      </c>
      <c r="X401" s="99"/>
    </row>
    <row r="402" spans="2:24" ht="72">
      <c r="B402" s="45">
        <f t="shared" si="6"/>
        <v>396</v>
      </c>
      <c r="C402" s="45" t="s">
        <v>1392</v>
      </c>
      <c r="D402" s="45" t="s">
        <v>1929</v>
      </c>
      <c r="E402" s="99">
        <f>IF(D402="1.2(1)①",INDEX('1.2(1)①'!$B:$B,MATCH(F402,'1.2(1)①'!$J:$J,0),1),INDEX('1.2(1)②'!$B:$B,MATCH(F402,'1.2(1)②'!$J:$J,0),1))</f>
        <v>39</v>
      </c>
      <c r="F402" s="45" t="s">
        <v>2316</v>
      </c>
      <c r="G402" s="45" t="s">
        <v>1393</v>
      </c>
      <c r="H402" s="45" t="s">
        <v>1178</v>
      </c>
      <c r="I402" s="45" t="s">
        <v>1178</v>
      </c>
      <c r="J402" s="45" t="s">
        <v>1222</v>
      </c>
      <c r="K402" s="45" t="s">
        <v>1178</v>
      </c>
      <c r="L402" s="45">
        <v>3.09</v>
      </c>
      <c r="M402" s="45" t="s">
        <v>1187</v>
      </c>
      <c r="N402" s="45" t="s">
        <v>1188</v>
      </c>
      <c r="O402" s="73" t="s">
        <v>1178</v>
      </c>
      <c r="P402" s="45" t="s">
        <v>1309</v>
      </c>
      <c r="Q402" s="45" t="s">
        <v>1178</v>
      </c>
      <c r="R402" s="45" t="s">
        <v>1178</v>
      </c>
      <c r="S402" s="45" t="s">
        <v>1394</v>
      </c>
      <c r="T402" s="45" t="s">
        <v>1178</v>
      </c>
      <c r="U402" s="45" t="s">
        <v>1178</v>
      </c>
      <c r="V402" s="45" t="s">
        <v>1395</v>
      </c>
      <c r="W402" s="99" t="s">
        <v>2669</v>
      </c>
      <c r="X402" s="99"/>
    </row>
    <row r="403" spans="2:24" ht="72">
      <c r="B403" s="45">
        <f t="shared" si="6"/>
        <v>397</v>
      </c>
      <c r="C403" s="45" t="s">
        <v>1392</v>
      </c>
      <c r="D403" s="45" t="s">
        <v>1929</v>
      </c>
      <c r="E403" s="99">
        <f>IF(D403="1.2(1)①",INDEX('1.2(1)①'!$B:$B,MATCH(F403,'1.2(1)①'!$J:$J,0),1),INDEX('1.2(1)②'!$B:$B,MATCH(F403,'1.2(1)②'!$J:$J,0),1))</f>
        <v>39</v>
      </c>
      <c r="F403" s="45" t="s">
        <v>2316</v>
      </c>
      <c r="G403" s="45" t="s">
        <v>1396</v>
      </c>
      <c r="H403" s="45" t="s">
        <v>1178</v>
      </c>
      <c r="I403" s="45" t="s">
        <v>1178</v>
      </c>
      <c r="J403" s="45" t="s">
        <v>1222</v>
      </c>
      <c r="K403" s="45" t="s">
        <v>1178</v>
      </c>
      <c r="L403" s="45">
        <v>3.63</v>
      </c>
      <c r="M403" s="45" t="s">
        <v>1187</v>
      </c>
      <c r="N403" s="45" t="s">
        <v>1188</v>
      </c>
      <c r="O403" s="73">
        <v>19540000</v>
      </c>
      <c r="P403" s="45" t="s">
        <v>1309</v>
      </c>
      <c r="Q403" s="45" t="s">
        <v>1178</v>
      </c>
      <c r="R403" s="45" t="s">
        <v>1178</v>
      </c>
      <c r="S403" s="45" t="s">
        <v>1394</v>
      </c>
      <c r="T403" s="45" t="s">
        <v>1178</v>
      </c>
      <c r="U403" s="45" t="s">
        <v>1178</v>
      </c>
      <c r="V403" s="45" t="s">
        <v>1397</v>
      </c>
      <c r="W403" s="99" t="s">
        <v>2669</v>
      </c>
      <c r="X403" s="52" t="s">
        <v>2967</v>
      </c>
    </row>
    <row r="404" spans="2:24" ht="72">
      <c r="B404" s="45">
        <f t="shared" si="6"/>
        <v>398</v>
      </c>
      <c r="C404" s="45" t="s">
        <v>1392</v>
      </c>
      <c r="D404" s="45" t="s">
        <v>1929</v>
      </c>
      <c r="E404" s="99">
        <f>IF(D404="1.2(1)①",INDEX('1.2(1)①'!$B:$B,MATCH(F404,'1.2(1)①'!$J:$J,0),1),INDEX('1.2(1)②'!$B:$B,MATCH(F404,'1.2(1)②'!$J:$J,0),1))</f>
        <v>39</v>
      </c>
      <c r="F404" s="45" t="s">
        <v>2316</v>
      </c>
      <c r="G404" s="45" t="s">
        <v>1398</v>
      </c>
      <c r="H404" s="45" t="s">
        <v>1178</v>
      </c>
      <c r="I404" s="45" t="s">
        <v>1178</v>
      </c>
      <c r="J404" s="45" t="s">
        <v>1222</v>
      </c>
      <c r="K404" s="45" t="s">
        <v>1178</v>
      </c>
      <c r="L404" s="45">
        <v>3.3</v>
      </c>
      <c r="M404" s="45" t="s">
        <v>1187</v>
      </c>
      <c r="N404" s="45" t="s">
        <v>1188</v>
      </c>
      <c r="O404" s="73" t="s">
        <v>1178</v>
      </c>
      <c r="P404" s="45" t="s">
        <v>1309</v>
      </c>
      <c r="Q404" s="45" t="s">
        <v>1178</v>
      </c>
      <c r="R404" s="45" t="s">
        <v>1178</v>
      </c>
      <c r="S404" s="45" t="s">
        <v>1394</v>
      </c>
      <c r="T404" s="45" t="s">
        <v>1178</v>
      </c>
      <c r="U404" s="45" t="s">
        <v>1178</v>
      </c>
      <c r="V404" s="45" t="s">
        <v>1399</v>
      </c>
      <c r="W404" s="99" t="s">
        <v>2669</v>
      </c>
      <c r="X404" s="99"/>
    </row>
    <row r="405" spans="2:24" ht="57.6">
      <c r="B405" s="45">
        <f t="shared" si="6"/>
        <v>399</v>
      </c>
      <c r="C405" s="45" t="s">
        <v>1392</v>
      </c>
      <c r="D405" s="45" t="s">
        <v>1929</v>
      </c>
      <c r="E405" s="99">
        <f>IF(D405="1.2(1)①",INDEX('1.2(1)①'!$B:$B,MATCH(F405,'1.2(1)①'!$J:$J,0),1),INDEX('1.2(1)②'!$B:$B,MATCH(F405,'1.2(1)②'!$J:$J,0),1))</f>
        <v>39</v>
      </c>
      <c r="F405" s="45" t="s">
        <v>2316</v>
      </c>
      <c r="G405" s="45" t="s">
        <v>1400</v>
      </c>
      <c r="H405" s="45" t="s">
        <v>1178</v>
      </c>
      <c r="I405" s="45" t="s">
        <v>1178</v>
      </c>
      <c r="J405" s="45" t="s">
        <v>1222</v>
      </c>
      <c r="K405" s="45" t="s">
        <v>1178</v>
      </c>
      <c r="L405" s="45">
        <v>3.07</v>
      </c>
      <c r="M405" s="45" t="s">
        <v>1187</v>
      </c>
      <c r="N405" s="45" t="s">
        <v>1188</v>
      </c>
      <c r="O405" s="73" t="s">
        <v>1178</v>
      </c>
      <c r="P405" s="45" t="s">
        <v>1309</v>
      </c>
      <c r="Q405" s="45" t="s">
        <v>1178</v>
      </c>
      <c r="R405" s="45" t="s">
        <v>1178</v>
      </c>
      <c r="S405" s="45" t="s">
        <v>1394</v>
      </c>
      <c r="T405" s="45" t="s">
        <v>1178</v>
      </c>
      <c r="U405" s="45" t="s">
        <v>1178</v>
      </c>
      <c r="V405" s="45" t="s">
        <v>1401</v>
      </c>
      <c r="W405" s="99" t="s">
        <v>2669</v>
      </c>
      <c r="X405" s="99"/>
    </row>
    <row r="406" spans="2:24" ht="43.2">
      <c r="B406" s="45">
        <f t="shared" si="6"/>
        <v>400</v>
      </c>
      <c r="C406" s="45" t="s">
        <v>1402</v>
      </c>
      <c r="D406" s="45" t="s">
        <v>1929</v>
      </c>
      <c r="E406" s="99">
        <f>IF(D406="1.2(1)①",INDEX('1.2(1)①'!$B:$B,MATCH(F406,'1.2(1)①'!$J:$J,0),1),INDEX('1.2(1)②'!$B:$B,MATCH(F406,'1.2(1)②'!$J:$J,0),1))</f>
        <v>39</v>
      </c>
      <c r="F406" s="45" t="s">
        <v>2316</v>
      </c>
      <c r="G406" s="45" t="s">
        <v>1178</v>
      </c>
      <c r="H406" s="45" t="s">
        <v>1178</v>
      </c>
      <c r="I406" s="45" t="s">
        <v>1178</v>
      </c>
      <c r="J406" s="45" t="s">
        <v>1403</v>
      </c>
      <c r="K406" s="45" t="s">
        <v>1178</v>
      </c>
      <c r="L406" s="45">
        <v>4.2</v>
      </c>
      <c r="M406" s="45" t="s">
        <v>1187</v>
      </c>
      <c r="N406" s="45" t="s">
        <v>1188</v>
      </c>
      <c r="O406" s="73" t="s">
        <v>1178</v>
      </c>
      <c r="P406" s="45" t="s">
        <v>1182</v>
      </c>
      <c r="Q406" s="45" t="s">
        <v>1404</v>
      </c>
      <c r="R406" s="45" t="s">
        <v>1405</v>
      </c>
      <c r="S406" s="45" t="s">
        <v>1406</v>
      </c>
      <c r="T406" s="45" t="s">
        <v>1404</v>
      </c>
      <c r="U406" s="45" t="s">
        <v>1405</v>
      </c>
      <c r="V406" s="45" t="s">
        <v>1406</v>
      </c>
      <c r="W406" s="99" t="s">
        <v>2669</v>
      </c>
      <c r="X406" s="99"/>
    </row>
    <row r="407" spans="2:24" ht="86.4">
      <c r="B407" s="45">
        <f t="shared" si="6"/>
        <v>401</v>
      </c>
      <c r="C407" s="45" t="s">
        <v>1407</v>
      </c>
      <c r="D407" s="45" t="s">
        <v>1929</v>
      </c>
      <c r="E407" s="99">
        <f>IF(D407="1.2(1)①",INDEX('1.2(1)①'!$B:$B,MATCH(F407,'1.2(1)①'!$J:$J,0),1),INDEX('1.2(1)②'!$B:$B,MATCH(F407,'1.2(1)②'!$J:$J,0),1))</f>
        <v>39</v>
      </c>
      <c r="F407" s="45" t="s">
        <v>2316</v>
      </c>
      <c r="G407" s="45" t="s">
        <v>1408</v>
      </c>
      <c r="H407" s="45" t="s">
        <v>1308</v>
      </c>
      <c r="I407" s="45" t="s">
        <v>1409</v>
      </c>
      <c r="J407" s="45" t="s">
        <v>1222</v>
      </c>
      <c r="K407" s="45" t="s">
        <v>1178</v>
      </c>
      <c r="L407" s="45">
        <v>3.4</v>
      </c>
      <c r="M407" s="45" t="s">
        <v>1187</v>
      </c>
      <c r="N407" s="45" t="s">
        <v>1188</v>
      </c>
      <c r="O407" s="73">
        <v>30890000</v>
      </c>
      <c r="P407" s="45" t="s">
        <v>1309</v>
      </c>
      <c r="Q407" s="45" t="s">
        <v>1178</v>
      </c>
      <c r="R407" s="45" t="s">
        <v>1178</v>
      </c>
      <c r="S407" s="45" t="s">
        <v>1410</v>
      </c>
      <c r="T407" s="45" t="s">
        <v>1178</v>
      </c>
      <c r="U407" s="45" t="s">
        <v>1178</v>
      </c>
      <c r="V407" s="45" t="s">
        <v>1411</v>
      </c>
      <c r="W407" s="99" t="s">
        <v>2669</v>
      </c>
      <c r="X407" s="52" t="s">
        <v>2967</v>
      </c>
    </row>
    <row r="408" spans="2:24" ht="86.4">
      <c r="B408" s="45">
        <f t="shared" si="6"/>
        <v>402</v>
      </c>
      <c r="C408" s="45" t="s">
        <v>1407</v>
      </c>
      <c r="D408" s="45" t="s">
        <v>1929</v>
      </c>
      <c r="E408" s="99">
        <f>IF(D408="1.2(1)①",INDEX('1.2(1)①'!$B:$B,MATCH(F408,'1.2(1)①'!$J:$J,0),1),INDEX('1.2(1)②'!$B:$B,MATCH(F408,'1.2(1)②'!$J:$J,0),1))</f>
        <v>39</v>
      </c>
      <c r="F408" s="45" t="s">
        <v>2316</v>
      </c>
      <c r="G408" s="45" t="s">
        <v>1408</v>
      </c>
      <c r="H408" s="45" t="s">
        <v>1308</v>
      </c>
      <c r="I408" s="45" t="s">
        <v>1412</v>
      </c>
      <c r="J408" s="45" t="s">
        <v>1222</v>
      </c>
      <c r="K408" s="45" t="s">
        <v>1178</v>
      </c>
      <c r="L408" s="45" t="s">
        <v>1178</v>
      </c>
      <c r="M408" s="45" t="s">
        <v>1187</v>
      </c>
      <c r="N408" s="45" t="s">
        <v>1188</v>
      </c>
      <c r="O408" s="73" t="s">
        <v>1178</v>
      </c>
      <c r="P408" s="45" t="s">
        <v>1309</v>
      </c>
      <c r="Q408" s="45" t="s">
        <v>1178</v>
      </c>
      <c r="R408" s="45" t="s">
        <v>1178</v>
      </c>
      <c r="S408" s="45" t="s">
        <v>1410</v>
      </c>
      <c r="T408" s="45" t="s">
        <v>1178</v>
      </c>
      <c r="U408" s="45" t="s">
        <v>1178</v>
      </c>
      <c r="V408" s="45" t="s">
        <v>1411</v>
      </c>
      <c r="W408" s="99" t="s">
        <v>2669</v>
      </c>
      <c r="X408" s="99"/>
    </row>
    <row r="409" spans="2:24" ht="86.4">
      <c r="B409" s="45">
        <f t="shared" si="6"/>
        <v>403</v>
      </c>
      <c r="C409" s="45" t="s">
        <v>1407</v>
      </c>
      <c r="D409" s="45" t="s">
        <v>1929</v>
      </c>
      <c r="E409" s="99">
        <f>IF(D409="1.2(1)①",INDEX('1.2(1)①'!$B:$B,MATCH(F409,'1.2(1)①'!$J:$J,0),1),INDEX('1.2(1)②'!$B:$B,MATCH(F409,'1.2(1)②'!$J:$J,0),1))</f>
        <v>39</v>
      </c>
      <c r="F409" s="45" t="s">
        <v>2316</v>
      </c>
      <c r="G409" s="45" t="s">
        <v>1408</v>
      </c>
      <c r="H409" s="45" t="s">
        <v>1308</v>
      </c>
      <c r="I409" s="45" t="s">
        <v>1413</v>
      </c>
      <c r="J409" s="45" t="s">
        <v>1222</v>
      </c>
      <c r="K409" s="45" t="s">
        <v>1178</v>
      </c>
      <c r="L409" s="45">
        <v>3.2</v>
      </c>
      <c r="M409" s="45" t="s">
        <v>1187</v>
      </c>
      <c r="N409" s="45" t="s">
        <v>1188</v>
      </c>
      <c r="O409" s="73" t="s">
        <v>1178</v>
      </c>
      <c r="P409" s="45" t="s">
        <v>1309</v>
      </c>
      <c r="Q409" s="45" t="s">
        <v>1178</v>
      </c>
      <c r="R409" s="45" t="s">
        <v>1178</v>
      </c>
      <c r="S409" s="45" t="s">
        <v>1410</v>
      </c>
      <c r="T409" s="45" t="s">
        <v>1178</v>
      </c>
      <c r="U409" s="45" t="s">
        <v>1178</v>
      </c>
      <c r="V409" s="45" t="s">
        <v>1411</v>
      </c>
      <c r="W409" s="99" t="s">
        <v>2669</v>
      </c>
      <c r="X409" s="99"/>
    </row>
    <row r="410" spans="2:24" ht="86.4">
      <c r="B410" s="45">
        <f t="shared" si="6"/>
        <v>404</v>
      </c>
      <c r="C410" s="45" t="s">
        <v>1407</v>
      </c>
      <c r="D410" s="45" t="s">
        <v>1929</v>
      </c>
      <c r="E410" s="99">
        <f>IF(D410="1.2(1)①",INDEX('1.2(1)①'!$B:$B,MATCH(F410,'1.2(1)①'!$J:$J,0),1),INDEX('1.2(1)②'!$B:$B,MATCH(F410,'1.2(1)②'!$J:$J,0),1))</f>
        <v>39</v>
      </c>
      <c r="F410" s="45" t="s">
        <v>2316</v>
      </c>
      <c r="G410" s="45" t="s">
        <v>1408</v>
      </c>
      <c r="H410" s="45" t="s">
        <v>1308</v>
      </c>
      <c r="I410" s="45" t="s">
        <v>1414</v>
      </c>
      <c r="J410" s="45" t="s">
        <v>1222</v>
      </c>
      <c r="K410" s="45" t="s">
        <v>1178</v>
      </c>
      <c r="L410" s="45" t="s">
        <v>1178</v>
      </c>
      <c r="M410" s="45" t="s">
        <v>1187</v>
      </c>
      <c r="N410" s="45" t="s">
        <v>1188</v>
      </c>
      <c r="O410" s="73" t="s">
        <v>1178</v>
      </c>
      <c r="P410" s="45" t="s">
        <v>1309</v>
      </c>
      <c r="Q410" s="45" t="s">
        <v>1178</v>
      </c>
      <c r="R410" s="45" t="s">
        <v>1178</v>
      </c>
      <c r="S410" s="45" t="s">
        <v>1410</v>
      </c>
      <c r="T410" s="45" t="s">
        <v>1178</v>
      </c>
      <c r="U410" s="45" t="s">
        <v>1178</v>
      </c>
      <c r="V410" s="45" t="s">
        <v>1411</v>
      </c>
      <c r="W410" s="99" t="s">
        <v>2669</v>
      </c>
      <c r="X410" s="99"/>
    </row>
    <row r="411" spans="2:24" ht="86.4">
      <c r="B411" s="45">
        <f t="shared" si="6"/>
        <v>405</v>
      </c>
      <c r="C411" s="45" t="s">
        <v>1407</v>
      </c>
      <c r="D411" s="45" t="s">
        <v>1929</v>
      </c>
      <c r="E411" s="99">
        <f>IF(D411="1.2(1)①",INDEX('1.2(1)①'!$B:$B,MATCH(F411,'1.2(1)①'!$J:$J,0),1),INDEX('1.2(1)②'!$B:$B,MATCH(F411,'1.2(1)②'!$J:$J,0),1))</f>
        <v>39</v>
      </c>
      <c r="F411" s="45" t="s">
        <v>2316</v>
      </c>
      <c r="G411" s="45" t="s">
        <v>1415</v>
      </c>
      <c r="H411" s="45" t="s">
        <v>1308</v>
      </c>
      <c r="I411" s="45" t="s">
        <v>1409</v>
      </c>
      <c r="J411" s="45" t="s">
        <v>1222</v>
      </c>
      <c r="K411" s="45" t="s">
        <v>1178</v>
      </c>
      <c r="L411" s="45">
        <v>4.3</v>
      </c>
      <c r="M411" s="45" t="s">
        <v>1187</v>
      </c>
      <c r="N411" s="45" t="s">
        <v>1188</v>
      </c>
      <c r="O411" s="73" t="s">
        <v>1178</v>
      </c>
      <c r="P411" s="45" t="s">
        <v>1309</v>
      </c>
      <c r="Q411" s="45" t="s">
        <v>1178</v>
      </c>
      <c r="R411" s="45" t="s">
        <v>1178</v>
      </c>
      <c r="S411" s="45" t="s">
        <v>1410</v>
      </c>
      <c r="T411" s="45" t="s">
        <v>1178</v>
      </c>
      <c r="U411" s="45" t="s">
        <v>1178</v>
      </c>
      <c r="V411" s="45" t="s">
        <v>1416</v>
      </c>
      <c r="W411" s="99" t="s">
        <v>2669</v>
      </c>
      <c r="X411" s="99"/>
    </row>
    <row r="412" spans="2:24" ht="86.4">
      <c r="B412" s="45">
        <f t="shared" si="6"/>
        <v>406</v>
      </c>
      <c r="C412" s="45" t="s">
        <v>1407</v>
      </c>
      <c r="D412" s="45" t="s">
        <v>1929</v>
      </c>
      <c r="E412" s="99">
        <f>IF(D412="1.2(1)①",INDEX('1.2(1)①'!$B:$B,MATCH(F412,'1.2(1)①'!$J:$J,0),1),INDEX('1.2(1)②'!$B:$B,MATCH(F412,'1.2(1)②'!$J:$J,0),1))</f>
        <v>39</v>
      </c>
      <c r="F412" s="45" t="s">
        <v>2316</v>
      </c>
      <c r="G412" s="45" t="s">
        <v>1415</v>
      </c>
      <c r="H412" s="45" t="s">
        <v>1308</v>
      </c>
      <c r="I412" s="45" t="s">
        <v>1412</v>
      </c>
      <c r="J412" s="45" t="s">
        <v>1222</v>
      </c>
      <c r="K412" s="45" t="s">
        <v>1178</v>
      </c>
      <c r="L412" s="45" t="s">
        <v>1178</v>
      </c>
      <c r="M412" s="45" t="s">
        <v>1187</v>
      </c>
      <c r="N412" s="45" t="s">
        <v>1188</v>
      </c>
      <c r="O412" s="73" t="s">
        <v>1178</v>
      </c>
      <c r="P412" s="45" t="s">
        <v>1309</v>
      </c>
      <c r="Q412" s="45" t="s">
        <v>1178</v>
      </c>
      <c r="R412" s="45" t="s">
        <v>1178</v>
      </c>
      <c r="S412" s="45" t="s">
        <v>1410</v>
      </c>
      <c r="T412" s="45" t="s">
        <v>1178</v>
      </c>
      <c r="U412" s="45" t="s">
        <v>1178</v>
      </c>
      <c r="V412" s="45" t="s">
        <v>1416</v>
      </c>
      <c r="W412" s="99" t="s">
        <v>2669</v>
      </c>
      <c r="X412" s="99"/>
    </row>
    <row r="413" spans="2:24" ht="86.4">
      <c r="B413" s="45">
        <f t="shared" si="6"/>
        <v>407</v>
      </c>
      <c r="C413" s="45" t="s">
        <v>1407</v>
      </c>
      <c r="D413" s="45" t="s">
        <v>1929</v>
      </c>
      <c r="E413" s="99">
        <f>IF(D413="1.2(1)①",INDEX('1.2(1)①'!$B:$B,MATCH(F413,'1.2(1)①'!$J:$J,0),1),INDEX('1.2(1)②'!$B:$B,MATCH(F413,'1.2(1)②'!$J:$J,0),1))</f>
        <v>39</v>
      </c>
      <c r="F413" s="45" t="s">
        <v>2316</v>
      </c>
      <c r="G413" s="45" t="s">
        <v>1415</v>
      </c>
      <c r="H413" s="45" t="s">
        <v>1308</v>
      </c>
      <c r="I413" s="45" t="s">
        <v>1413</v>
      </c>
      <c r="J413" s="45" t="s">
        <v>1222</v>
      </c>
      <c r="K413" s="45" t="s">
        <v>1178</v>
      </c>
      <c r="L413" s="45">
        <v>4.4000000000000004</v>
      </c>
      <c r="M413" s="45" t="s">
        <v>1187</v>
      </c>
      <c r="N413" s="45" t="s">
        <v>1188</v>
      </c>
      <c r="O413" s="73" t="s">
        <v>1178</v>
      </c>
      <c r="P413" s="45" t="s">
        <v>1309</v>
      </c>
      <c r="Q413" s="45" t="s">
        <v>1178</v>
      </c>
      <c r="R413" s="45" t="s">
        <v>1178</v>
      </c>
      <c r="S413" s="45" t="s">
        <v>1410</v>
      </c>
      <c r="T413" s="45" t="s">
        <v>1178</v>
      </c>
      <c r="U413" s="45" t="s">
        <v>1178</v>
      </c>
      <c r="V413" s="45" t="s">
        <v>1416</v>
      </c>
      <c r="W413" s="99" t="s">
        <v>2669</v>
      </c>
      <c r="X413" s="99"/>
    </row>
    <row r="414" spans="2:24" ht="86.4">
      <c r="B414" s="45">
        <f t="shared" si="6"/>
        <v>408</v>
      </c>
      <c r="C414" s="45" t="s">
        <v>1407</v>
      </c>
      <c r="D414" s="45" t="s">
        <v>1929</v>
      </c>
      <c r="E414" s="99">
        <f>IF(D414="1.2(1)①",INDEX('1.2(1)①'!$B:$B,MATCH(F414,'1.2(1)①'!$J:$J,0),1),INDEX('1.2(1)②'!$B:$B,MATCH(F414,'1.2(1)②'!$J:$J,0),1))</f>
        <v>39</v>
      </c>
      <c r="F414" s="45" t="s">
        <v>2316</v>
      </c>
      <c r="G414" s="45" t="s">
        <v>1415</v>
      </c>
      <c r="H414" s="45" t="s">
        <v>1308</v>
      </c>
      <c r="I414" s="45" t="s">
        <v>1414</v>
      </c>
      <c r="J414" s="45" t="s">
        <v>1222</v>
      </c>
      <c r="K414" s="45" t="s">
        <v>1178</v>
      </c>
      <c r="L414" s="45" t="s">
        <v>1178</v>
      </c>
      <c r="M414" s="45" t="s">
        <v>1187</v>
      </c>
      <c r="N414" s="45" t="s">
        <v>1188</v>
      </c>
      <c r="O414" s="73" t="s">
        <v>1178</v>
      </c>
      <c r="P414" s="45" t="s">
        <v>1309</v>
      </c>
      <c r="Q414" s="45" t="s">
        <v>1178</v>
      </c>
      <c r="R414" s="45" t="s">
        <v>1178</v>
      </c>
      <c r="S414" s="45" t="s">
        <v>1410</v>
      </c>
      <c r="T414" s="45" t="s">
        <v>1178</v>
      </c>
      <c r="U414" s="45" t="s">
        <v>1178</v>
      </c>
      <c r="V414" s="45" t="s">
        <v>1416</v>
      </c>
      <c r="W414" s="99" t="s">
        <v>2669</v>
      </c>
      <c r="X414" s="99"/>
    </row>
    <row r="415" spans="2:24" ht="86.4">
      <c r="B415" s="45">
        <f t="shared" si="6"/>
        <v>409</v>
      </c>
      <c r="C415" s="45" t="s">
        <v>1407</v>
      </c>
      <c r="D415" s="45" t="s">
        <v>1929</v>
      </c>
      <c r="E415" s="99">
        <f>IF(D415="1.2(1)①",INDEX('1.2(1)①'!$B:$B,MATCH(F415,'1.2(1)①'!$J:$J,0),1),INDEX('1.2(1)②'!$B:$B,MATCH(F415,'1.2(1)②'!$J:$J,0),1))</f>
        <v>39</v>
      </c>
      <c r="F415" s="45" t="s">
        <v>2316</v>
      </c>
      <c r="G415" s="45" t="s">
        <v>1417</v>
      </c>
      <c r="H415" s="45" t="s">
        <v>1308</v>
      </c>
      <c r="I415" s="45" t="s">
        <v>1409</v>
      </c>
      <c r="J415" s="45" t="s">
        <v>1222</v>
      </c>
      <c r="K415" s="45" t="s">
        <v>1178</v>
      </c>
      <c r="L415" s="45">
        <v>3.6</v>
      </c>
      <c r="M415" s="45" t="s">
        <v>1187</v>
      </c>
      <c r="N415" s="45" t="s">
        <v>1188</v>
      </c>
      <c r="O415" s="73">
        <v>25260000</v>
      </c>
      <c r="P415" s="45" t="s">
        <v>1309</v>
      </c>
      <c r="Q415" s="45" t="s">
        <v>1178</v>
      </c>
      <c r="R415" s="45" t="s">
        <v>1178</v>
      </c>
      <c r="S415" s="45" t="s">
        <v>1410</v>
      </c>
      <c r="T415" s="45" t="s">
        <v>1178</v>
      </c>
      <c r="U415" s="45" t="s">
        <v>1178</v>
      </c>
      <c r="V415" s="45" t="s">
        <v>1418</v>
      </c>
      <c r="W415" s="99" t="s">
        <v>2669</v>
      </c>
      <c r="X415" s="52" t="s">
        <v>2967</v>
      </c>
    </row>
    <row r="416" spans="2:24" ht="86.4">
      <c r="B416" s="45">
        <f t="shared" si="6"/>
        <v>410</v>
      </c>
      <c r="C416" s="45" t="s">
        <v>1407</v>
      </c>
      <c r="D416" s="45" t="s">
        <v>1929</v>
      </c>
      <c r="E416" s="99">
        <f>IF(D416="1.2(1)①",INDEX('1.2(1)①'!$B:$B,MATCH(F416,'1.2(1)①'!$J:$J,0),1),INDEX('1.2(1)②'!$B:$B,MATCH(F416,'1.2(1)②'!$J:$J,0),1))</f>
        <v>39</v>
      </c>
      <c r="F416" s="45" t="s">
        <v>2316</v>
      </c>
      <c r="G416" s="45" t="s">
        <v>1417</v>
      </c>
      <c r="H416" s="45" t="s">
        <v>1308</v>
      </c>
      <c r="I416" s="45" t="s">
        <v>1412</v>
      </c>
      <c r="J416" s="45" t="s">
        <v>1222</v>
      </c>
      <c r="K416" s="45" t="s">
        <v>1178</v>
      </c>
      <c r="L416" s="45" t="s">
        <v>1178</v>
      </c>
      <c r="M416" s="45" t="s">
        <v>1187</v>
      </c>
      <c r="N416" s="45" t="s">
        <v>1188</v>
      </c>
      <c r="O416" s="73" t="s">
        <v>1178</v>
      </c>
      <c r="P416" s="45" t="s">
        <v>1309</v>
      </c>
      <c r="Q416" s="45" t="s">
        <v>1178</v>
      </c>
      <c r="R416" s="45" t="s">
        <v>1178</v>
      </c>
      <c r="S416" s="45" t="s">
        <v>1410</v>
      </c>
      <c r="T416" s="45" t="s">
        <v>1178</v>
      </c>
      <c r="U416" s="45" t="s">
        <v>1178</v>
      </c>
      <c r="V416" s="45" t="s">
        <v>1418</v>
      </c>
      <c r="W416" s="99" t="s">
        <v>2669</v>
      </c>
      <c r="X416" s="99"/>
    </row>
    <row r="417" spans="2:24" ht="86.4">
      <c r="B417" s="45">
        <f t="shared" si="6"/>
        <v>411</v>
      </c>
      <c r="C417" s="45" t="s">
        <v>1407</v>
      </c>
      <c r="D417" s="45" t="s">
        <v>1929</v>
      </c>
      <c r="E417" s="99">
        <f>IF(D417="1.2(1)①",INDEX('1.2(1)①'!$B:$B,MATCH(F417,'1.2(1)①'!$J:$J,0),1),INDEX('1.2(1)②'!$B:$B,MATCH(F417,'1.2(1)②'!$J:$J,0),1))</f>
        <v>39</v>
      </c>
      <c r="F417" s="45" t="s">
        <v>2316</v>
      </c>
      <c r="G417" s="45" t="s">
        <v>1417</v>
      </c>
      <c r="H417" s="45" t="s">
        <v>1308</v>
      </c>
      <c r="I417" s="45" t="s">
        <v>1413</v>
      </c>
      <c r="J417" s="45" t="s">
        <v>1222</v>
      </c>
      <c r="K417" s="45" t="s">
        <v>1178</v>
      </c>
      <c r="L417" s="45">
        <v>3.7</v>
      </c>
      <c r="M417" s="45" t="s">
        <v>1187</v>
      </c>
      <c r="N417" s="45" t="s">
        <v>1188</v>
      </c>
      <c r="O417" s="73" t="s">
        <v>1178</v>
      </c>
      <c r="P417" s="45" t="s">
        <v>1309</v>
      </c>
      <c r="Q417" s="45" t="s">
        <v>1178</v>
      </c>
      <c r="R417" s="45" t="s">
        <v>1178</v>
      </c>
      <c r="S417" s="45" t="s">
        <v>1410</v>
      </c>
      <c r="T417" s="45" t="s">
        <v>1178</v>
      </c>
      <c r="U417" s="45" t="s">
        <v>1178</v>
      </c>
      <c r="V417" s="45" t="s">
        <v>1418</v>
      </c>
      <c r="W417" s="99" t="s">
        <v>2669</v>
      </c>
      <c r="X417" s="99"/>
    </row>
    <row r="418" spans="2:24" ht="86.4">
      <c r="B418" s="45">
        <f t="shared" si="6"/>
        <v>412</v>
      </c>
      <c r="C418" s="45" t="s">
        <v>1407</v>
      </c>
      <c r="D418" s="45" t="s">
        <v>1929</v>
      </c>
      <c r="E418" s="99">
        <f>IF(D418="1.2(1)①",INDEX('1.2(1)①'!$B:$B,MATCH(F418,'1.2(1)①'!$J:$J,0),1),INDEX('1.2(1)②'!$B:$B,MATCH(F418,'1.2(1)②'!$J:$J,0),1))</f>
        <v>39</v>
      </c>
      <c r="F418" s="45" t="s">
        <v>2316</v>
      </c>
      <c r="G418" s="45" t="s">
        <v>1417</v>
      </c>
      <c r="H418" s="45" t="s">
        <v>1308</v>
      </c>
      <c r="I418" s="45" t="s">
        <v>1414</v>
      </c>
      <c r="J418" s="45" t="s">
        <v>1222</v>
      </c>
      <c r="K418" s="45" t="s">
        <v>1178</v>
      </c>
      <c r="L418" s="45" t="s">
        <v>1178</v>
      </c>
      <c r="M418" s="45" t="s">
        <v>1187</v>
      </c>
      <c r="N418" s="45" t="s">
        <v>1188</v>
      </c>
      <c r="O418" s="73" t="s">
        <v>1178</v>
      </c>
      <c r="P418" s="45" t="s">
        <v>1309</v>
      </c>
      <c r="Q418" s="45" t="s">
        <v>1178</v>
      </c>
      <c r="R418" s="45" t="s">
        <v>1178</v>
      </c>
      <c r="S418" s="45" t="s">
        <v>1410</v>
      </c>
      <c r="T418" s="45" t="s">
        <v>1178</v>
      </c>
      <c r="U418" s="45" t="s">
        <v>1178</v>
      </c>
      <c r="V418" s="45" t="s">
        <v>1418</v>
      </c>
      <c r="W418" s="99" t="s">
        <v>2669</v>
      </c>
      <c r="X418" s="99"/>
    </row>
    <row r="419" spans="2:24" ht="86.4">
      <c r="B419" s="45">
        <f t="shared" si="6"/>
        <v>413</v>
      </c>
      <c r="C419" s="45" t="s">
        <v>1407</v>
      </c>
      <c r="D419" s="45" t="s">
        <v>1929</v>
      </c>
      <c r="E419" s="99">
        <f>IF(D419="1.2(1)①",INDEX('1.2(1)①'!$B:$B,MATCH(F419,'1.2(1)①'!$J:$J,0),1),INDEX('1.2(1)②'!$B:$B,MATCH(F419,'1.2(1)②'!$J:$J,0),1))</f>
        <v>39</v>
      </c>
      <c r="F419" s="45" t="s">
        <v>2316</v>
      </c>
      <c r="G419" s="45" t="s">
        <v>1419</v>
      </c>
      <c r="H419" s="45" t="s">
        <v>1308</v>
      </c>
      <c r="I419" s="45" t="s">
        <v>1409</v>
      </c>
      <c r="J419" s="45" t="s">
        <v>1222</v>
      </c>
      <c r="K419" s="45" t="s">
        <v>1178</v>
      </c>
      <c r="L419" s="45">
        <v>4.2</v>
      </c>
      <c r="M419" s="45" t="s">
        <v>1187</v>
      </c>
      <c r="N419" s="45" t="s">
        <v>1188</v>
      </c>
      <c r="O419" s="73" t="s">
        <v>1178</v>
      </c>
      <c r="P419" s="45" t="s">
        <v>1309</v>
      </c>
      <c r="Q419" s="45" t="s">
        <v>1178</v>
      </c>
      <c r="R419" s="45" t="s">
        <v>1178</v>
      </c>
      <c r="S419" s="45" t="s">
        <v>1410</v>
      </c>
      <c r="T419" s="45" t="s">
        <v>1178</v>
      </c>
      <c r="U419" s="45" t="s">
        <v>1178</v>
      </c>
      <c r="V419" s="45" t="s">
        <v>1420</v>
      </c>
      <c r="W419" s="99" t="s">
        <v>2669</v>
      </c>
      <c r="X419" s="99"/>
    </row>
    <row r="420" spans="2:24" ht="86.4">
      <c r="B420" s="45">
        <f t="shared" si="6"/>
        <v>414</v>
      </c>
      <c r="C420" s="45" t="s">
        <v>1407</v>
      </c>
      <c r="D420" s="45" t="s">
        <v>1929</v>
      </c>
      <c r="E420" s="99">
        <f>IF(D420="1.2(1)①",INDEX('1.2(1)①'!$B:$B,MATCH(F420,'1.2(1)①'!$J:$J,0),1),INDEX('1.2(1)②'!$B:$B,MATCH(F420,'1.2(1)②'!$J:$J,0),1))</f>
        <v>39</v>
      </c>
      <c r="F420" s="45" t="s">
        <v>2316</v>
      </c>
      <c r="G420" s="45" t="s">
        <v>1419</v>
      </c>
      <c r="H420" s="45" t="s">
        <v>1308</v>
      </c>
      <c r="I420" s="45" t="s">
        <v>1412</v>
      </c>
      <c r="J420" s="45" t="s">
        <v>1222</v>
      </c>
      <c r="K420" s="45" t="s">
        <v>1178</v>
      </c>
      <c r="L420" s="45" t="s">
        <v>1178</v>
      </c>
      <c r="M420" s="45" t="s">
        <v>1187</v>
      </c>
      <c r="N420" s="45" t="s">
        <v>1188</v>
      </c>
      <c r="O420" s="73" t="s">
        <v>1178</v>
      </c>
      <c r="P420" s="45" t="s">
        <v>1309</v>
      </c>
      <c r="Q420" s="45" t="s">
        <v>1178</v>
      </c>
      <c r="R420" s="45" t="s">
        <v>1178</v>
      </c>
      <c r="S420" s="45" t="s">
        <v>1410</v>
      </c>
      <c r="T420" s="45" t="s">
        <v>1178</v>
      </c>
      <c r="U420" s="45" t="s">
        <v>1178</v>
      </c>
      <c r="V420" s="45" t="s">
        <v>1420</v>
      </c>
      <c r="W420" s="99" t="s">
        <v>2669</v>
      </c>
      <c r="X420" s="99"/>
    </row>
    <row r="421" spans="2:24" ht="86.4">
      <c r="B421" s="45">
        <f t="shared" si="6"/>
        <v>415</v>
      </c>
      <c r="C421" s="45" t="s">
        <v>1407</v>
      </c>
      <c r="D421" s="45" t="s">
        <v>1929</v>
      </c>
      <c r="E421" s="99">
        <f>IF(D421="1.2(1)①",INDEX('1.2(1)①'!$B:$B,MATCH(F421,'1.2(1)①'!$J:$J,0),1),INDEX('1.2(1)②'!$B:$B,MATCH(F421,'1.2(1)②'!$J:$J,0),1))</f>
        <v>39</v>
      </c>
      <c r="F421" s="45" t="s">
        <v>2316</v>
      </c>
      <c r="G421" s="45" t="s">
        <v>1419</v>
      </c>
      <c r="H421" s="45" t="s">
        <v>1308</v>
      </c>
      <c r="I421" s="45" t="s">
        <v>1413</v>
      </c>
      <c r="J421" s="45" t="s">
        <v>1222</v>
      </c>
      <c r="K421" s="45" t="s">
        <v>1178</v>
      </c>
      <c r="L421" s="45" t="s">
        <v>1178</v>
      </c>
      <c r="M421" s="45" t="s">
        <v>1187</v>
      </c>
      <c r="N421" s="45" t="s">
        <v>1188</v>
      </c>
      <c r="O421" s="73" t="s">
        <v>1178</v>
      </c>
      <c r="P421" s="45" t="s">
        <v>1309</v>
      </c>
      <c r="Q421" s="45" t="s">
        <v>1178</v>
      </c>
      <c r="R421" s="45" t="s">
        <v>1178</v>
      </c>
      <c r="S421" s="45" t="s">
        <v>1410</v>
      </c>
      <c r="T421" s="45" t="s">
        <v>1178</v>
      </c>
      <c r="U421" s="45" t="s">
        <v>1178</v>
      </c>
      <c r="V421" s="45" t="s">
        <v>1420</v>
      </c>
      <c r="W421" s="99" t="s">
        <v>2669</v>
      </c>
      <c r="X421" s="99"/>
    </row>
    <row r="422" spans="2:24" ht="86.4">
      <c r="B422" s="45">
        <f t="shared" si="6"/>
        <v>416</v>
      </c>
      <c r="C422" s="45" t="s">
        <v>1407</v>
      </c>
      <c r="D422" s="45" t="s">
        <v>1929</v>
      </c>
      <c r="E422" s="99">
        <f>IF(D422="1.2(1)①",INDEX('1.2(1)①'!$B:$B,MATCH(F422,'1.2(1)①'!$J:$J,0),1),INDEX('1.2(1)②'!$B:$B,MATCH(F422,'1.2(1)②'!$J:$J,0),1))</f>
        <v>39</v>
      </c>
      <c r="F422" s="45" t="s">
        <v>2316</v>
      </c>
      <c r="G422" s="45" t="s">
        <v>1419</v>
      </c>
      <c r="H422" s="45" t="s">
        <v>1308</v>
      </c>
      <c r="I422" s="45" t="s">
        <v>1414</v>
      </c>
      <c r="J422" s="45" t="s">
        <v>1222</v>
      </c>
      <c r="K422" s="45" t="s">
        <v>1178</v>
      </c>
      <c r="L422" s="45">
        <v>4.8</v>
      </c>
      <c r="M422" s="45" t="s">
        <v>1187</v>
      </c>
      <c r="N422" s="45" t="s">
        <v>1188</v>
      </c>
      <c r="O422" s="73" t="s">
        <v>1178</v>
      </c>
      <c r="P422" s="45" t="s">
        <v>1309</v>
      </c>
      <c r="Q422" s="45" t="s">
        <v>1178</v>
      </c>
      <c r="R422" s="45" t="s">
        <v>1178</v>
      </c>
      <c r="S422" s="45" t="s">
        <v>1410</v>
      </c>
      <c r="T422" s="45" t="s">
        <v>1178</v>
      </c>
      <c r="U422" s="45" t="s">
        <v>1178</v>
      </c>
      <c r="V422" s="45" t="s">
        <v>1420</v>
      </c>
      <c r="W422" s="99" t="s">
        <v>2669</v>
      </c>
      <c r="X422" s="99"/>
    </row>
    <row r="423" spans="2:24" ht="86.4">
      <c r="B423" s="45">
        <f t="shared" si="6"/>
        <v>417</v>
      </c>
      <c r="C423" s="45" t="s">
        <v>1407</v>
      </c>
      <c r="D423" s="45" t="s">
        <v>1929</v>
      </c>
      <c r="E423" s="99">
        <f>IF(D423="1.2(1)①",INDEX('1.2(1)①'!$B:$B,MATCH(F423,'1.2(1)①'!$J:$J,0),1),INDEX('1.2(1)②'!$B:$B,MATCH(F423,'1.2(1)②'!$J:$J,0),1))</f>
        <v>39</v>
      </c>
      <c r="F423" s="45" t="s">
        <v>2316</v>
      </c>
      <c r="G423" s="45" t="s">
        <v>1421</v>
      </c>
      <c r="H423" s="45" t="s">
        <v>1308</v>
      </c>
      <c r="I423" s="45" t="s">
        <v>1409</v>
      </c>
      <c r="J423" s="45" t="s">
        <v>1222</v>
      </c>
      <c r="K423" s="45" t="s">
        <v>1178</v>
      </c>
      <c r="L423" s="45">
        <v>5.0999999999999996</v>
      </c>
      <c r="M423" s="45" t="s">
        <v>1187</v>
      </c>
      <c r="N423" s="45" t="s">
        <v>1188</v>
      </c>
      <c r="O423" s="73" t="s">
        <v>1178</v>
      </c>
      <c r="P423" s="45" t="s">
        <v>1309</v>
      </c>
      <c r="Q423" s="45" t="s">
        <v>1178</v>
      </c>
      <c r="R423" s="45" t="s">
        <v>1178</v>
      </c>
      <c r="S423" s="45" t="s">
        <v>1410</v>
      </c>
      <c r="T423" s="45" t="s">
        <v>1178</v>
      </c>
      <c r="U423" s="45" t="s">
        <v>1178</v>
      </c>
      <c r="V423" s="45" t="s">
        <v>1422</v>
      </c>
      <c r="W423" s="99" t="s">
        <v>2669</v>
      </c>
      <c r="X423" s="99"/>
    </row>
    <row r="424" spans="2:24" ht="86.4">
      <c r="B424" s="45">
        <f t="shared" si="6"/>
        <v>418</v>
      </c>
      <c r="C424" s="45" t="s">
        <v>1407</v>
      </c>
      <c r="D424" s="45" t="s">
        <v>1929</v>
      </c>
      <c r="E424" s="99">
        <f>IF(D424="1.2(1)①",INDEX('1.2(1)①'!$B:$B,MATCH(F424,'1.2(1)①'!$J:$J,0),1),INDEX('1.2(1)②'!$B:$B,MATCH(F424,'1.2(1)②'!$J:$J,0),1))</f>
        <v>39</v>
      </c>
      <c r="F424" s="45" t="s">
        <v>2316</v>
      </c>
      <c r="G424" s="45" t="s">
        <v>1421</v>
      </c>
      <c r="H424" s="45" t="s">
        <v>1308</v>
      </c>
      <c r="I424" s="45" t="s">
        <v>1412</v>
      </c>
      <c r="J424" s="45" t="s">
        <v>1222</v>
      </c>
      <c r="K424" s="45" t="s">
        <v>1178</v>
      </c>
      <c r="L424" s="45" t="s">
        <v>1178</v>
      </c>
      <c r="M424" s="45" t="s">
        <v>1187</v>
      </c>
      <c r="N424" s="45" t="s">
        <v>1188</v>
      </c>
      <c r="O424" s="73" t="s">
        <v>1178</v>
      </c>
      <c r="P424" s="45" t="s">
        <v>1309</v>
      </c>
      <c r="Q424" s="45" t="s">
        <v>1178</v>
      </c>
      <c r="R424" s="45" t="s">
        <v>1178</v>
      </c>
      <c r="S424" s="45" t="s">
        <v>1410</v>
      </c>
      <c r="T424" s="45" t="s">
        <v>1178</v>
      </c>
      <c r="U424" s="45" t="s">
        <v>1178</v>
      </c>
      <c r="V424" s="45" t="s">
        <v>1422</v>
      </c>
      <c r="W424" s="99" t="s">
        <v>2669</v>
      </c>
      <c r="X424" s="99"/>
    </row>
    <row r="425" spans="2:24" ht="86.4">
      <c r="B425" s="45">
        <f t="shared" si="6"/>
        <v>419</v>
      </c>
      <c r="C425" s="45" t="s">
        <v>1407</v>
      </c>
      <c r="D425" s="45" t="s">
        <v>1929</v>
      </c>
      <c r="E425" s="99">
        <f>IF(D425="1.2(1)①",INDEX('1.2(1)①'!$B:$B,MATCH(F425,'1.2(1)①'!$J:$J,0),1),INDEX('1.2(1)②'!$B:$B,MATCH(F425,'1.2(1)②'!$J:$J,0),1))</f>
        <v>39</v>
      </c>
      <c r="F425" s="45" t="s">
        <v>2316</v>
      </c>
      <c r="G425" s="45" t="s">
        <v>1421</v>
      </c>
      <c r="H425" s="45" t="s">
        <v>1308</v>
      </c>
      <c r="I425" s="45" t="s">
        <v>1413</v>
      </c>
      <c r="J425" s="45" t="s">
        <v>1222</v>
      </c>
      <c r="K425" s="45" t="s">
        <v>1178</v>
      </c>
      <c r="L425" s="45" t="s">
        <v>1178</v>
      </c>
      <c r="M425" s="45" t="s">
        <v>1187</v>
      </c>
      <c r="N425" s="45" t="s">
        <v>1188</v>
      </c>
      <c r="O425" s="73" t="s">
        <v>1178</v>
      </c>
      <c r="P425" s="45" t="s">
        <v>1309</v>
      </c>
      <c r="Q425" s="45" t="s">
        <v>1178</v>
      </c>
      <c r="R425" s="45" t="s">
        <v>1178</v>
      </c>
      <c r="S425" s="45" t="s">
        <v>1410</v>
      </c>
      <c r="T425" s="45" t="s">
        <v>1178</v>
      </c>
      <c r="U425" s="45" t="s">
        <v>1178</v>
      </c>
      <c r="V425" s="45" t="s">
        <v>1422</v>
      </c>
      <c r="W425" s="99" t="s">
        <v>2669</v>
      </c>
      <c r="X425" s="99"/>
    </row>
    <row r="426" spans="2:24" ht="86.4">
      <c r="B426" s="45">
        <f t="shared" si="6"/>
        <v>420</v>
      </c>
      <c r="C426" s="45" t="s">
        <v>1407</v>
      </c>
      <c r="D426" s="45" t="s">
        <v>1929</v>
      </c>
      <c r="E426" s="99">
        <f>IF(D426="1.2(1)①",INDEX('1.2(1)①'!$B:$B,MATCH(F426,'1.2(1)①'!$J:$J,0),1),INDEX('1.2(1)②'!$B:$B,MATCH(F426,'1.2(1)②'!$J:$J,0),1))</f>
        <v>39</v>
      </c>
      <c r="F426" s="45" t="s">
        <v>2316</v>
      </c>
      <c r="G426" s="45" t="s">
        <v>1421</v>
      </c>
      <c r="H426" s="45" t="s">
        <v>1308</v>
      </c>
      <c r="I426" s="45" t="s">
        <v>1414</v>
      </c>
      <c r="J426" s="45" t="s">
        <v>1222</v>
      </c>
      <c r="K426" s="45" t="s">
        <v>1178</v>
      </c>
      <c r="L426" s="45" t="s">
        <v>1178</v>
      </c>
      <c r="M426" s="45" t="s">
        <v>1187</v>
      </c>
      <c r="N426" s="45" t="s">
        <v>1188</v>
      </c>
      <c r="O426" s="73" t="s">
        <v>1178</v>
      </c>
      <c r="P426" s="45" t="s">
        <v>1309</v>
      </c>
      <c r="Q426" s="45" t="s">
        <v>1178</v>
      </c>
      <c r="R426" s="45" t="s">
        <v>1178</v>
      </c>
      <c r="S426" s="45" t="s">
        <v>1410</v>
      </c>
      <c r="T426" s="45" t="s">
        <v>1178</v>
      </c>
      <c r="U426" s="45" t="s">
        <v>1178</v>
      </c>
      <c r="V426" s="45" t="s">
        <v>1422</v>
      </c>
      <c r="W426" s="99" t="s">
        <v>2669</v>
      </c>
      <c r="X426" s="99"/>
    </row>
    <row r="427" spans="2:24" ht="86.4">
      <c r="B427" s="45">
        <f t="shared" si="6"/>
        <v>421</v>
      </c>
      <c r="C427" s="45" t="s">
        <v>1407</v>
      </c>
      <c r="D427" s="45" t="s">
        <v>1929</v>
      </c>
      <c r="E427" s="99">
        <f>IF(D427="1.2(1)①",INDEX('1.2(1)①'!$B:$B,MATCH(F427,'1.2(1)①'!$J:$J,0),1),INDEX('1.2(1)②'!$B:$B,MATCH(F427,'1.2(1)②'!$J:$J,0),1))</f>
        <v>39</v>
      </c>
      <c r="F427" s="45" t="s">
        <v>2316</v>
      </c>
      <c r="G427" s="45" t="s">
        <v>1423</v>
      </c>
      <c r="H427" s="45" t="s">
        <v>1308</v>
      </c>
      <c r="I427" s="45" t="s">
        <v>1409</v>
      </c>
      <c r="J427" s="45" t="s">
        <v>1222</v>
      </c>
      <c r="K427" s="45" t="s">
        <v>1178</v>
      </c>
      <c r="L427" s="45">
        <v>4.9000000000000004</v>
      </c>
      <c r="M427" s="45" t="s">
        <v>1187</v>
      </c>
      <c r="N427" s="45" t="s">
        <v>1188</v>
      </c>
      <c r="O427" s="73" t="s">
        <v>1178</v>
      </c>
      <c r="P427" s="45" t="s">
        <v>1309</v>
      </c>
      <c r="Q427" s="45" t="s">
        <v>1178</v>
      </c>
      <c r="R427" s="45" t="s">
        <v>1178</v>
      </c>
      <c r="S427" s="45" t="s">
        <v>1410</v>
      </c>
      <c r="T427" s="45" t="s">
        <v>1178</v>
      </c>
      <c r="U427" s="45" t="s">
        <v>1178</v>
      </c>
      <c r="V427" s="45" t="s">
        <v>1424</v>
      </c>
      <c r="W427" s="99" t="s">
        <v>2669</v>
      </c>
      <c r="X427" s="99"/>
    </row>
    <row r="428" spans="2:24" ht="86.4">
      <c r="B428" s="45">
        <f t="shared" si="6"/>
        <v>422</v>
      </c>
      <c r="C428" s="45" t="s">
        <v>1407</v>
      </c>
      <c r="D428" s="45" t="s">
        <v>1929</v>
      </c>
      <c r="E428" s="99">
        <f>IF(D428="1.2(1)①",INDEX('1.2(1)①'!$B:$B,MATCH(F428,'1.2(1)①'!$J:$J,0),1),INDEX('1.2(1)②'!$B:$B,MATCH(F428,'1.2(1)②'!$J:$J,0),1))</f>
        <v>39</v>
      </c>
      <c r="F428" s="45" t="s">
        <v>2316</v>
      </c>
      <c r="G428" s="45" t="s">
        <v>1423</v>
      </c>
      <c r="H428" s="45" t="s">
        <v>1308</v>
      </c>
      <c r="I428" s="45" t="s">
        <v>1412</v>
      </c>
      <c r="J428" s="45" t="s">
        <v>1222</v>
      </c>
      <c r="K428" s="45" t="s">
        <v>1178</v>
      </c>
      <c r="L428" s="45" t="s">
        <v>1178</v>
      </c>
      <c r="M428" s="45" t="s">
        <v>1187</v>
      </c>
      <c r="N428" s="45" t="s">
        <v>1188</v>
      </c>
      <c r="O428" s="73" t="s">
        <v>1178</v>
      </c>
      <c r="P428" s="45" t="s">
        <v>1309</v>
      </c>
      <c r="Q428" s="45" t="s">
        <v>1178</v>
      </c>
      <c r="R428" s="45" t="s">
        <v>1178</v>
      </c>
      <c r="S428" s="45" t="s">
        <v>1410</v>
      </c>
      <c r="T428" s="45" t="s">
        <v>1178</v>
      </c>
      <c r="U428" s="45" t="s">
        <v>1178</v>
      </c>
      <c r="V428" s="45" t="s">
        <v>1424</v>
      </c>
      <c r="W428" s="99" t="s">
        <v>2669</v>
      </c>
      <c r="X428" s="99"/>
    </row>
    <row r="429" spans="2:24" ht="86.4">
      <c r="B429" s="45">
        <f t="shared" si="6"/>
        <v>423</v>
      </c>
      <c r="C429" s="45" t="s">
        <v>1407</v>
      </c>
      <c r="D429" s="45" t="s">
        <v>1929</v>
      </c>
      <c r="E429" s="99">
        <f>IF(D429="1.2(1)①",INDEX('1.2(1)①'!$B:$B,MATCH(F429,'1.2(1)①'!$J:$J,0),1),INDEX('1.2(1)②'!$B:$B,MATCH(F429,'1.2(1)②'!$J:$J,0),1))</f>
        <v>39</v>
      </c>
      <c r="F429" s="45" t="s">
        <v>2316</v>
      </c>
      <c r="G429" s="45" t="s">
        <v>1423</v>
      </c>
      <c r="H429" s="45" t="s">
        <v>1308</v>
      </c>
      <c r="I429" s="45" t="s">
        <v>1413</v>
      </c>
      <c r="J429" s="45" t="s">
        <v>1222</v>
      </c>
      <c r="K429" s="45" t="s">
        <v>1178</v>
      </c>
      <c r="L429" s="45" t="s">
        <v>1178</v>
      </c>
      <c r="M429" s="45" t="s">
        <v>1187</v>
      </c>
      <c r="N429" s="45" t="s">
        <v>1188</v>
      </c>
      <c r="O429" s="73" t="s">
        <v>1178</v>
      </c>
      <c r="P429" s="45" t="s">
        <v>1309</v>
      </c>
      <c r="Q429" s="45" t="s">
        <v>1178</v>
      </c>
      <c r="R429" s="45" t="s">
        <v>1178</v>
      </c>
      <c r="S429" s="45" t="s">
        <v>1410</v>
      </c>
      <c r="T429" s="45" t="s">
        <v>1178</v>
      </c>
      <c r="U429" s="45" t="s">
        <v>1178</v>
      </c>
      <c r="V429" s="45" t="s">
        <v>1424</v>
      </c>
      <c r="W429" s="99" t="s">
        <v>2669</v>
      </c>
      <c r="X429" s="99"/>
    </row>
    <row r="430" spans="2:24" ht="86.4">
      <c r="B430" s="45">
        <f t="shared" si="6"/>
        <v>424</v>
      </c>
      <c r="C430" s="45" t="s">
        <v>1407</v>
      </c>
      <c r="D430" s="45" t="s">
        <v>1929</v>
      </c>
      <c r="E430" s="99">
        <f>IF(D430="1.2(1)①",INDEX('1.2(1)①'!$B:$B,MATCH(F430,'1.2(1)①'!$J:$J,0),1),INDEX('1.2(1)②'!$B:$B,MATCH(F430,'1.2(1)②'!$J:$J,0),1))</f>
        <v>39</v>
      </c>
      <c r="F430" s="45" t="s">
        <v>2316</v>
      </c>
      <c r="G430" s="45" t="s">
        <v>1423</v>
      </c>
      <c r="H430" s="45" t="s">
        <v>1308</v>
      </c>
      <c r="I430" s="45" t="s">
        <v>1414</v>
      </c>
      <c r="J430" s="45" t="s">
        <v>1222</v>
      </c>
      <c r="K430" s="45" t="s">
        <v>1178</v>
      </c>
      <c r="L430" s="45">
        <v>5.8</v>
      </c>
      <c r="M430" s="45" t="s">
        <v>1187</v>
      </c>
      <c r="N430" s="45" t="s">
        <v>1188</v>
      </c>
      <c r="O430" s="73" t="s">
        <v>1178</v>
      </c>
      <c r="P430" s="45" t="s">
        <v>1309</v>
      </c>
      <c r="Q430" s="45" t="s">
        <v>1178</v>
      </c>
      <c r="R430" s="45" t="s">
        <v>1178</v>
      </c>
      <c r="S430" s="45" t="s">
        <v>1410</v>
      </c>
      <c r="T430" s="45" t="s">
        <v>1178</v>
      </c>
      <c r="U430" s="45" t="s">
        <v>1178</v>
      </c>
      <c r="V430" s="45" t="s">
        <v>1424</v>
      </c>
      <c r="W430" s="99" t="s">
        <v>2669</v>
      </c>
      <c r="X430" s="99"/>
    </row>
    <row r="431" spans="2:24" ht="86.4">
      <c r="B431" s="45">
        <f t="shared" si="6"/>
        <v>425</v>
      </c>
      <c r="C431" s="45" t="s">
        <v>1407</v>
      </c>
      <c r="D431" s="45" t="s">
        <v>1929</v>
      </c>
      <c r="E431" s="99">
        <f>IF(D431="1.2(1)①",INDEX('1.2(1)①'!$B:$B,MATCH(F431,'1.2(1)①'!$J:$J,0),1),INDEX('1.2(1)②'!$B:$B,MATCH(F431,'1.2(1)②'!$J:$J,0),1))</f>
        <v>39</v>
      </c>
      <c r="F431" s="45" t="s">
        <v>2316</v>
      </c>
      <c r="G431" s="45" t="s">
        <v>1425</v>
      </c>
      <c r="H431" s="45" t="s">
        <v>1308</v>
      </c>
      <c r="I431" s="45" t="s">
        <v>1409</v>
      </c>
      <c r="J431" s="45" t="s">
        <v>1222</v>
      </c>
      <c r="K431" s="45" t="s">
        <v>1178</v>
      </c>
      <c r="L431" s="45">
        <v>3.1</v>
      </c>
      <c r="M431" s="45" t="s">
        <v>1187</v>
      </c>
      <c r="N431" s="45" t="s">
        <v>1188</v>
      </c>
      <c r="O431" s="73" t="s">
        <v>1178</v>
      </c>
      <c r="P431" s="45" t="s">
        <v>1309</v>
      </c>
      <c r="Q431" s="45" t="s">
        <v>1178</v>
      </c>
      <c r="R431" s="45" t="s">
        <v>1178</v>
      </c>
      <c r="S431" s="45" t="s">
        <v>1410</v>
      </c>
      <c r="T431" s="45" t="s">
        <v>1178</v>
      </c>
      <c r="U431" s="45" t="s">
        <v>1178</v>
      </c>
      <c r="V431" s="45" t="s">
        <v>1426</v>
      </c>
      <c r="W431" s="99" t="s">
        <v>2669</v>
      </c>
      <c r="X431" s="99"/>
    </row>
    <row r="432" spans="2:24" ht="86.4">
      <c r="B432" s="45">
        <f t="shared" si="6"/>
        <v>426</v>
      </c>
      <c r="C432" s="45" t="s">
        <v>1407</v>
      </c>
      <c r="D432" s="45" t="s">
        <v>1929</v>
      </c>
      <c r="E432" s="99">
        <f>IF(D432="1.2(1)①",INDEX('1.2(1)①'!$B:$B,MATCH(F432,'1.2(1)①'!$J:$J,0),1),INDEX('1.2(1)②'!$B:$B,MATCH(F432,'1.2(1)②'!$J:$J,0),1))</f>
        <v>39</v>
      </c>
      <c r="F432" s="45" t="s">
        <v>2316</v>
      </c>
      <c r="G432" s="45" t="s">
        <v>1425</v>
      </c>
      <c r="H432" s="45" t="s">
        <v>1308</v>
      </c>
      <c r="I432" s="45" t="s">
        <v>1412</v>
      </c>
      <c r="J432" s="45" t="s">
        <v>1222</v>
      </c>
      <c r="K432" s="45" t="s">
        <v>1178</v>
      </c>
      <c r="L432" s="45" t="s">
        <v>1178</v>
      </c>
      <c r="M432" s="45" t="s">
        <v>1187</v>
      </c>
      <c r="N432" s="45" t="s">
        <v>1188</v>
      </c>
      <c r="O432" s="73" t="s">
        <v>1178</v>
      </c>
      <c r="P432" s="45" t="s">
        <v>1309</v>
      </c>
      <c r="Q432" s="45" t="s">
        <v>1178</v>
      </c>
      <c r="R432" s="45" t="s">
        <v>1178</v>
      </c>
      <c r="S432" s="45" t="s">
        <v>1410</v>
      </c>
      <c r="T432" s="45" t="s">
        <v>1178</v>
      </c>
      <c r="U432" s="45" t="s">
        <v>1178</v>
      </c>
      <c r="V432" s="45" t="s">
        <v>1426</v>
      </c>
      <c r="W432" s="99" t="s">
        <v>2669</v>
      </c>
      <c r="X432" s="99"/>
    </row>
    <row r="433" spans="2:24" ht="86.4">
      <c r="B433" s="45">
        <f t="shared" si="6"/>
        <v>427</v>
      </c>
      <c r="C433" s="45" t="s">
        <v>1407</v>
      </c>
      <c r="D433" s="45" t="s">
        <v>1929</v>
      </c>
      <c r="E433" s="99">
        <f>IF(D433="1.2(1)①",INDEX('1.2(1)①'!$B:$B,MATCH(F433,'1.2(1)①'!$J:$J,0),1),INDEX('1.2(1)②'!$B:$B,MATCH(F433,'1.2(1)②'!$J:$J,0),1))</f>
        <v>39</v>
      </c>
      <c r="F433" s="45" t="s">
        <v>2316</v>
      </c>
      <c r="G433" s="45" t="s">
        <v>1425</v>
      </c>
      <c r="H433" s="45" t="s">
        <v>1308</v>
      </c>
      <c r="I433" s="45" t="s">
        <v>1413</v>
      </c>
      <c r="J433" s="45" t="s">
        <v>1222</v>
      </c>
      <c r="K433" s="45" t="s">
        <v>1178</v>
      </c>
      <c r="L433" s="45" t="s">
        <v>1178</v>
      </c>
      <c r="M433" s="45" t="s">
        <v>1187</v>
      </c>
      <c r="N433" s="45" t="s">
        <v>1188</v>
      </c>
      <c r="O433" s="73" t="s">
        <v>1178</v>
      </c>
      <c r="P433" s="45" t="s">
        <v>1309</v>
      </c>
      <c r="Q433" s="45" t="s">
        <v>1178</v>
      </c>
      <c r="R433" s="45" t="s">
        <v>1178</v>
      </c>
      <c r="S433" s="45" t="s">
        <v>1410</v>
      </c>
      <c r="T433" s="45" t="s">
        <v>1178</v>
      </c>
      <c r="U433" s="45" t="s">
        <v>1178</v>
      </c>
      <c r="V433" s="45" t="s">
        <v>1426</v>
      </c>
      <c r="W433" s="99" t="s">
        <v>2669</v>
      </c>
      <c r="X433" s="99"/>
    </row>
    <row r="434" spans="2:24" ht="86.4">
      <c r="B434" s="45">
        <f t="shared" si="6"/>
        <v>428</v>
      </c>
      <c r="C434" s="45" t="s">
        <v>1407</v>
      </c>
      <c r="D434" s="45" t="s">
        <v>1929</v>
      </c>
      <c r="E434" s="99">
        <f>IF(D434="1.2(1)①",INDEX('1.2(1)①'!$B:$B,MATCH(F434,'1.2(1)①'!$J:$J,0),1),INDEX('1.2(1)②'!$B:$B,MATCH(F434,'1.2(1)②'!$J:$J,0),1))</f>
        <v>39</v>
      </c>
      <c r="F434" s="45" t="s">
        <v>2316</v>
      </c>
      <c r="G434" s="45" t="s">
        <v>1425</v>
      </c>
      <c r="H434" s="45" t="s">
        <v>1308</v>
      </c>
      <c r="I434" s="45" t="s">
        <v>1414</v>
      </c>
      <c r="J434" s="45" t="s">
        <v>1222</v>
      </c>
      <c r="K434" s="45" t="s">
        <v>1178</v>
      </c>
      <c r="L434" s="45" t="s">
        <v>1178</v>
      </c>
      <c r="M434" s="45" t="s">
        <v>1187</v>
      </c>
      <c r="N434" s="45" t="s">
        <v>1188</v>
      </c>
      <c r="O434" s="73" t="s">
        <v>1178</v>
      </c>
      <c r="P434" s="45" t="s">
        <v>1309</v>
      </c>
      <c r="Q434" s="45" t="s">
        <v>1178</v>
      </c>
      <c r="R434" s="45" t="s">
        <v>1178</v>
      </c>
      <c r="S434" s="45" t="s">
        <v>1410</v>
      </c>
      <c r="T434" s="45" t="s">
        <v>1178</v>
      </c>
      <c r="U434" s="45" t="s">
        <v>1178</v>
      </c>
      <c r="V434" s="45" t="s">
        <v>1426</v>
      </c>
      <c r="W434" s="99" t="s">
        <v>2669</v>
      </c>
      <c r="X434" s="99"/>
    </row>
    <row r="435" spans="2:24" ht="86.4">
      <c r="B435" s="45">
        <f t="shared" si="6"/>
        <v>429</v>
      </c>
      <c r="C435" s="45" t="s">
        <v>1407</v>
      </c>
      <c r="D435" s="45" t="s">
        <v>1929</v>
      </c>
      <c r="E435" s="99">
        <f>IF(D435="1.2(1)①",INDEX('1.2(1)①'!$B:$B,MATCH(F435,'1.2(1)①'!$J:$J,0),1),INDEX('1.2(1)②'!$B:$B,MATCH(F435,'1.2(1)②'!$J:$J,0),1))</f>
        <v>39</v>
      </c>
      <c r="F435" s="45" t="s">
        <v>2316</v>
      </c>
      <c r="G435" s="45" t="s">
        <v>1427</v>
      </c>
      <c r="H435" s="45" t="s">
        <v>1308</v>
      </c>
      <c r="I435" s="45" t="s">
        <v>1409</v>
      </c>
      <c r="J435" s="45" t="s">
        <v>1222</v>
      </c>
      <c r="K435" s="45" t="s">
        <v>1178</v>
      </c>
      <c r="L435" s="45">
        <v>3.7</v>
      </c>
      <c r="M435" s="45" t="s">
        <v>1187</v>
      </c>
      <c r="N435" s="45" t="s">
        <v>1188</v>
      </c>
      <c r="O435" s="73" t="s">
        <v>1178</v>
      </c>
      <c r="P435" s="45" t="s">
        <v>1309</v>
      </c>
      <c r="Q435" s="45" t="s">
        <v>1178</v>
      </c>
      <c r="R435" s="45" t="s">
        <v>1178</v>
      </c>
      <c r="S435" s="45" t="s">
        <v>1410</v>
      </c>
      <c r="T435" s="45" t="s">
        <v>1178</v>
      </c>
      <c r="U435" s="45" t="s">
        <v>1178</v>
      </c>
      <c r="V435" s="45" t="s">
        <v>1428</v>
      </c>
      <c r="W435" s="99" t="s">
        <v>2669</v>
      </c>
      <c r="X435" s="99"/>
    </row>
    <row r="436" spans="2:24" ht="86.4">
      <c r="B436" s="45">
        <f t="shared" si="6"/>
        <v>430</v>
      </c>
      <c r="C436" s="45" t="s">
        <v>1407</v>
      </c>
      <c r="D436" s="45" t="s">
        <v>1929</v>
      </c>
      <c r="E436" s="99">
        <f>IF(D436="1.2(1)①",INDEX('1.2(1)①'!$B:$B,MATCH(F436,'1.2(1)①'!$J:$J,0),1),INDEX('1.2(1)②'!$B:$B,MATCH(F436,'1.2(1)②'!$J:$J,0),1))</f>
        <v>39</v>
      </c>
      <c r="F436" s="45" t="s">
        <v>2316</v>
      </c>
      <c r="G436" s="45" t="s">
        <v>1427</v>
      </c>
      <c r="H436" s="45" t="s">
        <v>1308</v>
      </c>
      <c r="I436" s="45" t="s">
        <v>1412</v>
      </c>
      <c r="J436" s="45" t="s">
        <v>1222</v>
      </c>
      <c r="K436" s="45" t="s">
        <v>1178</v>
      </c>
      <c r="L436" s="45" t="s">
        <v>1178</v>
      </c>
      <c r="M436" s="45" t="s">
        <v>1187</v>
      </c>
      <c r="N436" s="45" t="s">
        <v>1188</v>
      </c>
      <c r="O436" s="73" t="s">
        <v>1178</v>
      </c>
      <c r="P436" s="45" t="s">
        <v>1309</v>
      </c>
      <c r="Q436" s="45" t="s">
        <v>1178</v>
      </c>
      <c r="R436" s="45" t="s">
        <v>1178</v>
      </c>
      <c r="S436" s="45" t="s">
        <v>1410</v>
      </c>
      <c r="T436" s="45" t="s">
        <v>1178</v>
      </c>
      <c r="U436" s="45" t="s">
        <v>1178</v>
      </c>
      <c r="V436" s="45" t="s">
        <v>1428</v>
      </c>
      <c r="W436" s="99" t="s">
        <v>2669</v>
      </c>
      <c r="X436" s="99"/>
    </row>
    <row r="437" spans="2:24" ht="86.4">
      <c r="B437" s="45">
        <f t="shared" si="6"/>
        <v>431</v>
      </c>
      <c r="C437" s="45" t="s">
        <v>1407</v>
      </c>
      <c r="D437" s="45" t="s">
        <v>1929</v>
      </c>
      <c r="E437" s="99">
        <f>IF(D437="1.2(1)①",INDEX('1.2(1)①'!$B:$B,MATCH(F437,'1.2(1)①'!$J:$J,0),1),INDEX('1.2(1)②'!$B:$B,MATCH(F437,'1.2(1)②'!$J:$J,0),1))</f>
        <v>39</v>
      </c>
      <c r="F437" s="45" t="s">
        <v>2316</v>
      </c>
      <c r="G437" s="45" t="s">
        <v>1427</v>
      </c>
      <c r="H437" s="45" t="s">
        <v>1308</v>
      </c>
      <c r="I437" s="45" t="s">
        <v>1413</v>
      </c>
      <c r="J437" s="45" t="s">
        <v>1222</v>
      </c>
      <c r="K437" s="45" t="s">
        <v>1178</v>
      </c>
      <c r="L437" s="45" t="s">
        <v>1178</v>
      </c>
      <c r="M437" s="45" t="s">
        <v>1187</v>
      </c>
      <c r="N437" s="45" t="s">
        <v>1188</v>
      </c>
      <c r="O437" s="73" t="s">
        <v>1178</v>
      </c>
      <c r="P437" s="45" t="s">
        <v>1309</v>
      </c>
      <c r="Q437" s="45" t="s">
        <v>1178</v>
      </c>
      <c r="R437" s="45" t="s">
        <v>1178</v>
      </c>
      <c r="S437" s="45" t="s">
        <v>1410</v>
      </c>
      <c r="T437" s="45" t="s">
        <v>1178</v>
      </c>
      <c r="U437" s="45" t="s">
        <v>1178</v>
      </c>
      <c r="V437" s="45" t="s">
        <v>1428</v>
      </c>
      <c r="W437" s="99" t="s">
        <v>2669</v>
      </c>
      <c r="X437" s="99"/>
    </row>
    <row r="438" spans="2:24" ht="86.4">
      <c r="B438" s="45">
        <f t="shared" si="6"/>
        <v>432</v>
      </c>
      <c r="C438" s="45" t="s">
        <v>1407</v>
      </c>
      <c r="D438" s="45" t="s">
        <v>1929</v>
      </c>
      <c r="E438" s="99">
        <f>IF(D438="1.2(1)①",INDEX('1.2(1)①'!$B:$B,MATCH(F438,'1.2(1)①'!$J:$J,0),1),INDEX('1.2(1)②'!$B:$B,MATCH(F438,'1.2(1)②'!$J:$J,0),1))</f>
        <v>39</v>
      </c>
      <c r="F438" s="45" t="s">
        <v>2316</v>
      </c>
      <c r="G438" s="45" t="s">
        <v>1427</v>
      </c>
      <c r="H438" s="45" t="s">
        <v>1308</v>
      </c>
      <c r="I438" s="45" t="s">
        <v>1414</v>
      </c>
      <c r="J438" s="45" t="s">
        <v>1222</v>
      </c>
      <c r="K438" s="45" t="s">
        <v>1178</v>
      </c>
      <c r="L438" s="45" t="s">
        <v>1178</v>
      </c>
      <c r="M438" s="45" t="s">
        <v>1187</v>
      </c>
      <c r="N438" s="45" t="s">
        <v>1188</v>
      </c>
      <c r="O438" s="73" t="s">
        <v>1178</v>
      </c>
      <c r="P438" s="45" t="s">
        <v>1309</v>
      </c>
      <c r="Q438" s="45" t="s">
        <v>1178</v>
      </c>
      <c r="R438" s="45" t="s">
        <v>1178</v>
      </c>
      <c r="S438" s="45" t="s">
        <v>1410</v>
      </c>
      <c r="T438" s="45" t="s">
        <v>1178</v>
      </c>
      <c r="U438" s="45" t="s">
        <v>1178</v>
      </c>
      <c r="V438" s="45" t="s">
        <v>1428</v>
      </c>
      <c r="W438" s="99" t="s">
        <v>2669</v>
      </c>
      <c r="X438" s="99"/>
    </row>
    <row r="439" spans="2:24" ht="86.4">
      <c r="B439" s="45">
        <f t="shared" si="6"/>
        <v>433</v>
      </c>
      <c r="C439" s="45" t="s">
        <v>1407</v>
      </c>
      <c r="D439" s="45" t="s">
        <v>1929</v>
      </c>
      <c r="E439" s="99">
        <f>IF(D439="1.2(1)①",INDEX('1.2(1)①'!$B:$B,MATCH(F439,'1.2(1)①'!$J:$J,0),1),INDEX('1.2(1)②'!$B:$B,MATCH(F439,'1.2(1)②'!$J:$J,0),1))</f>
        <v>39</v>
      </c>
      <c r="F439" s="45" t="s">
        <v>2316</v>
      </c>
      <c r="G439" s="45" t="s">
        <v>1429</v>
      </c>
      <c r="H439" s="45" t="s">
        <v>1308</v>
      </c>
      <c r="I439" s="45" t="s">
        <v>1409</v>
      </c>
      <c r="J439" s="45" t="s">
        <v>1222</v>
      </c>
      <c r="K439" s="45" t="s">
        <v>1178</v>
      </c>
      <c r="L439" s="45">
        <v>3.7</v>
      </c>
      <c r="M439" s="45" t="s">
        <v>1187</v>
      </c>
      <c r="N439" s="45" t="s">
        <v>1188</v>
      </c>
      <c r="O439" s="73" t="s">
        <v>1178</v>
      </c>
      <c r="P439" s="45" t="s">
        <v>1309</v>
      </c>
      <c r="Q439" s="45" t="s">
        <v>1178</v>
      </c>
      <c r="R439" s="45" t="s">
        <v>1178</v>
      </c>
      <c r="S439" s="45" t="s">
        <v>1410</v>
      </c>
      <c r="T439" s="45" t="s">
        <v>1178</v>
      </c>
      <c r="U439" s="45" t="s">
        <v>1178</v>
      </c>
      <c r="V439" s="45" t="s">
        <v>1430</v>
      </c>
      <c r="W439" s="99" t="s">
        <v>2669</v>
      </c>
      <c r="X439" s="99"/>
    </row>
    <row r="440" spans="2:24" ht="86.4">
      <c r="B440" s="45">
        <f t="shared" si="6"/>
        <v>434</v>
      </c>
      <c r="C440" s="45" t="s">
        <v>1407</v>
      </c>
      <c r="D440" s="45" t="s">
        <v>1929</v>
      </c>
      <c r="E440" s="99">
        <f>IF(D440="1.2(1)①",INDEX('1.2(1)①'!$B:$B,MATCH(F440,'1.2(1)①'!$J:$J,0),1),INDEX('1.2(1)②'!$B:$B,MATCH(F440,'1.2(1)②'!$J:$J,0),1))</f>
        <v>39</v>
      </c>
      <c r="F440" s="45" t="s">
        <v>2316</v>
      </c>
      <c r="G440" s="45" t="s">
        <v>1429</v>
      </c>
      <c r="H440" s="45" t="s">
        <v>1308</v>
      </c>
      <c r="I440" s="45" t="s">
        <v>1412</v>
      </c>
      <c r="J440" s="45" t="s">
        <v>1222</v>
      </c>
      <c r="K440" s="45" t="s">
        <v>1178</v>
      </c>
      <c r="L440" s="45" t="s">
        <v>1178</v>
      </c>
      <c r="M440" s="45" t="s">
        <v>1187</v>
      </c>
      <c r="N440" s="45" t="s">
        <v>1188</v>
      </c>
      <c r="O440" s="73" t="s">
        <v>1178</v>
      </c>
      <c r="P440" s="45" t="s">
        <v>1309</v>
      </c>
      <c r="Q440" s="45" t="s">
        <v>1178</v>
      </c>
      <c r="R440" s="45" t="s">
        <v>1178</v>
      </c>
      <c r="S440" s="45" t="s">
        <v>1410</v>
      </c>
      <c r="T440" s="45" t="s">
        <v>1178</v>
      </c>
      <c r="U440" s="45" t="s">
        <v>1178</v>
      </c>
      <c r="V440" s="45" t="s">
        <v>1430</v>
      </c>
      <c r="W440" s="99" t="s">
        <v>2669</v>
      </c>
      <c r="X440" s="99"/>
    </row>
    <row r="441" spans="2:24" ht="86.4">
      <c r="B441" s="45">
        <f t="shared" si="6"/>
        <v>435</v>
      </c>
      <c r="C441" s="45" t="s">
        <v>1407</v>
      </c>
      <c r="D441" s="45" t="s">
        <v>1929</v>
      </c>
      <c r="E441" s="99">
        <f>IF(D441="1.2(1)①",INDEX('1.2(1)①'!$B:$B,MATCH(F441,'1.2(1)①'!$J:$J,0),1),INDEX('1.2(1)②'!$B:$B,MATCH(F441,'1.2(1)②'!$J:$J,0),1))</f>
        <v>39</v>
      </c>
      <c r="F441" s="45" t="s">
        <v>2316</v>
      </c>
      <c r="G441" s="45" t="s">
        <v>1429</v>
      </c>
      <c r="H441" s="45" t="s">
        <v>1308</v>
      </c>
      <c r="I441" s="45" t="s">
        <v>1413</v>
      </c>
      <c r="J441" s="45" t="s">
        <v>1222</v>
      </c>
      <c r="K441" s="45" t="s">
        <v>1178</v>
      </c>
      <c r="L441" s="45" t="s">
        <v>1178</v>
      </c>
      <c r="M441" s="45" t="s">
        <v>1187</v>
      </c>
      <c r="N441" s="45" t="s">
        <v>1188</v>
      </c>
      <c r="O441" s="73" t="s">
        <v>1178</v>
      </c>
      <c r="P441" s="45" t="s">
        <v>1309</v>
      </c>
      <c r="Q441" s="45" t="s">
        <v>1178</v>
      </c>
      <c r="R441" s="45" t="s">
        <v>1178</v>
      </c>
      <c r="S441" s="45" t="s">
        <v>1410</v>
      </c>
      <c r="T441" s="45" t="s">
        <v>1178</v>
      </c>
      <c r="U441" s="45" t="s">
        <v>1178</v>
      </c>
      <c r="V441" s="45" t="s">
        <v>1430</v>
      </c>
      <c r="W441" s="99" t="s">
        <v>2669</v>
      </c>
      <c r="X441" s="99"/>
    </row>
    <row r="442" spans="2:24" ht="86.4">
      <c r="B442" s="45">
        <f t="shared" si="6"/>
        <v>436</v>
      </c>
      <c r="C442" s="45" t="s">
        <v>1407</v>
      </c>
      <c r="D442" s="45" t="s">
        <v>1929</v>
      </c>
      <c r="E442" s="99">
        <f>IF(D442="1.2(1)①",INDEX('1.2(1)①'!$B:$B,MATCH(F442,'1.2(1)①'!$J:$J,0),1),INDEX('1.2(1)②'!$B:$B,MATCH(F442,'1.2(1)②'!$J:$J,0),1))</f>
        <v>39</v>
      </c>
      <c r="F442" s="45" t="s">
        <v>2316</v>
      </c>
      <c r="G442" s="45" t="s">
        <v>1429</v>
      </c>
      <c r="H442" s="45" t="s">
        <v>1308</v>
      </c>
      <c r="I442" s="45" t="s">
        <v>1414</v>
      </c>
      <c r="J442" s="45" t="s">
        <v>1222</v>
      </c>
      <c r="K442" s="45" t="s">
        <v>1178</v>
      </c>
      <c r="L442" s="45" t="s">
        <v>1178</v>
      </c>
      <c r="M442" s="45" t="s">
        <v>1187</v>
      </c>
      <c r="N442" s="45" t="s">
        <v>1188</v>
      </c>
      <c r="O442" s="73" t="s">
        <v>1178</v>
      </c>
      <c r="P442" s="45" t="s">
        <v>1309</v>
      </c>
      <c r="Q442" s="45" t="s">
        <v>1178</v>
      </c>
      <c r="R442" s="45" t="s">
        <v>1178</v>
      </c>
      <c r="S442" s="45" t="s">
        <v>1410</v>
      </c>
      <c r="T442" s="45" t="s">
        <v>1178</v>
      </c>
      <c r="U442" s="45" t="s">
        <v>1178</v>
      </c>
      <c r="V442" s="45" t="s">
        <v>1430</v>
      </c>
      <c r="W442" s="99" t="s">
        <v>2669</v>
      </c>
      <c r="X442" s="99"/>
    </row>
    <row r="443" spans="2:24" ht="86.4">
      <c r="B443" s="45">
        <f t="shared" si="6"/>
        <v>437</v>
      </c>
      <c r="C443" s="45" t="s">
        <v>1407</v>
      </c>
      <c r="D443" s="45" t="s">
        <v>1929</v>
      </c>
      <c r="E443" s="99">
        <f>IF(D443="1.2(1)①",INDEX('1.2(1)①'!$B:$B,MATCH(F443,'1.2(1)①'!$J:$J,0),1),INDEX('1.2(1)②'!$B:$B,MATCH(F443,'1.2(1)②'!$J:$J,0),1))</f>
        <v>39</v>
      </c>
      <c r="F443" s="45" t="s">
        <v>2316</v>
      </c>
      <c r="G443" s="45" t="s">
        <v>1431</v>
      </c>
      <c r="H443" s="45" t="s">
        <v>1308</v>
      </c>
      <c r="I443" s="45" t="s">
        <v>1409</v>
      </c>
      <c r="J443" s="45" t="s">
        <v>1222</v>
      </c>
      <c r="K443" s="45" t="s">
        <v>1178</v>
      </c>
      <c r="L443" s="45">
        <v>3.9</v>
      </c>
      <c r="M443" s="45" t="s">
        <v>1187</v>
      </c>
      <c r="N443" s="45" t="s">
        <v>1188</v>
      </c>
      <c r="O443" s="73" t="s">
        <v>1178</v>
      </c>
      <c r="P443" s="45" t="s">
        <v>1309</v>
      </c>
      <c r="Q443" s="45" t="s">
        <v>1178</v>
      </c>
      <c r="R443" s="45" t="s">
        <v>1178</v>
      </c>
      <c r="S443" s="45" t="s">
        <v>1410</v>
      </c>
      <c r="T443" s="45" t="s">
        <v>1178</v>
      </c>
      <c r="U443" s="45" t="s">
        <v>1178</v>
      </c>
      <c r="V443" s="45" t="s">
        <v>1432</v>
      </c>
      <c r="W443" s="99" t="s">
        <v>2669</v>
      </c>
      <c r="X443" s="99"/>
    </row>
    <row r="444" spans="2:24" ht="86.4">
      <c r="B444" s="45">
        <f t="shared" si="6"/>
        <v>438</v>
      </c>
      <c r="C444" s="45" t="s">
        <v>1407</v>
      </c>
      <c r="D444" s="45" t="s">
        <v>1929</v>
      </c>
      <c r="E444" s="99">
        <f>IF(D444="1.2(1)①",INDEX('1.2(1)①'!$B:$B,MATCH(F444,'1.2(1)①'!$J:$J,0),1),INDEX('1.2(1)②'!$B:$B,MATCH(F444,'1.2(1)②'!$J:$J,0),1))</f>
        <v>39</v>
      </c>
      <c r="F444" s="45" t="s">
        <v>2316</v>
      </c>
      <c r="G444" s="45" t="s">
        <v>1431</v>
      </c>
      <c r="H444" s="45" t="s">
        <v>1308</v>
      </c>
      <c r="I444" s="45" t="s">
        <v>1412</v>
      </c>
      <c r="J444" s="45" t="s">
        <v>1222</v>
      </c>
      <c r="K444" s="45" t="s">
        <v>1178</v>
      </c>
      <c r="L444" s="45">
        <v>4.3</v>
      </c>
      <c r="M444" s="45" t="s">
        <v>1187</v>
      </c>
      <c r="N444" s="45" t="s">
        <v>1188</v>
      </c>
      <c r="O444" s="73" t="s">
        <v>1178</v>
      </c>
      <c r="P444" s="45" t="s">
        <v>1309</v>
      </c>
      <c r="Q444" s="45" t="s">
        <v>1178</v>
      </c>
      <c r="R444" s="45" t="s">
        <v>1178</v>
      </c>
      <c r="S444" s="45" t="s">
        <v>1410</v>
      </c>
      <c r="T444" s="45" t="s">
        <v>1178</v>
      </c>
      <c r="U444" s="45" t="s">
        <v>1178</v>
      </c>
      <c r="V444" s="45" t="s">
        <v>1432</v>
      </c>
      <c r="W444" s="99" t="s">
        <v>2669</v>
      </c>
      <c r="X444" s="99"/>
    </row>
    <row r="445" spans="2:24" ht="86.4">
      <c r="B445" s="45">
        <f t="shared" si="6"/>
        <v>439</v>
      </c>
      <c r="C445" s="45" t="s">
        <v>1407</v>
      </c>
      <c r="D445" s="45" t="s">
        <v>1929</v>
      </c>
      <c r="E445" s="99">
        <f>IF(D445="1.2(1)①",INDEX('1.2(1)①'!$B:$B,MATCH(F445,'1.2(1)①'!$J:$J,0),1),INDEX('1.2(1)②'!$B:$B,MATCH(F445,'1.2(1)②'!$J:$J,0),1))</f>
        <v>39</v>
      </c>
      <c r="F445" s="45" t="s">
        <v>2316</v>
      </c>
      <c r="G445" s="45" t="s">
        <v>1431</v>
      </c>
      <c r="H445" s="45" t="s">
        <v>1308</v>
      </c>
      <c r="I445" s="45" t="s">
        <v>1413</v>
      </c>
      <c r="J445" s="45" t="s">
        <v>1222</v>
      </c>
      <c r="K445" s="45" t="s">
        <v>1178</v>
      </c>
      <c r="L445" s="45" t="s">
        <v>1178</v>
      </c>
      <c r="M445" s="45" t="s">
        <v>1187</v>
      </c>
      <c r="N445" s="45" t="s">
        <v>1188</v>
      </c>
      <c r="O445" s="73" t="s">
        <v>1178</v>
      </c>
      <c r="P445" s="45" t="s">
        <v>1309</v>
      </c>
      <c r="Q445" s="45" t="s">
        <v>1178</v>
      </c>
      <c r="R445" s="45" t="s">
        <v>1178</v>
      </c>
      <c r="S445" s="45" t="s">
        <v>1410</v>
      </c>
      <c r="T445" s="45" t="s">
        <v>1178</v>
      </c>
      <c r="U445" s="45" t="s">
        <v>1178</v>
      </c>
      <c r="V445" s="45" t="s">
        <v>1432</v>
      </c>
      <c r="W445" s="99" t="s">
        <v>2669</v>
      </c>
      <c r="X445" s="99"/>
    </row>
    <row r="446" spans="2:24" ht="86.4">
      <c r="B446" s="45">
        <f t="shared" si="6"/>
        <v>440</v>
      </c>
      <c r="C446" s="45" t="s">
        <v>1407</v>
      </c>
      <c r="D446" s="45" t="s">
        <v>1929</v>
      </c>
      <c r="E446" s="99">
        <f>IF(D446="1.2(1)①",INDEX('1.2(1)①'!$B:$B,MATCH(F446,'1.2(1)①'!$J:$J,0),1),INDEX('1.2(1)②'!$B:$B,MATCH(F446,'1.2(1)②'!$J:$J,0),1))</f>
        <v>39</v>
      </c>
      <c r="F446" s="45" t="s">
        <v>2316</v>
      </c>
      <c r="G446" s="45" t="s">
        <v>1431</v>
      </c>
      <c r="H446" s="45" t="s">
        <v>1308</v>
      </c>
      <c r="I446" s="45" t="s">
        <v>1414</v>
      </c>
      <c r="J446" s="45" t="s">
        <v>1222</v>
      </c>
      <c r="K446" s="45" t="s">
        <v>1178</v>
      </c>
      <c r="L446" s="45" t="s">
        <v>1178</v>
      </c>
      <c r="M446" s="45" t="s">
        <v>1187</v>
      </c>
      <c r="N446" s="45" t="s">
        <v>1188</v>
      </c>
      <c r="O446" s="73" t="s">
        <v>1178</v>
      </c>
      <c r="P446" s="45" t="s">
        <v>1309</v>
      </c>
      <c r="Q446" s="45" t="s">
        <v>1178</v>
      </c>
      <c r="R446" s="45" t="s">
        <v>1178</v>
      </c>
      <c r="S446" s="45" t="s">
        <v>1410</v>
      </c>
      <c r="T446" s="45" t="s">
        <v>1178</v>
      </c>
      <c r="U446" s="45" t="s">
        <v>1178</v>
      </c>
      <c r="V446" s="45" t="s">
        <v>1432</v>
      </c>
      <c r="W446" s="99" t="s">
        <v>2669</v>
      </c>
      <c r="X446" s="99"/>
    </row>
    <row r="447" spans="2:24" ht="86.4">
      <c r="B447" s="45">
        <f t="shared" si="6"/>
        <v>441</v>
      </c>
      <c r="C447" s="45" t="s">
        <v>1407</v>
      </c>
      <c r="D447" s="45" t="s">
        <v>1929</v>
      </c>
      <c r="E447" s="99">
        <f>IF(D447="1.2(1)①",INDEX('1.2(1)①'!$B:$B,MATCH(F447,'1.2(1)①'!$J:$J,0),1),INDEX('1.2(1)②'!$B:$B,MATCH(F447,'1.2(1)②'!$J:$J,0),1))</f>
        <v>39</v>
      </c>
      <c r="F447" s="45" t="s">
        <v>2316</v>
      </c>
      <c r="G447" s="45" t="s">
        <v>1433</v>
      </c>
      <c r="H447" s="45" t="s">
        <v>1308</v>
      </c>
      <c r="I447" s="45" t="s">
        <v>1409</v>
      </c>
      <c r="J447" s="45" t="s">
        <v>1222</v>
      </c>
      <c r="K447" s="45" t="s">
        <v>1178</v>
      </c>
      <c r="L447" s="45">
        <v>4.4400000000000004</v>
      </c>
      <c r="M447" s="45" t="s">
        <v>1187</v>
      </c>
      <c r="N447" s="45" t="s">
        <v>1188</v>
      </c>
      <c r="O447" s="73">
        <v>10810000</v>
      </c>
      <c r="P447" s="45" t="s">
        <v>1309</v>
      </c>
      <c r="Q447" s="45" t="s">
        <v>1178</v>
      </c>
      <c r="R447" s="45" t="s">
        <v>1178</v>
      </c>
      <c r="S447" s="45" t="s">
        <v>1410</v>
      </c>
      <c r="T447" s="45" t="s">
        <v>1178</v>
      </c>
      <c r="U447" s="45" t="s">
        <v>1178</v>
      </c>
      <c r="V447" s="45" t="s">
        <v>1434</v>
      </c>
      <c r="W447" s="99" t="s">
        <v>2669</v>
      </c>
      <c r="X447" s="52" t="s">
        <v>2967</v>
      </c>
    </row>
    <row r="448" spans="2:24" ht="86.4">
      <c r="B448" s="45">
        <f t="shared" si="6"/>
        <v>442</v>
      </c>
      <c r="C448" s="45" t="s">
        <v>1407</v>
      </c>
      <c r="D448" s="45" t="s">
        <v>1929</v>
      </c>
      <c r="E448" s="99">
        <f>IF(D448="1.2(1)①",INDEX('1.2(1)①'!$B:$B,MATCH(F448,'1.2(1)①'!$J:$J,0),1),INDEX('1.2(1)②'!$B:$B,MATCH(F448,'1.2(1)②'!$J:$J,0),1))</f>
        <v>39</v>
      </c>
      <c r="F448" s="45" t="s">
        <v>2316</v>
      </c>
      <c r="G448" s="45" t="s">
        <v>1433</v>
      </c>
      <c r="H448" s="45" t="s">
        <v>1308</v>
      </c>
      <c r="I448" s="45" t="s">
        <v>1412</v>
      </c>
      <c r="J448" s="45" t="s">
        <v>1222</v>
      </c>
      <c r="K448" s="45" t="s">
        <v>1178</v>
      </c>
      <c r="L448" s="45" t="s">
        <v>1178</v>
      </c>
      <c r="M448" s="45" t="s">
        <v>1187</v>
      </c>
      <c r="N448" s="45" t="s">
        <v>1188</v>
      </c>
      <c r="O448" s="73" t="s">
        <v>1178</v>
      </c>
      <c r="P448" s="45" t="s">
        <v>1309</v>
      </c>
      <c r="Q448" s="45" t="s">
        <v>1178</v>
      </c>
      <c r="R448" s="45" t="s">
        <v>1178</v>
      </c>
      <c r="S448" s="45" t="s">
        <v>1410</v>
      </c>
      <c r="T448" s="45" t="s">
        <v>1178</v>
      </c>
      <c r="U448" s="45" t="s">
        <v>1178</v>
      </c>
      <c r="V448" s="45" t="s">
        <v>1434</v>
      </c>
      <c r="W448" s="99" t="s">
        <v>2669</v>
      </c>
      <c r="X448" s="99"/>
    </row>
    <row r="449" spans="2:24" ht="86.4">
      <c r="B449" s="45">
        <f t="shared" si="6"/>
        <v>443</v>
      </c>
      <c r="C449" s="45" t="s">
        <v>1407</v>
      </c>
      <c r="D449" s="45" t="s">
        <v>1929</v>
      </c>
      <c r="E449" s="99">
        <f>IF(D449="1.2(1)①",INDEX('1.2(1)①'!$B:$B,MATCH(F449,'1.2(1)①'!$J:$J,0),1),INDEX('1.2(1)②'!$B:$B,MATCH(F449,'1.2(1)②'!$J:$J,0),1))</f>
        <v>39</v>
      </c>
      <c r="F449" s="45" t="s">
        <v>2316</v>
      </c>
      <c r="G449" s="45" t="s">
        <v>1433</v>
      </c>
      <c r="H449" s="45" t="s">
        <v>1308</v>
      </c>
      <c r="I449" s="45" t="s">
        <v>1413</v>
      </c>
      <c r="J449" s="45" t="s">
        <v>1222</v>
      </c>
      <c r="K449" s="45" t="s">
        <v>1178</v>
      </c>
      <c r="L449" s="45" t="s">
        <v>1178</v>
      </c>
      <c r="M449" s="45" t="s">
        <v>1187</v>
      </c>
      <c r="N449" s="45" t="s">
        <v>1188</v>
      </c>
      <c r="O449" s="73" t="s">
        <v>1178</v>
      </c>
      <c r="P449" s="45" t="s">
        <v>1309</v>
      </c>
      <c r="Q449" s="45" t="s">
        <v>1178</v>
      </c>
      <c r="R449" s="45" t="s">
        <v>1178</v>
      </c>
      <c r="S449" s="45" t="s">
        <v>1410</v>
      </c>
      <c r="T449" s="45" t="s">
        <v>1178</v>
      </c>
      <c r="U449" s="45" t="s">
        <v>1178</v>
      </c>
      <c r="V449" s="45" t="s">
        <v>1434</v>
      </c>
      <c r="W449" s="99" t="s">
        <v>2669</v>
      </c>
      <c r="X449" s="99"/>
    </row>
    <row r="450" spans="2:24" ht="86.4">
      <c r="B450" s="45">
        <f t="shared" ref="B450:B512" si="7">ROW(B450)-6</f>
        <v>444</v>
      </c>
      <c r="C450" s="45" t="s">
        <v>1407</v>
      </c>
      <c r="D450" s="45" t="s">
        <v>1929</v>
      </c>
      <c r="E450" s="99">
        <f>IF(D450="1.2(1)①",INDEX('1.2(1)①'!$B:$B,MATCH(F450,'1.2(1)①'!$J:$J,0),1),INDEX('1.2(1)②'!$B:$B,MATCH(F450,'1.2(1)②'!$J:$J,0),1))</f>
        <v>39</v>
      </c>
      <c r="F450" s="45" t="s">
        <v>2316</v>
      </c>
      <c r="G450" s="45" t="s">
        <v>1433</v>
      </c>
      <c r="H450" s="45" t="s">
        <v>1308</v>
      </c>
      <c r="I450" s="45" t="s">
        <v>1414</v>
      </c>
      <c r="J450" s="45" t="s">
        <v>1222</v>
      </c>
      <c r="K450" s="45" t="s">
        <v>1178</v>
      </c>
      <c r="L450" s="45" t="s">
        <v>1178</v>
      </c>
      <c r="M450" s="45" t="s">
        <v>1187</v>
      </c>
      <c r="N450" s="45" t="s">
        <v>1188</v>
      </c>
      <c r="O450" s="73" t="s">
        <v>1178</v>
      </c>
      <c r="P450" s="45" t="s">
        <v>1309</v>
      </c>
      <c r="Q450" s="45" t="s">
        <v>1178</v>
      </c>
      <c r="R450" s="45" t="s">
        <v>1178</v>
      </c>
      <c r="S450" s="45" t="s">
        <v>1410</v>
      </c>
      <c r="T450" s="45" t="s">
        <v>1178</v>
      </c>
      <c r="U450" s="45" t="s">
        <v>1178</v>
      </c>
      <c r="V450" s="45" t="s">
        <v>1434</v>
      </c>
      <c r="W450" s="99" t="s">
        <v>2669</v>
      </c>
      <c r="X450" s="99"/>
    </row>
    <row r="451" spans="2:24" ht="86.4">
      <c r="B451" s="45">
        <f t="shared" si="7"/>
        <v>445</v>
      </c>
      <c r="C451" s="45" t="s">
        <v>1407</v>
      </c>
      <c r="D451" s="45" t="s">
        <v>1929</v>
      </c>
      <c r="E451" s="99">
        <f>IF(D451="1.2(1)①",INDEX('1.2(1)①'!$B:$B,MATCH(F451,'1.2(1)①'!$J:$J,0),1),INDEX('1.2(1)②'!$B:$B,MATCH(F451,'1.2(1)②'!$J:$J,0),1))</f>
        <v>39</v>
      </c>
      <c r="F451" s="45" t="s">
        <v>2316</v>
      </c>
      <c r="G451" s="45" t="s">
        <v>1435</v>
      </c>
      <c r="H451" s="45" t="s">
        <v>1308</v>
      </c>
      <c r="I451" s="45" t="s">
        <v>1409</v>
      </c>
      <c r="J451" s="45" t="s">
        <v>1222</v>
      </c>
      <c r="K451" s="45" t="s">
        <v>1178</v>
      </c>
      <c r="L451" s="45" t="s">
        <v>1178</v>
      </c>
      <c r="M451" s="45" t="s">
        <v>1187</v>
      </c>
      <c r="N451" s="45" t="s">
        <v>1188</v>
      </c>
      <c r="O451" s="73" t="s">
        <v>1178</v>
      </c>
      <c r="P451" s="45" t="s">
        <v>1309</v>
      </c>
      <c r="Q451" s="45" t="s">
        <v>1178</v>
      </c>
      <c r="R451" s="45" t="s">
        <v>1178</v>
      </c>
      <c r="S451" s="45" t="s">
        <v>1410</v>
      </c>
      <c r="T451" s="45" t="s">
        <v>1178</v>
      </c>
      <c r="U451" s="45" t="s">
        <v>1178</v>
      </c>
      <c r="V451" s="45" t="s">
        <v>1436</v>
      </c>
      <c r="W451" s="99" t="s">
        <v>2669</v>
      </c>
      <c r="X451" s="99"/>
    </row>
    <row r="452" spans="2:24" ht="86.4">
      <c r="B452" s="45">
        <f t="shared" si="7"/>
        <v>446</v>
      </c>
      <c r="C452" s="45" t="s">
        <v>1407</v>
      </c>
      <c r="D452" s="45" t="s">
        <v>1929</v>
      </c>
      <c r="E452" s="99">
        <f>IF(D452="1.2(1)①",INDEX('1.2(1)①'!$B:$B,MATCH(F452,'1.2(1)①'!$J:$J,0),1),INDEX('1.2(1)②'!$B:$B,MATCH(F452,'1.2(1)②'!$J:$J,0),1))</f>
        <v>39</v>
      </c>
      <c r="F452" s="45" t="s">
        <v>2316</v>
      </c>
      <c r="G452" s="45" t="s">
        <v>1435</v>
      </c>
      <c r="H452" s="45" t="s">
        <v>1308</v>
      </c>
      <c r="I452" s="45" t="s">
        <v>1412</v>
      </c>
      <c r="J452" s="45" t="s">
        <v>1222</v>
      </c>
      <c r="K452" s="45" t="s">
        <v>1178</v>
      </c>
      <c r="L452" s="45">
        <v>2.75</v>
      </c>
      <c r="M452" s="45" t="s">
        <v>1187</v>
      </c>
      <c r="N452" s="45" t="s">
        <v>1188</v>
      </c>
      <c r="O452" s="73" t="s">
        <v>1178</v>
      </c>
      <c r="P452" s="45" t="s">
        <v>1309</v>
      </c>
      <c r="Q452" s="45" t="s">
        <v>1178</v>
      </c>
      <c r="R452" s="45" t="s">
        <v>1178</v>
      </c>
      <c r="S452" s="45" t="s">
        <v>1410</v>
      </c>
      <c r="T452" s="45" t="s">
        <v>1178</v>
      </c>
      <c r="U452" s="45" t="s">
        <v>1178</v>
      </c>
      <c r="V452" s="45" t="s">
        <v>1436</v>
      </c>
      <c r="W452" s="99" t="s">
        <v>2669</v>
      </c>
      <c r="X452" s="99"/>
    </row>
    <row r="453" spans="2:24" ht="86.4">
      <c r="B453" s="45">
        <f t="shared" si="7"/>
        <v>447</v>
      </c>
      <c r="C453" s="45" t="s">
        <v>1407</v>
      </c>
      <c r="D453" s="45" t="s">
        <v>1929</v>
      </c>
      <c r="E453" s="99">
        <f>IF(D453="1.2(1)①",INDEX('1.2(1)①'!$B:$B,MATCH(F453,'1.2(1)①'!$J:$J,0),1),INDEX('1.2(1)②'!$B:$B,MATCH(F453,'1.2(1)②'!$J:$J,0),1))</f>
        <v>39</v>
      </c>
      <c r="F453" s="45" t="s">
        <v>2316</v>
      </c>
      <c r="G453" s="45" t="s">
        <v>1435</v>
      </c>
      <c r="H453" s="45" t="s">
        <v>1308</v>
      </c>
      <c r="I453" s="45" t="s">
        <v>1413</v>
      </c>
      <c r="J453" s="45" t="s">
        <v>1222</v>
      </c>
      <c r="K453" s="45" t="s">
        <v>1178</v>
      </c>
      <c r="L453" s="45" t="s">
        <v>1178</v>
      </c>
      <c r="M453" s="45" t="s">
        <v>1187</v>
      </c>
      <c r="N453" s="45" t="s">
        <v>1188</v>
      </c>
      <c r="O453" s="73" t="s">
        <v>1178</v>
      </c>
      <c r="P453" s="45" t="s">
        <v>1309</v>
      </c>
      <c r="Q453" s="45" t="s">
        <v>1178</v>
      </c>
      <c r="R453" s="45" t="s">
        <v>1178</v>
      </c>
      <c r="S453" s="45" t="s">
        <v>1410</v>
      </c>
      <c r="T453" s="45" t="s">
        <v>1178</v>
      </c>
      <c r="U453" s="45" t="s">
        <v>1178</v>
      </c>
      <c r="V453" s="45" t="s">
        <v>1436</v>
      </c>
      <c r="W453" s="99" t="s">
        <v>2669</v>
      </c>
      <c r="X453" s="99"/>
    </row>
    <row r="454" spans="2:24" ht="86.4">
      <c r="B454" s="45">
        <f t="shared" si="7"/>
        <v>448</v>
      </c>
      <c r="C454" s="45" t="s">
        <v>1407</v>
      </c>
      <c r="D454" s="45" t="s">
        <v>1929</v>
      </c>
      <c r="E454" s="99">
        <f>IF(D454="1.2(1)①",INDEX('1.2(1)①'!$B:$B,MATCH(F454,'1.2(1)①'!$J:$J,0),1),INDEX('1.2(1)②'!$B:$B,MATCH(F454,'1.2(1)②'!$J:$J,0),1))</f>
        <v>39</v>
      </c>
      <c r="F454" s="45" t="s">
        <v>2316</v>
      </c>
      <c r="G454" s="45" t="s">
        <v>1435</v>
      </c>
      <c r="H454" s="45" t="s">
        <v>1308</v>
      </c>
      <c r="I454" s="45" t="s">
        <v>1414</v>
      </c>
      <c r="J454" s="45" t="s">
        <v>1222</v>
      </c>
      <c r="K454" s="45" t="s">
        <v>1178</v>
      </c>
      <c r="L454" s="45" t="s">
        <v>1178</v>
      </c>
      <c r="M454" s="45" t="s">
        <v>1187</v>
      </c>
      <c r="N454" s="45" t="s">
        <v>1188</v>
      </c>
      <c r="O454" s="73" t="s">
        <v>1178</v>
      </c>
      <c r="P454" s="45" t="s">
        <v>1309</v>
      </c>
      <c r="Q454" s="45" t="s">
        <v>1178</v>
      </c>
      <c r="R454" s="45" t="s">
        <v>1178</v>
      </c>
      <c r="S454" s="45" t="s">
        <v>1410</v>
      </c>
      <c r="T454" s="45" t="s">
        <v>1178</v>
      </c>
      <c r="U454" s="45" t="s">
        <v>1178</v>
      </c>
      <c r="V454" s="45" t="s">
        <v>1436</v>
      </c>
      <c r="W454" s="99" t="s">
        <v>2669</v>
      </c>
      <c r="X454" s="99"/>
    </row>
    <row r="455" spans="2:24" ht="86.4">
      <c r="B455" s="45">
        <f t="shared" si="7"/>
        <v>449</v>
      </c>
      <c r="C455" s="45" t="s">
        <v>1407</v>
      </c>
      <c r="D455" s="45" t="s">
        <v>1929</v>
      </c>
      <c r="E455" s="99">
        <f>IF(D455="1.2(1)①",INDEX('1.2(1)①'!$B:$B,MATCH(F455,'1.2(1)①'!$J:$J,0),1),INDEX('1.2(1)②'!$B:$B,MATCH(F455,'1.2(1)②'!$J:$J,0),1))</f>
        <v>39</v>
      </c>
      <c r="F455" s="45" t="s">
        <v>2316</v>
      </c>
      <c r="G455" s="45" t="s">
        <v>1437</v>
      </c>
      <c r="H455" s="45" t="s">
        <v>1308</v>
      </c>
      <c r="I455" s="45" t="s">
        <v>1409</v>
      </c>
      <c r="J455" s="45" t="s">
        <v>1222</v>
      </c>
      <c r="K455" s="45" t="s">
        <v>1178</v>
      </c>
      <c r="L455" s="45" t="s">
        <v>1178</v>
      </c>
      <c r="M455" s="45" t="s">
        <v>1187</v>
      </c>
      <c r="N455" s="45" t="s">
        <v>1188</v>
      </c>
      <c r="O455" s="73" t="s">
        <v>1178</v>
      </c>
      <c r="P455" s="45" t="s">
        <v>1309</v>
      </c>
      <c r="Q455" s="45" t="s">
        <v>1178</v>
      </c>
      <c r="R455" s="45" t="s">
        <v>1178</v>
      </c>
      <c r="S455" s="45" t="s">
        <v>1410</v>
      </c>
      <c r="T455" s="45" t="s">
        <v>1178</v>
      </c>
      <c r="U455" s="45" t="s">
        <v>1178</v>
      </c>
      <c r="V455" s="45" t="s">
        <v>1438</v>
      </c>
      <c r="W455" s="99" t="s">
        <v>2669</v>
      </c>
      <c r="X455" s="99"/>
    </row>
    <row r="456" spans="2:24" ht="86.4">
      <c r="B456" s="45">
        <f t="shared" si="7"/>
        <v>450</v>
      </c>
      <c r="C456" s="45" t="s">
        <v>1407</v>
      </c>
      <c r="D456" s="45" t="s">
        <v>1929</v>
      </c>
      <c r="E456" s="99">
        <f>IF(D456="1.2(1)①",INDEX('1.2(1)①'!$B:$B,MATCH(F456,'1.2(1)①'!$J:$J,0),1),INDEX('1.2(1)②'!$B:$B,MATCH(F456,'1.2(1)②'!$J:$J,0),1))</f>
        <v>39</v>
      </c>
      <c r="F456" s="45" t="s">
        <v>2316</v>
      </c>
      <c r="G456" s="45" t="s">
        <v>1437</v>
      </c>
      <c r="H456" s="45" t="s">
        <v>1308</v>
      </c>
      <c r="I456" s="45" t="s">
        <v>1412</v>
      </c>
      <c r="J456" s="45" t="s">
        <v>1222</v>
      </c>
      <c r="K456" s="45" t="s">
        <v>1178</v>
      </c>
      <c r="L456" s="45">
        <v>3.1</v>
      </c>
      <c r="M456" s="45" t="s">
        <v>1187</v>
      </c>
      <c r="N456" s="45" t="s">
        <v>1188</v>
      </c>
      <c r="O456" s="73" t="s">
        <v>1178</v>
      </c>
      <c r="P456" s="45" t="s">
        <v>1309</v>
      </c>
      <c r="Q456" s="45" t="s">
        <v>1178</v>
      </c>
      <c r="R456" s="45" t="s">
        <v>1178</v>
      </c>
      <c r="S456" s="45" t="s">
        <v>1410</v>
      </c>
      <c r="T456" s="45" t="s">
        <v>1178</v>
      </c>
      <c r="U456" s="45" t="s">
        <v>1178</v>
      </c>
      <c r="V456" s="45" t="s">
        <v>1438</v>
      </c>
      <c r="W456" s="99" t="s">
        <v>2669</v>
      </c>
      <c r="X456" s="99"/>
    </row>
    <row r="457" spans="2:24" ht="86.4">
      <c r="B457" s="45">
        <f t="shared" si="7"/>
        <v>451</v>
      </c>
      <c r="C457" s="45" t="s">
        <v>1407</v>
      </c>
      <c r="D457" s="45" t="s">
        <v>1929</v>
      </c>
      <c r="E457" s="99">
        <f>IF(D457="1.2(1)①",INDEX('1.2(1)①'!$B:$B,MATCH(F457,'1.2(1)①'!$J:$J,0),1),INDEX('1.2(1)②'!$B:$B,MATCH(F457,'1.2(1)②'!$J:$J,0),1))</f>
        <v>39</v>
      </c>
      <c r="F457" s="45" t="s">
        <v>2316</v>
      </c>
      <c r="G457" s="45" t="s">
        <v>1437</v>
      </c>
      <c r="H457" s="45" t="s">
        <v>1308</v>
      </c>
      <c r="I457" s="45" t="s">
        <v>1413</v>
      </c>
      <c r="J457" s="45" t="s">
        <v>1222</v>
      </c>
      <c r="K457" s="45" t="s">
        <v>1178</v>
      </c>
      <c r="L457" s="45" t="s">
        <v>1178</v>
      </c>
      <c r="M457" s="45" t="s">
        <v>1187</v>
      </c>
      <c r="N457" s="45" t="s">
        <v>1188</v>
      </c>
      <c r="O457" s="73" t="s">
        <v>1178</v>
      </c>
      <c r="P457" s="45" t="s">
        <v>1309</v>
      </c>
      <c r="Q457" s="45" t="s">
        <v>1178</v>
      </c>
      <c r="R457" s="45" t="s">
        <v>1178</v>
      </c>
      <c r="S457" s="45" t="s">
        <v>1410</v>
      </c>
      <c r="T457" s="45" t="s">
        <v>1178</v>
      </c>
      <c r="U457" s="45" t="s">
        <v>1178</v>
      </c>
      <c r="V457" s="45" t="s">
        <v>1438</v>
      </c>
      <c r="W457" s="99" t="s">
        <v>2669</v>
      </c>
      <c r="X457" s="99"/>
    </row>
    <row r="458" spans="2:24" ht="86.4">
      <c r="B458" s="45">
        <f t="shared" si="7"/>
        <v>452</v>
      </c>
      <c r="C458" s="45" t="s">
        <v>1407</v>
      </c>
      <c r="D458" s="45" t="s">
        <v>1929</v>
      </c>
      <c r="E458" s="99">
        <f>IF(D458="1.2(1)①",INDEX('1.2(1)①'!$B:$B,MATCH(F458,'1.2(1)①'!$J:$J,0),1),INDEX('1.2(1)②'!$B:$B,MATCH(F458,'1.2(1)②'!$J:$J,0),1))</f>
        <v>39</v>
      </c>
      <c r="F458" s="45" t="s">
        <v>2316</v>
      </c>
      <c r="G458" s="45" t="s">
        <v>1437</v>
      </c>
      <c r="H458" s="45" t="s">
        <v>1308</v>
      </c>
      <c r="I458" s="45" t="s">
        <v>1414</v>
      </c>
      <c r="J458" s="45" t="s">
        <v>1222</v>
      </c>
      <c r="K458" s="45" t="s">
        <v>1178</v>
      </c>
      <c r="L458" s="45" t="s">
        <v>1178</v>
      </c>
      <c r="M458" s="45" t="s">
        <v>1187</v>
      </c>
      <c r="N458" s="45" t="s">
        <v>1188</v>
      </c>
      <c r="O458" s="73" t="s">
        <v>1178</v>
      </c>
      <c r="P458" s="45" t="s">
        <v>1309</v>
      </c>
      <c r="Q458" s="45" t="s">
        <v>1178</v>
      </c>
      <c r="R458" s="45" t="s">
        <v>1178</v>
      </c>
      <c r="S458" s="45" t="s">
        <v>1410</v>
      </c>
      <c r="T458" s="45" t="s">
        <v>1178</v>
      </c>
      <c r="U458" s="45" t="s">
        <v>1178</v>
      </c>
      <c r="V458" s="45" t="s">
        <v>1438</v>
      </c>
      <c r="W458" s="99" t="s">
        <v>2669</v>
      </c>
      <c r="X458" s="99"/>
    </row>
    <row r="459" spans="2:24" ht="86.4">
      <c r="B459" s="45">
        <f t="shared" si="7"/>
        <v>453</v>
      </c>
      <c r="C459" s="45" t="s">
        <v>1407</v>
      </c>
      <c r="D459" s="45" t="s">
        <v>1929</v>
      </c>
      <c r="E459" s="99">
        <f>IF(D459="1.2(1)①",INDEX('1.2(1)①'!$B:$B,MATCH(F459,'1.2(1)①'!$J:$J,0),1),INDEX('1.2(1)②'!$B:$B,MATCH(F459,'1.2(1)②'!$J:$J,0),1))</f>
        <v>39</v>
      </c>
      <c r="F459" s="45" t="s">
        <v>2316</v>
      </c>
      <c r="G459" s="45" t="s">
        <v>1439</v>
      </c>
      <c r="H459" s="45" t="s">
        <v>1308</v>
      </c>
      <c r="I459" s="45" t="s">
        <v>1409</v>
      </c>
      <c r="J459" s="45" t="s">
        <v>1222</v>
      </c>
      <c r="K459" s="45" t="s">
        <v>1178</v>
      </c>
      <c r="L459" s="45">
        <v>3</v>
      </c>
      <c r="M459" s="45" t="s">
        <v>1187</v>
      </c>
      <c r="N459" s="45" t="s">
        <v>1188</v>
      </c>
      <c r="O459" s="73">
        <v>9620000</v>
      </c>
      <c r="P459" s="45" t="s">
        <v>1309</v>
      </c>
      <c r="Q459" s="45" t="s">
        <v>1178</v>
      </c>
      <c r="R459" s="45" t="s">
        <v>1178</v>
      </c>
      <c r="S459" s="45" t="s">
        <v>1410</v>
      </c>
      <c r="T459" s="45" t="s">
        <v>1178</v>
      </c>
      <c r="U459" s="45" t="s">
        <v>1178</v>
      </c>
      <c r="V459" s="45" t="s">
        <v>1440</v>
      </c>
      <c r="W459" s="99" t="s">
        <v>2669</v>
      </c>
      <c r="X459" s="52" t="s">
        <v>2967</v>
      </c>
    </row>
    <row r="460" spans="2:24" ht="86.4">
      <c r="B460" s="45">
        <f t="shared" si="7"/>
        <v>454</v>
      </c>
      <c r="C460" s="45" t="s">
        <v>1407</v>
      </c>
      <c r="D460" s="45" t="s">
        <v>1929</v>
      </c>
      <c r="E460" s="99">
        <f>IF(D460="1.2(1)①",INDEX('1.2(1)①'!$B:$B,MATCH(F460,'1.2(1)①'!$J:$J,0),1),INDEX('1.2(1)②'!$B:$B,MATCH(F460,'1.2(1)②'!$J:$J,0),1))</f>
        <v>39</v>
      </c>
      <c r="F460" s="45" t="s">
        <v>2316</v>
      </c>
      <c r="G460" s="45" t="s">
        <v>1439</v>
      </c>
      <c r="H460" s="45" t="s">
        <v>1308</v>
      </c>
      <c r="I460" s="45" t="s">
        <v>1412</v>
      </c>
      <c r="J460" s="45" t="s">
        <v>1222</v>
      </c>
      <c r="K460" s="45" t="s">
        <v>1178</v>
      </c>
      <c r="L460" s="45" t="s">
        <v>1178</v>
      </c>
      <c r="M460" s="45" t="s">
        <v>1187</v>
      </c>
      <c r="N460" s="45" t="s">
        <v>1188</v>
      </c>
      <c r="O460" s="73" t="s">
        <v>1178</v>
      </c>
      <c r="P460" s="45" t="s">
        <v>1309</v>
      </c>
      <c r="Q460" s="45" t="s">
        <v>1178</v>
      </c>
      <c r="R460" s="45" t="s">
        <v>1178</v>
      </c>
      <c r="S460" s="45" t="s">
        <v>1410</v>
      </c>
      <c r="T460" s="45" t="s">
        <v>1178</v>
      </c>
      <c r="U460" s="45" t="s">
        <v>1178</v>
      </c>
      <c r="V460" s="45" t="s">
        <v>1440</v>
      </c>
      <c r="W460" s="99" t="s">
        <v>2669</v>
      </c>
      <c r="X460" s="99"/>
    </row>
    <row r="461" spans="2:24" ht="86.4">
      <c r="B461" s="45">
        <f t="shared" si="7"/>
        <v>455</v>
      </c>
      <c r="C461" s="45" t="s">
        <v>1407</v>
      </c>
      <c r="D461" s="45" t="s">
        <v>1929</v>
      </c>
      <c r="E461" s="99">
        <f>IF(D461="1.2(1)①",INDEX('1.2(1)①'!$B:$B,MATCH(F461,'1.2(1)①'!$J:$J,0),1),INDEX('1.2(1)②'!$B:$B,MATCH(F461,'1.2(1)②'!$J:$J,0),1))</f>
        <v>39</v>
      </c>
      <c r="F461" s="45" t="s">
        <v>2316</v>
      </c>
      <c r="G461" s="45" t="s">
        <v>1439</v>
      </c>
      <c r="H461" s="45" t="s">
        <v>1308</v>
      </c>
      <c r="I461" s="45" t="s">
        <v>1413</v>
      </c>
      <c r="J461" s="45" t="s">
        <v>1222</v>
      </c>
      <c r="K461" s="45" t="s">
        <v>1178</v>
      </c>
      <c r="L461" s="45">
        <v>3.5</v>
      </c>
      <c r="M461" s="45" t="s">
        <v>1187</v>
      </c>
      <c r="N461" s="45" t="s">
        <v>1188</v>
      </c>
      <c r="O461" s="73" t="s">
        <v>1178</v>
      </c>
      <c r="P461" s="45" t="s">
        <v>1309</v>
      </c>
      <c r="Q461" s="45" t="s">
        <v>1178</v>
      </c>
      <c r="R461" s="45" t="s">
        <v>1178</v>
      </c>
      <c r="S461" s="45" t="s">
        <v>1410</v>
      </c>
      <c r="T461" s="45" t="s">
        <v>1178</v>
      </c>
      <c r="U461" s="45" t="s">
        <v>1178</v>
      </c>
      <c r="V461" s="45" t="s">
        <v>1440</v>
      </c>
      <c r="W461" s="99" t="s">
        <v>2669</v>
      </c>
      <c r="X461" s="99"/>
    </row>
    <row r="462" spans="2:24" ht="86.4">
      <c r="B462" s="45">
        <f t="shared" si="7"/>
        <v>456</v>
      </c>
      <c r="C462" s="45" t="s">
        <v>1407</v>
      </c>
      <c r="D462" s="45" t="s">
        <v>1929</v>
      </c>
      <c r="E462" s="99">
        <f>IF(D462="1.2(1)①",INDEX('1.2(1)①'!$B:$B,MATCH(F462,'1.2(1)①'!$J:$J,0),1),INDEX('1.2(1)②'!$B:$B,MATCH(F462,'1.2(1)②'!$J:$J,0),1))</f>
        <v>39</v>
      </c>
      <c r="F462" s="45" t="s">
        <v>2316</v>
      </c>
      <c r="G462" s="45" t="s">
        <v>1439</v>
      </c>
      <c r="H462" s="45" t="s">
        <v>1308</v>
      </c>
      <c r="I462" s="45" t="s">
        <v>1414</v>
      </c>
      <c r="J462" s="45" t="s">
        <v>1222</v>
      </c>
      <c r="K462" s="45" t="s">
        <v>1178</v>
      </c>
      <c r="L462" s="45" t="s">
        <v>1178</v>
      </c>
      <c r="M462" s="45" t="s">
        <v>1187</v>
      </c>
      <c r="N462" s="45" t="s">
        <v>1188</v>
      </c>
      <c r="O462" s="73" t="s">
        <v>1178</v>
      </c>
      <c r="P462" s="45" t="s">
        <v>1309</v>
      </c>
      <c r="Q462" s="45" t="s">
        <v>1178</v>
      </c>
      <c r="R462" s="45" t="s">
        <v>1178</v>
      </c>
      <c r="S462" s="45" t="s">
        <v>1410</v>
      </c>
      <c r="T462" s="45" t="s">
        <v>1178</v>
      </c>
      <c r="U462" s="45" t="s">
        <v>1178</v>
      </c>
      <c r="V462" s="45" t="s">
        <v>1440</v>
      </c>
      <c r="W462" s="99" t="s">
        <v>2669</v>
      </c>
      <c r="X462" s="99"/>
    </row>
    <row r="463" spans="2:24" ht="86.4">
      <c r="B463" s="45">
        <f t="shared" si="7"/>
        <v>457</v>
      </c>
      <c r="C463" s="45" t="s">
        <v>1407</v>
      </c>
      <c r="D463" s="45" t="s">
        <v>1929</v>
      </c>
      <c r="E463" s="99">
        <f>IF(D463="1.2(1)①",INDEX('1.2(1)①'!$B:$B,MATCH(F463,'1.2(1)①'!$J:$J,0),1),INDEX('1.2(1)②'!$B:$B,MATCH(F463,'1.2(1)②'!$J:$J,0),1))</f>
        <v>39</v>
      </c>
      <c r="F463" s="45" t="s">
        <v>2316</v>
      </c>
      <c r="G463" s="45" t="s">
        <v>1441</v>
      </c>
      <c r="H463" s="45" t="s">
        <v>1308</v>
      </c>
      <c r="I463" s="45" t="s">
        <v>1409</v>
      </c>
      <c r="J463" s="45" t="s">
        <v>1222</v>
      </c>
      <c r="K463" s="45" t="s">
        <v>1178</v>
      </c>
      <c r="L463" s="45" t="s">
        <v>1178</v>
      </c>
      <c r="M463" s="45" t="s">
        <v>1187</v>
      </c>
      <c r="N463" s="45" t="s">
        <v>1188</v>
      </c>
      <c r="O463" s="73" t="s">
        <v>1178</v>
      </c>
      <c r="P463" s="45" t="s">
        <v>1309</v>
      </c>
      <c r="Q463" s="45" t="s">
        <v>1178</v>
      </c>
      <c r="R463" s="45" t="s">
        <v>1178</v>
      </c>
      <c r="S463" s="45" t="s">
        <v>1410</v>
      </c>
      <c r="T463" s="45" t="s">
        <v>1178</v>
      </c>
      <c r="U463" s="45" t="s">
        <v>1178</v>
      </c>
      <c r="V463" s="45" t="s">
        <v>1442</v>
      </c>
      <c r="W463" s="99" t="s">
        <v>2669</v>
      </c>
      <c r="X463" s="99"/>
    </row>
    <row r="464" spans="2:24" ht="86.4">
      <c r="B464" s="45">
        <f t="shared" si="7"/>
        <v>458</v>
      </c>
      <c r="C464" s="45" t="s">
        <v>1407</v>
      </c>
      <c r="D464" s="45" t="s">
        <v>1929</v>
      </c>
      <c r="E464" s="99">
        <f>IF(D464="1.2(1)①",INDEX('1.2(1)①'!$B:$B,MATCH(F464,'1.2(1)①'!$J:$J,0),1),INDEX('1.2(1)②'!$B:$B,MATCH(F464,'1.2(1)②'!$J:$J,0),1))</f>
        <v>39</v>
      </c>
      <c r="F464" s="45" t="s">
        <v>2316</v>
      </c>
      <c r="G464" s="45" t="s">
        <v>1441</v>
      </c>
      <c r="H464" s="45" t="s">
        <v>1308</v>
      </c>
      <c r="I464" s="45" t="s">
        <v>1412</v>
      </c>
      <c r="J464" s="45" t="s">
        <v>1222</v>
      </c>
      <c r="K464" s="45" t="s">
        <v>1178</v>
      </c>
      <c r="L464" s="45" t="s">
        <v>1178</v>
      </c>
      <c r="M464" s="45" t="s">
        <v>1187</v>
      </c>
      <c r="N464" s="45" t="s">
        <v>1188</v>
      </c>
      <c r="O464" s="73" t="s">
        <v>1178</v>
      </c>
      <c r="P464" s="45" t="s">
        <v>1309</v>
      </c>
      <c r="Q464" s="45" t="s">
        <v>1178</v>
      </c>
      <c r="R464" s="45" t="s">
        <v>1178</v>
      </c>
      <c r="S464" s="45" t="s">
        <v>1410</v>
      </c>
      <c r="T464" s="45" t="s">
        <v>1178</v>
      </c>
      <c r="U464" s="45" t="s">
        <v>1178</v>
      </c>
      <c r="V464" s="45" t="s">
        <v>1442</v>
      </c>
      <c r="W464" s="99" t="s">
        <v>2669</v>
      </c>
      <c r="X464" s="99"/>
    </row>
    <row r="465" spans="2:24" ht="86.4">
      <c r="B465" s="45">
        <f t="shared" si="7"/>
        <v>459</v>
      </c>
      <c r="C465" s="45" t="s">
        <v>1407</v>
      </c>
      <c r="D465" s="45" t="s">
        <v>1929</v>
      </c>
      <c r="E465" s="99">
        <f>IF(D465="1.2(1)①",INDEX('1.2(1)①'!$B:$B,MATCH(F465,'1.2(1)①'!$J:$J,0),1),INDEX('1.2(1)②'!$B:$B,MATCH(F465,'1.2(1)②'!$J:$J,0),1))</f>
        <v>39</v>
      </c>
      <c r="F465" s="45" t="s">
        <v>2316</v>
      </c>
      <c r="G465" s="45" t="s">
        <v>1441</v>
      </c>
      <c r="H465" s="45" t="s">
        <v>1308</v>
      </c>
      <c r="I465" s="45" t="s">
        <v>1413</v>
      </c>
      <c r="J465" s="45" t="s">
        <v>1222</v>
      </c>
      <c r="K465" s="45" t="s">
        <v>1178</v>
      </c>
      <c r="L465" s="45" t="s">
        <v>1178</v>
      </c>
      <c r="M465" s="45" t="s">
        <v>1187</v>
      </c>
      <c r="N465" s="45" t="s">
        <v>1188</v>
      </c>
      <c r="O465" s="73" t="s">
        <v>1178</v>
      </c>
      <c r="P465" s="45" t="s">
        <v>1309</v>
      </c>
      <c r="Q465" s="45" t="s">
        <v>1178</v>
      </c>
      <c r="R465" s="45" t="s">
        <v>1178</v>
      </c>
      <c r="S465" s="45" t="s">
        <v>1410</v>
      </c>
      <c r="T465" s="45" t="s">
        <v>1178</v>
      </c>
      <c r="U465" s="45" t="s">
        <v>1178</v>
      </c>
      <c r="V465" s="45" t="s">
        <v>1442</v>
      </c>
      <c r="W465" s="99" t="s">
        <v>2669</v>
      </c>
      <c r="X465" s="99"/>
    </row>
    <row r="466" spans="2:24" ht="86.4">
      <c r="B466" s="45">
        <f t="shared" si="7"/>
        <v>460</v>
      </c>
      <c r="C466" s="45" t="s">
        <v>1407</v>
      </c>
      <c r="D466" s="45" t="s">
        <v>1929</v>
      </c>
      <c r="E466" s="99">
        <f>IF(D466="1.2(1)①",INDEX('1.2(1)①'!$B:$B,MATCH(F466,'1.2(1)①'!$J:$J,0),1),INDEX('1.2(1)②'!$B:$B,MATCH(F466,'1.2(1)②'!$J:$J,0),1))</f>
        <v>39</v>
      </c>
      <c r="F466" s="45" t="s">
        <v>2316</v>
      </c>
      <c r="G466" s="45" t="s">
        <v>1441</v>
      </c>
      <c r="H466" s="45" t="s">
        <v>1308</v>
      </c>
      <c r="I466" s="45" t="s">
        <v>1414</v>
      </c>
      <c r="J466" s="45" t="s">
        <v>1222</v>
      </c>
      <c r="K466" s="45" t="s">
        <v>1178</v>
      </c>
      <c r="L466" s="45" t="s">
        <v>1178</v>
      </c>
      <c r="M466" s="45" t="s">
        <v>1187</v>
      </c>
      <c r="N466" s="45" t="s">
        <v>1188</v>
      </c>
      <c r="O466" s="73" t="s">
        <v>1178</v>
      </c>
      <c r="P466" s="45" t="s">
        <v>1309</v>
      </c>
      <c r="Q466" s="45" t="s">
        <v>1178</v>
      </c>
      <c r="R466" s="45" t="s">
        <v>1178</v>
      </c>
      <c r="S466" s="45" t="s">
        <v>1410</v>
      </c>
      <c r="T466" s="45" t="s">
        <v>1178</v>
      </c>
      <c r="U466" s="45" t="s">
        <v>1178</v>
      </c>
      <c r="V466" s="45" t="s">
        <v>1442</v>
      </c>
      <c r="W466" s="99" t="s">
        <v>2669</v>
      </c>
      <c r="X466" s="99"/>
    </row>
    <row r="467" spans="2:24" ht="86.4">
      <c r="B467" s="45">
        <f t="shared" si="7"/>
        <v>461</v>
      </c>
      <c r="C467" s="45" t="s">
        <v>1407</v>
      </c>
      <c r="D467" s="45" t="s">
        <v>1929</v>
      </c>
      <c r="E467" s="99">
        <f>IF(D467="1.2(1)①",INDEX('1.2(1)①'!$B:$B,MATCH(F467,'1.2(1)①'!$J:$J,0),1),INDEX('1.2(1)②'!$B:$B,MATCH(F467,'1.2(1)②'!$J:$J,0),1))</f>
        <v>39</v>
      </c>
      <c r="F467" s="45" t="s">
        <v>2316</v>
      </c>
      <c r="G467" s="45" t="s">
        <v>1443</v>
      </c>
      <c r="H467" s="45" t="s">
        <v>1308</v>
      </c>
      <c r="I467" s="45" t="s">
        <v>1409</v>
      </c>
      <c r="J467" s="45" t="s">
        <v>1222</v>
      </c>
      <c r="K467" s="45" t="s">
        <v>1178</v>
      </c>
      <c r="L467" s="45">
        <v>4.8099999999999996</v>
      </c>
      <c r="M467" s="45" t="s">
        <v>1187</v>
      </c>
      <c r="N467" s="45" t="s">
        <v>1188</v>
      </c>
      <c r="O467" s="73" t="s">
        <v>1178</v>
      </c>
      <c r="P467" s="45" t="s">
        <v>1309</v>
      </c>
      <c r="Q467" s="45" t="s">
        <v>1178</v>
      </c>
      <c r="R467" s="45" t="s">
        <v>1178</v>
      </c>
      <c r="S467" s="45" t="s">
        <v>1410</v>
      </c>
      <c r="T467" s="45" t="s">
        <v>1178</v>
      </c>
      <c r="U467" s="45" t="s">
        <v>1178</v>
      </c>
      <c r="V467" s="45" t="s">
        <v>1444</v>
      </c>
      <c r="W467" s="99" t="s">
        <v>2669</v>
      </c>
      <c r="X467" s="99"/>
    </row>
    <row r="468" spans="2:24" ht="86.4">
      <c r="B468" s="45">
        <f t="shared" si="7"/>
        <v>462</v>
      </c>
      <c r="C468" s="45" t="s">
        <v>1407</v>
      </c>
      <c r="D468" s="45" t="s">
        <v>1929</v>
      </c>
      <c r="E468" s="99">
        <f>IF(D468="1.2(1)①",INDEX('1.2(1)①'!$B:$B,MATCH(F468,'1.2(1)①'!$J:$J,0),1),INDEX('1.2(1)②'!$B:$B,MATCH(F468,'1.2(1)②'!$J:$J,0),1))</f>
        <v>39</v>
      </c>
      <c r="F468" s="45" t="s">
        <v>2316</v>
      </c>
      <c r="G468" s="45" t="s">
        <v>1443</v>
      </c>
      <c r="H468" s="45" t="s">
        <v>1308</v>
      </c>
      <c r="I468" s="45" t="s">
        <v>1412</v>
      </c>
      <c r="J468" s="45" t="s">
        <v>1222</v>
      </c>
      <c r="K468" s="45" t="s">
        <v>1178</v>
      </c>
      <c r="L468" s="45" t="s">
        <v>1178</v>
      </c>
      <c r="M468" s="45" t="s">
        <v>1187</v>
      </c>
      <c r="N468" s="45" t="s">
        <v>1188</v>
      </c>
      <c r="O468" s="73" t="s">
        <v>1178</v>
      </c>
      <c r="P468" s="45" t="s">
        <v>1309</v>
      </c>
      <c r="Q468" s="45" t="s">
        <v>1178</v>
      </c>
      <c r="R468" s="45" t="s">
        <v>1178</v>
      </c>
      <c r="S468" s="45" t="s">
        <v>1410</v>
      </c>
      <c r="T468" s="45" t="s">
        <v>1178</v>
      </c>
      <c r="U468" s="45" t="s">
        <v>1178</v>
      </c>
      <c r="V468" s="45" t="s">
        <v>1444</v>
      </c>
      <c r="W468" s="99" t="s">
        <v>2669</v>
      </c>
      <c r="X468" s="99"/>
    </row>
    <row r="469" spans="2:24" ht="86.4">
      <c r="B469" s="45">
        <f t="shared" si="7"/>
        <v>463</v>
      </c>
      <c r="C469" s="45" t="s">
        <v>1407</v>
      </c>
      <c r="D469" s="45" t="s">
        <v>1929</v>
      </c>
      <c r="E469" s="99">
        <f>IF(D469="1.2(1)①",INDEX('1.2(1)①'!$B:$B,MATCH(F469,'1.2(1)①'!$J:$J,0),1),INDEX('1.2(1)②'!$B:$B,MATCH(F469,'1.2(1)②'!$J:$J,0),1))</f>
        <v>39</v>
      </c>
      <c r="F469" s="45" t="s">
        <v>2316</v>
      </c>
      <c r="G469" s="45" t="s">
        <v>1443</v>
      </c>
      <c r="H469" s="45" t="s">
        <v>1308</v>
      </c>
      <c r="I469" s="45" t="s">
        <v>1413</v>
      </c>
      <c r="J469" s="45" t="s">
        <v>1222</v>
      </c>
      <c r="K469" s="45" t="s">
        <v>1178</v>
      </c>
      <c r="L469" s="45" t="s">
        <v>1178</v>
      </c>
      <c r="M469" s="45" t="s">
        <v>1187</v>
      </c>
      <c r="N469" s="45" t="s">
        <v>1188</v>
      </c>
      <c r="O469" s="73" t="s">
        <v>1178</v>
      </c>
      <c r="P469" s="45" t="s">
        <v>1309</v>
      </c>
      <c r="Q469" s="45" t="s">
        <v>1178</v>
      </c>
      <c r="R469" s="45" t="s">
        <v>1178</v>
      </c>
      <c r="S469" s="45" t="s">
        <v>1410</v>
      </c>
      <c r="T469" s="45" t="s">
        <v>1178</v>
      </c>
      <c r="U469" s="45" t="s">
        <v>1178</v>
      </c>
      <c r="V469" s="45" t="s">
        <v>1444</v>
      </c>
      <c r="W469" s="99" t="s">
        <v>2669</v>
      </c>
      <c r="X469" s="99"/>
    </row>
    <row r="470" spans="2:24" ht="86.4">
      <c r="B470" s="45">
        <f t="shared" si="7"/>
        <v>464</v>
      </c>
      <c r="C470" s="45" t="s">
        <v>1407</v>
      </c>
      <c r="D470" s="45" t="s">
        <v>1929</v>
      </c>
      <c r="E470" s="99">
        <f>IF(D470="1.2(1)①",INDEX('1.2(1)①'!$B:$B,MATCH(F470,'1.2(1)①'!$J:$J,0),1),INDEX('1.2(1)②'!$B:$B,MATCH(F470,'1.2(1)②'!$J:$J,0),1))</f>
        <v>39</v>
      </c>
      <c r="F470" s="45" t="s">
        <v>2316</v>
      </c>
      <c r="G470" s="45" t="s">
        <v>1443</v>
      </c>
      <c r="H470" s="45" t="s">
        <v>1308</v>
      </c>
      <c r="I470" s="45" t="s">
        <v>1414</v>
      </c>
      <c r="J470" s="45" t="s">
        <v>1222</v>
      </c>
      <c r="K470" s="45" t="s">
        <v>1178</v>
      </c>
      <c r="L470" s="45" t="s">
        <v>1178</v>
      </c>
      <c r="M470" s="45" t="s">
        <v>1187</v>
      </c>
      <c r="N470" s="45" t="s">
        <v>1188</v>
      </c>
      <c r="O470" s="73" t="s">
        <v>1178</v>
      </c>
      <c r="P470" s="45" t="s">
        <v>1309</v>
      </c>
      <c r="Q470" s="45" t="s">
        <v>1178</v>
      </c>
      <c r="R470" s="45" t="s">
        <v>1178</v>
      </c>
      <c r="S470" s="45" t="s">
        <v>1410</v>
      </c>
      <c r="T470" s="45" t="s">
        <v>1178</v>
      </c>
      <c r="U470" s="45" t="s">
        <v>1178</v>
      </c>
      <c r="V470" s="45" t="s">
        <v>1444</v>
      </c>
      <c r="W470" s="99" t="s">
        <v>2669</v>
      </c>
      <c r="X470" s="99"/>
    </row>
    <row r="471" spans="2:24" ht="86.4">
      <c r="B471" s="45">
        <f t="shared" si="7"/>
        <v>465</v>
      </c>
      <c r="C471" s="45" t="s">
        <v>1407</v>
      </c>
      <c r="D471" s="45" t="s">
        <v>1929</v>
      </c>
      <c r="E471" s="99">
        <f>IF(D471="1.2(1)①",INDEX('1.2(1)①'!$B:$B,MATCH(F471,'1.2(1)①'!$J:$J,0),1),INDEX('1.2(1)②'!$B:$B,MATCH(F471,'1.2(1)②'!$J:$J,0),1))</f>
        <v>39</v>
      </c>
      <c r="F471" s="45" t="s">
        <v>2316</v>
      </c>
      <c r="G471" s="45" t="s">
        <v>1445</v>
      </c>
      <c r="H471" s="45" t="s">
        <v>1308</v>
      </c>
      <c r="I471" s="45" t="s">
        <v>1409</v>
      </c>
      <c r="J471" s="45" t="s">
        <v>1222</v>
      </c>
      <c r="K471" s="45" t="s">
        <v>1178</v>
      </c>
      <c r="L471" s="45">
        <v>3.06</v>
      </c>
      <c r="M471" s="45" t="s">
        <v>1187</v>
      </c>
      <c r="N471" s="45" t="s">
        <v>1188</v>
      </c>
      <c r="O471" s="73" t="s">
        <v>1178</v>
      </c>
      <c r="P471" s="45" t="s">
        <v>1309</v>
      </c>
      <c r="Q471" s="45" t="s">
        <v>1178</v>
      </c>
      <c r="R471" s="45" t="s">
        <v>1178</v>
      </c>
      <c r="S471" s="45" t="s">
        <v>1410</v>
      </c>
      <c r="T471" s="45" t="s">
        <v>1178</v>
      </c>
      <c r="U471" s="45" t="s">
        <v>1178</v>
      </c>
      <c r="V471" s="45" t="s">
        <v>1446</v>
      </c>
      <c r="W471" s="99" t="s">
        <v>2669</v>
      </c>
      <c r="X471" s="99"/>
    </row>
    <row r="472" spans="2:24" ht="86.4">
      <c r="B472" s="45">
        <f t="shared" si="7"/>
        <v>466</v>
      </c>
      <c r="C472" s="45" t="s">
        <v>1407</v>
      </c>
      <c r="D472" s="45" t="s">
        <v>1929</v>
      </c>
      <c r="E472" s="99">
        <f>IF(D472="1.2(1)①",INDEX('1.2(1)①'!$B:$B,MATCH(F472,'1.2(1)①'!$J:$J,0),1),INDEX('1.2(1)②'!$B:$B,MATCH(F472,'1.2(1)②'!$J:$J,0),1))</f>
        <v>39</v>
      </c>
      <c r="F472" s="45" t="s">
        <v>2316</v>
      </c>
      <c r="G472" s="45" t="s">
        <v>1445</v>
      </c>
      <c r="H472" s="45" t="s">
        <v>1308</v>
      </c>
      <c r="I472" s="45" t="s">
        <v>1412</v>
      </c>
      <c r="J472" s="45" t="s">
        <v>1222</v>
      </c>
      <c r="K472" s="45" t="s">
        <v>1178</v>
      </c>
      <c r="L472" s="45" t="s">
        <v>1178</v>
      </c>
      <c r="M472" s="45" t="s">
        <v>1187</v>
      </c>
      <c r="N472" s="45" t="s">
        <v>1188</v>
      </c>
      <c r="O472" s="73" t="s">
        <v>1178</v>
      </c>
      <c r="P472" s="45" t="s">
        <v>1309</v>
      </c>
      <c r="Q472" s="45" t="s">
        <v>1178</v>
      </c>
      <c r="R472" s="45" t="s">
        <v>1178</v>
      </c>
      <c r="S472" s="45" t="s">
        <v>1410</v>
      </c>
      <c r="T472" s="45" t="s">
        <v>1178</v>
      </c>
      <c r="U472" s="45" t="s">
        <v>1178</v>
      </c>
      <c r="V472" s="45" t="s">
        <v>1446</v>
      </c>
      <c r="W472" s="99" t="s">
        <v>2669</v>
      </c>
      <c r="X472" s="99"/>
    </row>
    <row r="473" spans="2:24" ht="86.4">
      <c r="B473" s="45">
        <f t="shared" si="7"/>
        <v>467</v>
      </c>
      <c r="C473" s="45" t="s">
        <v>1407</v>
      </c>
      <c r="D473" s="45" t="s">
        <v>1929</v>
      </c>
      <c r="E473" s="99">
        <f>IF(D473="1.2(1)①",INDEX('1.2(1)①'!$B:$B,MATCH(F473,'1.2(1)①'!$J:$J,0),1),INDEX('1.2(1)②'!$B:$B,MATCH(F473,'1.2(1)②'!$J:$J,0),1))</f>
        <v>39</v>
      </c>
      <c r="F473" s="45" t="s">
        <v>2316</v>
      </c>
      <c r="G473" s="45" t="s">
        <v>1445</v>
      </c>
      <c r="H473" s="45" t="s">
        <v>1308</v>
      </c>
      <c r="I473" s="45" t="s">
        <v>1413</v>
      </c>
      <c r="J473" s="45" t="s">
        <v>1222</v>
      </c>
      <c r="K473" s="45" t="s">
        <v>1178</v>
      </c>
      <c r="L473" s="45" t="s">
        <v>1178</v>
      </c>
      <c r="M473" s="45" t="s">
        <v>1187</v>
      </c>
      <c r="N473" s="45" t="s">
        <v>1188</v>
      </c>
      <c r="O473" s="73" t="s">
        <v>1178</v>
      </c>
      <c r="P473" s="45" t="s">
        <v>1309</v>
      </c>
      <c r="Q473" s="45" t="s">
        <v>1178</v>
      </c>
      <c r="R473" s="45" t="s">
        <v>1178</v>
      </c>
      <c r="S473" s="45" t="s">
        <v>1410</v>
      </c>
      <c r="T473" s="45" t="s">
        <v>1178</v>
      </c>
      <c r="U473" s="45" t="s">
        <v>1178</v>
      </c>
      <c r="V473" s="45" t="s">
        <v>1446</v>
      </c>
      <c r="W473" s="99" t="s">
        <v>2669</v>
      </c>
      <c r="X473" s="99"/>
    </row>
    <row r="474" spans="2:24" ht="86.4">
      <c r="B474" s="45">
        <f t="shared" si="7"/>
        <v>468</v>
      </c>
      <c r="C474" s="45" t="s">
        <v>1407</v>
      </c>
      <c r="D474" s="45" t="s">
        <v>1929</v>
      </c>
      <c r="E474" s="99">
        <f>IF(D474="1.2(1)①",INDEX('1.2(1)①'!$B:$B,MATCH(F474,'1.2(1)①'!$J:$J,0),1),INDEX('1.2(1)②'!$B:$B,MATCH(F474,'1.2(1)②'!$J:$J,0),1))</f>
        <v>39</v>
      </c>
      <c r="F474" s="45" t="s">
        <v>2316</v>
      </c>
      <c r="G474" s="45" t="s">
        <v>1445</v>
      </c>
      <c r="H474" s="45" t="s">
        <v>1308</v>
      </c>
      <c r="I474" s="45" t="s">
        <v>1414</v>
      </c>
      <c r="J474" s="45" t="s">
        <v>1222</v>
      </c>
      <c r="K474" s="45" t="s">
        <v>1178</v>
      </c>
      <c r="L474" s="45" t="s">
        <v>1178</v>
      </c>
      <c r="M474" s="45" t="s">
        <v>1187</v>
      </c>
      <c r="N474" s="45" t="s">
        <v>1188</v>
      </c>
      <c r="O474" s="73" t="s">
        <v>1178</v>
      </c>
      <c r="P474" s="45" t="s">
        <v>1309</v>
      </c>
      <c r="Q474" s="45" t="s">
        <v>1178</v>
      </c>
      <c r="R474" s="45" t="s">
        <v>1178</v>
      </c>
      <c r="S474" s="45" t="s">
        <v>1410</v>
      </c>
      <c r="T474" s="45" t="s">
        <v>1178</v>
      </c>
      <c r="U474" s="45" t="s">
        <v>1178</v>
      </c>
      <c r="V474" s="45" t="s">
        <v>1446</v>
      </c>
      <c r="W474" s="99" t="s">
        <v>2669</v>
      </c>
      <c r="X474" s="99"/>
    </row>
    <row r="475" spans="2:24" ht="43.2">
      <c r="B475" s="45">
        <f t="shared" si="7"/>
        <v>469</v>
      </c>
      <c r="C475" s="45" t="s">
        <v>1447</v>
      </c>
      <c r="D475" s="45" t="s">
        <v>1929</v>
      </c>
      <c r="E475" s="99">
        <f>IF(D475="1.2(1)①",INDEX('1.2(1)①'!$B:$B,MATCH(F475,'1.2(1)①'!$J:$J,0),1),INDEX('1.2(1)②'!$B:$B,MATCH(F475,'1.2(1)②'!$J:$J,0),1))</f>
        <v>39</v>
      </c>
      <c r="F475" s="45" t="s">
        <v>2316</v>
      </c>
      <c r="G475" s="45" t="s">
        <v>1178</v>
      </c>
      <c r="H475" s="45" t="s">
        <v>1178</v>
      </c>
      <c r="I475" s="45" t="s">
        <v>1178</v>
      </c>
      <c r="J475" s="45" t="s">
        <v>1403</v>
      </c>
      <c r="K475" s="45" t="s">
        <v>1178</v>
      </c>
      <c r="L475" s="45">
        <v>4.3</v>
      </c>
      <c r="M475" s="45" t="s">
        <v>1187</v>
      </c>
      <c r="N475" s="45" t="s">
        <v>1188</v>
      </c>
      <c r="O475" s="73" t="s">
        <v>1178</v>
      </c>
      <c r="P475" s="45" t="s">
        <v>1182</v>
      </c>
      <c r="Q475" s="45" t="s">
        <v>1404</v>
      </c>
      <c r="R475" s="45" t="s">
        <v>1405</v>
      </c>
      <c r="S475" s="45" t="s">
        <v>1406</v>
      </c>
      <c r="T475" s="45" t="s">
        <v>1404</v>
      </c>
      <c r="U475" s="45" t="s">
        <v>1405</v>
      </c>
      <c r="V475" s="45" t="s">
        <v>1406</v>
      </c>
      <c r="W475" s="99" t="s">
        <v>2669</v>
      </c>
      <c r="X475" s="99"/>
    </row>
    <row r="476" spans="2:24" ht="86.4">
      <c r="B476" s="45">
        <f t="shared" si="7"/>
        <v>470</v>
      </c>
      <c r="C476" s="45" t="s">
        <v>1447</v>
      </c>
      <c r="D476" s="45" t="s">
        <v>1929</v>
      </c>
      <c r="E476" s="99">
        <f>IF(D476="1.2(1)①",INDEX('1.2(1)①'!$B:$B,MATCH(F476,'1.2(1)①'!$J:$J,0),1),INDEX('1.2(1)②'!$B:$B,MATCH(F476,'1.2(1)②'!$J:$J,0),1))</f>
        <v>39</v>
      </c>
      <c r="F476" s="45" t="s">
        <v>2316</v>
      </c>
      <c r="G476" s="45" t="s">
        <v>1448</v>
      </c>
      <c r="H476" s="45" t="s">
        <v>1178</v>
      </c>
      <c r="I476" s="45" t="s">
        <v>1178</v>
      </c>
      <c r="J476" s="45" t="s">
        <v>1222</v>
      </c>
      <c r="K476" s="45" t="s">
        <v>1178</v>
      </c>
      <c r="L476" s="45">
        <v>10.199999999999999</v>
      </c>
      <c r="M476" s="45" t="s">
        <v>1187</v>
      </c>
      <c r="N476" s="45" t="s">
        <v>1188</v>
      </c>
      <c r="O476" s="73">
        <v>13020000</v>
      </c>
      <c r="P476" s="45" t="s">
        <v>1309</v>
      </c>
      <c r="Q476" s="45" t="s">
        <v>1178</v>
      </c>
      <c r="R476" s="45" t="s">
        <v>1178</v>
      </c>
      <c r="S476" s="45" t="s">
        <v>1410</v>
      </c>
      <c r="T476" s="45" t="s">
        <v>1178</v>
      </c>
      <c r="U476" s="45" t="s">
        <v>1178</v>
      </c>
      <c r="V476" s="45" t="s">
        <v>1449</v>
      </c>
      <c r="W476" s="99" t="s">
        <v>2669</v>
      </c>
      <c r="X476" s="52" t="s">
        <v>2967</v>
      </c>
    </row>
    <row r="477" spans="2:24" ht="86.4">
      <c r="B477" s="45">
        <f t="shared" si="7"/>
        <v>471</v>
      </c>
      <c r="C477" s="45" t="s">
        <v>1447</v>
      </c>
      <c r="D477" s="45" t="s">
        <v>1929</v>
      </c>
      <c r="E477" s="99">
        <f>IF(D477="1.2(1)①",INDEX('1.2(1)①'!$B:$B,MATCH(F477,'1.2(1)①'!$J:$J,0),1),INDEX('1.2(1)②'!$B:$B,MATCH(F477,'1.2(1)②'!$J:$J,0),1))</f>
        <v>39</v>
      </c>
      <c r="F477" s="45" t="s">
        <v>2316</v>
      </c>
      <c r="G477" s="45" t="s">
        <v>1450</v>
      </c>
      <c r="H477" s="45" t="s">
        <v>1178</v>
      </c>
      <c r="I477" s="45" t="s">
        <v>1178</v>
      </c>
      <c r="J477" s="45" t="s">
        <v>1222</v>
      </c>
      <c r="K477" s="45" t="s">
        <v>1178</v>
      </c>
      <c r="L477" s="45">
        <v>6.2</v>
      </c>
      <c r="M477" s="45" t="s">
        <v>1187</v>
      </c>
      <c r="N477" s="45" t="s">
        <v>1188</v>
      </c>
      <c r="O477" s="73">
        <v>9710000</v>
      </c>
      <c r="P477" s="45" t="s">
        <v>1309</v>
      </c>
      <c r="Q477" s="45" t="s">
        <v>1178</v>
      </c>
      <c r="R477" s="45" t="s">
        <v>1178</v>
      </c>
      <c r="S477" s="45" t="s">
        <v>1410</v>
      </c>
      <c r="T477" s="45" t="s">
        <v>1178</v>
      </c>
      <c r="U477" s="45" t="s">
        <v>1178</v>
      </c>
      <c r="V477" s="45" t="s">
        <v>1451</v>
      </c>
      <c r="W477" s="99" t="s">
        <v>2669</v>
      </c>
      <c r="X477" s="52" t="s">
        <v>2967</v>
      </c>
    </row>
    <row r="478" spans="2:24" ht="86.4">
      <c r="B478" s="45">
        <f t="shared" si="7"/>
        <v>472</v>
      </c>
      <c r="C478" s="45" t="s">
        <v>1447</v>
      </c>
      <c r="D478" s="45" t="s">
        <v>1929</v>
      </c>
      <c r="E478" s="99">
        <f>IF(D478="1.2(1)①",INDEX('1.2(1)①'!$B:$B,MATCH(F478,'1.2(1)①'!$J:$J,0),1),INDEX('1.2(1)②'!$B:$B,MATCH(F478,'1.2(1)②'!$J:$J,0),1))</f>
        <v>39</v>
      </c>
      <c r="F478" s="45" t="s">
        <v>2316</v>
      </c>
      <c r="G478" s="45" t="s">
        <v>1452</v>
      </c>
      <c r="H478" s="45" t="s">
        <v>1178</v>
      </c>
      <c r="I478" s="45" t="s">
        <v>1178</v>
      </c>
      <c r="J478" s="45" t="s">
        <v>1222</v>
      </c>
      <c r="K478" s="45" t="s">
        <v>1178</v>
      </c>
      <c r="L478" s="45">
        <v>4.5999999999999996</v>
      </c>
      <c r="M478" s="45" t="s">
        <v>1187</v>
      </c>
      <c r="N478" s="45" t="s">
        <v>1188</v>
      </c>
      <c r="O478" s="73" t="s">
        <v>1178</v>
      </c>
      <c r="P478" s="45" t="s">
        <v>1309</v>
      </c>
      <c r="Q478" s="45" t="s">
        <v>1178</v>
      </c>
      <c r="R478" s="45" t="s">
        <v>1178</v>
      </c>
      <c r="S478" s="45" t="s">
        <v>1410</v>
      </c>
      <c r="T478" s="45" t="s">
        <v>1178</v>
      </c>
      <c r="U478" s="45" t="s">
        <v>1178</v>
      </c>
      <c r="V478" s="45" t="s">
        <v>1453</v>
      </c>
      <c r="W478" s="99" t="s">
        <v>2669</v>
      </c>
      <c r="X478" s="99"/>
    </row>
    <row r="479" spans="2:24" ht="72">
      <c r="B479" s="45">
        <f t="shared" si="7"/>
        <v>473</v>
      </c>
      <c r="C479" s="45" t="s">
        <v>1454</v>
      </c>
      <c r="D479" s="45" t="s">
        <v>1929</v>
      </c>
      <c r="E479" s="99">
        <f>IF(D479="1.2(1)①",INDEX('1.2(1)①'!$B:$B,MATCH(F479,'1.2(1)①'!$J:$J,0),1),INDEX('1.2(1)②'!$B:$B,MATCH(F479,'1.2(1)②'!$J:$J,0),1))</f>
        <v>39</v>
      </c>
      <c r="F479" s="45" t="s">
        <v>2316</v>
      </c>
      <c r="G479" s="45" t="s">
        <v>1455</v>
      </c>
      <c r="H479" s="45" t="s">
        <v>1178</v>
      </c>
      <c r="I479" s="45" t="s">
        <v>1178</v>
      </c>
      <c r="J479" s="45" t="s">
        <v>1222</v>
      </c>
      <c r="K479" s="45" t="s">
        <v>1178</v>
      </c>
      <c r="L479" s="45">
        <v>3.2</v>
      </c>
      <c r="M479" s="45" t="s">
        <v>1187</v>
      </c>
      <c r="N479" s="45" t="s">
        <v>1188</v>
      </c>
      <c r="O479" s="73">
        <v>4530000</v>
      </c>
      <c r="P479" s="45" t="s">
        <v>1309</v>
      </c>
      <c r="Q479" s="45" t="s">
        <v>1178</v>
      </c>
      <c r="R479" s="45" t="s">
        <v>1178</v>
      </c>
      <c r="S479" s="45" t="s">
        <v>1410</v>
      </c>
      <c r="T479" s="45" t="s">
        <v>1178</v>
      </c>
      <c r="U479" s="45" t="s">
        <v>1178</v>
      </c>
      <c r="V479" s="45" t="s">
        <v>1456</v>
      </c>
      <c r="W479" s="99" t="s">
        <v>2669</v>
      </c>
      <c r="X479" s="52" t="s">
        <v>2967</v>
      </c>
    </row>
    <row r="480" spans="2:24" ht="86.4">
      <c r="B480" s="45">
        <f t="shared" si="7"/>
        <v>474</v>
      </c>
      <c r="C480" s="45" t="s">
        <v>1454</v>
      </c>
      <c r="D480" s="45" t="s">
        <v>1929</v>
      </c>
      <c r="E480" s="99">
        <f>IF(D480="1.2(1)①",INDEX('1.2(1)①'!$B:$B,MATCH(F480,'1.2(1)①'!$J:$J,0),1),INDEX('1.2(1)②'!$B:$B,MATCH(F480,'1.2(1)②'!$J:$J,0),1))</f>
        <v>39</v>
      </c>
      <c r="F480" s="45" t="s">
        <v>2316</v>
      </c>
      <c r="G480" s="45" t="s">
        <v>1457</v>
      </c>
      <c r="H480" s="45" t="s">
        <v>1178</v>
      </c>
      <c r="I480" s="45" t="s">
        <v>1178</v>
      </c>
      <c r="J480" s="45" t="s">
        <v>1222</v>
      </c>
      <c r="K480" s="45" t="s">
        <v>1178</v>
      </c>
      <c r="L480" s="45">
        <v>3.6</v>
      </c>
      <c r="M480" s="45" t="s">
        <v>1187</v>
      </c>
      <c r="N480" s="45" t="s">
        <v>1188</v>
      </c>
      <c r="O480" s="73" t="s">
        <v>1178</v>
      </c>
      <c r="P480" s="45" t="s">
        <v>1309</v>
      </c>
      <c r="Q480" s="45" t="s">
        <v>1178</v>
      </c>
      <c r="R480" s="45" t="s">
        <v>1178</v>
      </c>
      <c r="S480" s="45" t="s">
        <v>1410</v>
      </c>
      <c r="T480" s="45" t="s">
        <v>1178</v>
      </c>
      <c r="U480" s="45" t="s">
        <v>1178</v>
      </c>
      <c r="V480" s="45" t="s">
        <v>1458</v>
      </c>
      <c r="W480" s="99" t="s">
        <v>2669</v>
      </c>
      <c r="X480" s="99"/>
    </row>
    <row r="481" spans="2:24" ht="86.4">
      <c r="B481" s="45">
        <f t="shared" si="7"/>
        <v>475</v>
      </c>
      <c r="C481" s="45" t="s">
        <v>1454</v>
      </c>
      <c r="D481" s="45" t="s">
        <v>1929</v>
      </c>
      <c r="E481" s="99">
        <f>IF(D481="1.2(1)①",INDEX('1.2(1)①'!$B:$B,MATCH(F481,'1.2(1)①'!$J:$J,0),1),INDEX('1.2(1)②'!$B:$B,MATCH(F481,'1.2(1)②'!$J:$J,0),1))</f>
        <v>39</v>
      </c>
      <c r="F481" s="45" t="s">
        <v>2316</v>
      </c>
      <c r="G481" s="45" t="s">
        <v>1459</v>
      </c>
      <c r="H481" s="45" t="s">
        <v>1178</v>
      </c>
      <c r="I481" s="45" t="s">
        <v>1178</v>
      </c>
      <c r="J481" s="45" t="s">
        <v>1222</v>
      </c>
      <c r="K481" s="45" t="s">
        <v>1178</v>
      </c>
      <c r="L481" s="45">
        <v>3.05</v>
      </c>
      <c r="M481" s="45" t="s">
        <v>1187</v>
      </c>
      <c r="N481" s="45" t="s">
        <v>1188</v>
      </c>
      <c r="O481" s="73" t="s">
        <v>1178</v>
      </c>
      <c r="P481" s="45" t="s">
        <v>1309</v>
      </c>
      <c r="Q481" s="45" t="s">
        <v>1178</v>
      </c>
      <c r="R481" s="45" t="s">
        <v>1178</v>
      </c>
      <c r="S481" s="45" t="s">
        <v>1410</v>
      </c>
      <c r="T481" s="45" t="s">
        <v>1178</v>
      </c>
      <c r="U481" s="45" t="s">
        <v>1178</v>
      </c>
      <c r="V481" s="45" t="s">
        <v>1460</v>
      </c>
      <c r="W481" s="99" t="s">
        <v>2669</v>
      </c>
      <c r="X481" s="99"/>
    </row>
    <row r="482" spans="2:24" ht="57.6">
      <c r="B482" s="45">
        <f t="shared" si="7"/>
        <v>476</v>
      </c>
      <c r="C482" s="45" t="s">
        <v>1461</v>
      </c>
      <c r="D482" s="45" t="s">
        <v>1929</v>
      </c>
      <c r="E482" s="99">
        <f>IF(D482="1.2(1)①",INDEX('1.2(1)①'!$B:$B,MATCH(F482,'1.2(1)①'!$J:$J,0),1),INDEX('1.2(1)②'!$B:$B,MATCH(F482,'1.2(1)②'!$J:$J,0),1))</f>
        <v>39</v>
      </c>
      <c r="F482" s="45" t="s">
        <v>2316</v>
      </c>
      <c r="G482" s="45" t="s">
        <v>1462</v>
      </c>
      <c r="H482" s="45" t="s">
        <v>1178</v>
      </c>
      <c r="I482" s="45" t="s">
        <v>1178</v>
      </c>
      <c r="J482" s="45" t="s">
        <v>1222</v>
      </c>
      <c r="K482" s="45" t="s">
        <v>1178</v>
      </c>
      <c r="L482" s="45">
        <v>4.2</v>
      </c>
      <c r="M482" s="45" t="s">
        <v>1187</v>
      </c>
      <c r="N482" s="45" t="s">
        <v>1188</v>
      </c>
      <c r="O482" s="73">
        <v>8330000</v>
      </c>
      <c r="P482" s="45" t="s">
        <v>1182</v>
      </c>
      <c r="Q482" s="45" t="s">
        <v>1178</v>
      </c>
      <c r="R482" s="45" t="s">
        <v>1178</v>
      </c>
      <c r="S482" s="45" t="s">
        <v>1410</v>
      </c>
      <c r="T482" s="45" t="s">
        <v>1404</v>
      </c>
      <c r="U482" s="45" t="s">
        <v>1405</v>
      </c>
      <c r="V482" s="45" t="s">
        <v>1406</v>
      </c>
      <c r="W482" s="99" t="s">
        <v>2669</v>
      </c>
      <c r="X482" s="52" t="s">
        <v>2967</v>
      </c>
    </row>
    <row r="483" spans="2:24" ht="43.2">
      <c r="B483" s="45">
        <f t="shared" si="7"/>
        <v>477</v>
      </c>
      <c r="C483" s="45" t="s">
        <v>1461</v>
      </c>
      <c r="D483" s="45" t="s">
        <v>1929</v>
      </c>
      <c r="E483" s="99">
        <f>IF(D483="1.2(1)①",INDEX('1.2(1)①'!$B:$B,MATCH(F483,'1.2(1)①'!$J:$J,0),1),INDEX('1.2(1)②'!$B:$B,MATCH(F483,'1.2(1)②'!$J:$J,0),1))</f>
        <v>39</v>
      </c>
      <c r="F483" s="45" t="s">
        <v>2316</v>
      </c>
      <c r="G483" s="45" t="s">
        <v>1463</v>
      </c>
      <c r="H483" s="45" t="s">
        <v>1178</v>
      </c>
      <c r="I483" s="45" t="s">
        <v>1178</v>
      </c>
      <c r="J483" s="45" t="s">
        <v>1222</v>
      </c>
      <c r="K483" s="45" t="s">
        <v>1178</v>
      </c>
      <c r="L483" s="45">
        <v>3.9</v>
      </c>
      <c r="M483" s="45" t="s">
        <v>1187</v>
      </c>
      <c r="N483" s="45" t="s">
        <v>1188</v>
      </c>
      <c r="O483" s="73" t="s">
        <v>1178</v>
      </c>
      <c r="P483" s="45" t="s">
        <v>1182</v>
      </c>
      <c r="Q483" s="45" t="s">
        <v>1178</v>
      </c>
      <c r="R483" s="45" t="s">
        <v>1178</v>
      </c>
      <c r="S483" s="45" t="s">
        <v>1410</v>
      </c>
      <c r="T483" s="45" t="s">
        <v>1404</v>
      </c>
      <c r="U483" s="45" t="s">
        <v>1405</v>
      </c>
      <c r="V483" s="45" t="s">
        <v>1406</v>
      </c>
      <c r="W483" s="99" t="s">
        <v>2669</v>
      </c>
      <c r="X483" s="99"/>
    </row>
    <row r="484" spans="2:24" ht="72">
      <c r="B484" s="45">
        <f t="shared" si="7"/>
        <v>478</v>
      </c>
      <c r="C484" s="45" t="s">
        <v>1464</v>
      </c>
      <c r="D484" s="45" t="s">
        <v>1929</v>
      </c>
      <c r="E484" s="99">
        <f>IF(D484="1.2(1)①",INDEX('1.2(1)①'!$B:$B,MATCH(F484,'1.2(1)①'!$J:$J,0),1),INDEX('1.2(1)②'!$B:$B,MATCH(F484,'1.2(1)②'!$J:$J,0),1))</f>
        <v>41</v>
      </c>
      <c r="F484" s="45" t="s">
        <v>2317</v>
      </c>
      <c r="G484" s="45" t="s">
        <v>1178</v>
      </c>
      <c r="H484" s="45" t="s">
        <v>1178</v>
      </c>
      <c r="I484" s="45" t="s">
        <v>1178</v>
      </c>
      <c r="J484" s="45">
        <v>0</v>
      </c>
      <c r="K484" s="45">
        <v>0</v>
      </c>
      <c r="L484" s="45">
        <v>3.5</v>
      </c>
      <c r="M484" s="45" t="s">
        <v>1187</v>
      </c>
      <c r="N484" s="45" t="s">
        <v>1188</v>
      </c>
      <c r="O484" s="73" t="s">
        <v>1178</v>
      </c>
      <c r="P484" s="45" t="s">
        <v>1309</v>
      </c>
      <c r="Q484" s="45" t="s">
        <v>1178</v>
      </c>
      <c r="R484" s="45" t="s">
        <v>1178</v>
      </c>
      <c r="S484" s="45" t="s">
        <v>1410</v>
      </c>
      <c r="T484" s="45" t="s">
        <v>1178</v>
      </c>
      <c r="U484" s="45" t="s">
        <v>1178</v>
      </c>
      <c r="V484" s="45" t="s">
        <v>1465</v>
      </c>
      <c r="W484" s="99" t="s">
        <v>2669</v>
      </c>
      <c r="X484" s="99"/>
    </row>
    <row r="485" spans="2:24" ht="72">
      <c r="B485" s="45">
        <f t="shared" si="7"/>
        <v>479</v>
      </c>
      <c r="C485" s="45" t="s">
        <v>1466</v>
      </c>
      <c r="D485" s="45" t="s">
        <v>1929</v>
      </c>
      <c r="E485" s="99">
        <f>IF(D485="1.2(1)①",INDEX('1.2(1)①'!$B:$B,MATCH(F485,'1.2(1)①'!$J:$J,0),1),INDEX('1.2(1)②'!$B:$B,MATCH(F485,'1.2(1)②'!$J:$J,0),1))</f>
        <v>41</v>
      </c>
      <c r="F485" s="45" t="s">
        <v>2317</v>
      </c>
      <c r="G485" s="45" t="s">
        <v>1467</v>
      </c>
      <c r="H485" s="45" t="s">
        <v>1178</v>
      </c>
      <c r="I485" s="45" t="s">
        <v>1178</v>
      </c>
      <c r="J485" s="45" t="s">
        <v>1222</v>
      </c>
      <c r="K485" s="45" t="s">
        <v>1178</v>
      </c>
      <c r="L485" s="45">
        <v>3.7</v>
      </c>
      <c r="M485" s="45" t="s">
        <v>1187</v>
      </c>
      <c r="N485" s="45" t="s">
        <v>1188</v>
      </c>
      <c r="O485" s="73">
        <v>20170000</v>
      </c>
      <c r="P485" s="45" t="s">
        <v>1309</v>
      </c>
      <c r="Q485" s="45" t="s">
        <v>1178</v>
      </c>
      <c r="R485" s="45" t="s">
        <v>1178</v>
      </c>
      <c r="S485" s="45" t="s">
        <v>1410</v>
      </c>
      <c r="T485" s="45" t="s">
        <v>1178</v>
      </c>
      <c r="U485" s="45" t="s">
        <v>1178</v>
      </c>
      <c r="V485" s="45" t="s">
        <v>1468</v>
      </c>
      <c r="W485" s="99" t="s">
        <v>2669</v>
      </c>
      <c r="X485" s="52" t="s">
        <v>2967</v>
      </c>
    </row>
    <row r="486" spans="2:24" ht="72">
      <c r="B486" s="45">
        <f t="shared" si="7"/>
        <v>480</v>
      </c>
      <c r="C486" s="45" t="s">
        <v>1466</v>
      </c>
      <c r="D486" s="45" t="s">
        <v>1929</v>
      </c>
      <c r="E486" s="99">
        <f>IF(D486="1.2(1)①",INDEX('1.2(1)①'!$B:$B,MATCH(F486,'1.2(1)①'!$J:$J,0),1),INDEX('1.2(1)②'!$B:$B,MATCH(F486,'1.2(1)②'!$J:$J,0),1))</f>
        <v>41</v>
      </c>
      <c r="F486" s="45" t="s">
        <v>2317</v>
      </c>
      <c r="G486" s="45" t="s">
        <v>1469</v>
      </c>
      <c r="H486" s="45" t="s">
        <v>1178</v>
      </c>
      <c r="I486" s="45" t="s">
        <v>1178</v>
      </c>
      <c r="J486" s="45" t="s">
        <v>1222</v>
      </c>
      <c r="K486" s="45" t="s">
        <v>1178</v>
      </c>
      <c r="L486" s="45">
        <v>3.5</v>
      </c>
      <c r="M486" s="45" t="s">
        <v>1187</v>
      </c>
      <c r="N486" s="45" t="s">
        <v>1188</v>
      </c>
      <c r="O486" s="73" t="s">
        <v>1178</v>
      </c>
      <c r="P486" s="45" t="s">
        <v>1309</v>
      </c>
      <c r="Q486" s="45" t="s">
        <v>1178</v>
      </c>
      <c r="R486" s="45" t="s">
        <v>1178</v>
      </c>
      <c r="S486" s="45" t="s">
        <v>1410</v>
      </c>
      <c r="T486" s="45" t="s">
        <v>1178</v>
      </c>
      <c r="U486" s="45" t="s">
        <v>1178</v>
      </c>
      <c r="V486" s="45" t="s">
        <v>1470</v>
      </c>
      <c r="W486" s="99" t="s">
        <v>2669</v>
      </c>
      <c r="X486" s="99"/>
    </row>
    <row r="487" spans="2:24" ht="86.4">
      <c r="B487" s="45">
        <f t="shared" si="7"/>
        <v>481</v>
      </c>
      <c r="C487" s="45" t="s">
        <v>1466</v>
      </c>
      <c r="D487" s="45" t="s">
        <v>1929</v>
      </c>
      <c r="E487" s="99">
        <f>IF(D487="1.2(1)①",INDEX('1.2(1)①'!$B:$B,MATCH(F487,'1.2(1)①'!$J:$J,0),1),INDEX('1.2(1)②'!$B:$B,MATCH(F487,'1.2(1)②'!$J:$J,0),1))</f>
        <v>41</v>
      </c>
      <c r="F487" s="45" t="s">
        <v>2317</v>
      </c>
      <c r="G487" s="45" t="s">
        <v>1448</v>
      </c>
      <c r="H487" s="45" t="s">
        <v>1178</v>
      </c>
      <c r="I487" s="45" t="s">
        <v>1178</v>
      </c>
      <c r="J487" s="45" t="s">
        <v>1222</v>
      </c>
      <c r="K487" s="45" t="s">
        <v>1178</v>
      </c>
      <c r="L487" s="45" t="s">
        <v>1178</v>
      </c>
      <c r="M487" s="45" t="s">
        <v>1187</v>
      </c>
      <c r="N487" s="45" t="s">
        <v>1188</v>
      </c>
      <c r="O487" s="73" t="s">
        <v>1178</v>
      </c>
      <c r="P487" s="45" t="s">
        <v>1309</v>
      </c>
      <c r="Q487" s="45" t="s">
        <v>1178</v>
      </c>
      <c r="R487" s="45" t="s">
        <v>1178</v>
      </c>
      <c r="S487" s="45" t="s">
        <v>1410</v>
      </c>
      <c r="T487" s="45" t="s">
        <v>1178</v>
      </c>
      <c r="U487" s="45" t="s">
        <v>1178</v>
      </c>
      <c r="V487" s="45" t="s">
        <v>1449</v>
      </c>
      <c r="W487" s="99" t="s">
        <v>2669</v>
      </c>
      <c r="X487" s="99"/>
    </row>
    <row r="488" spans="2:24" ht="57.6">
      <c r="B488" s="45">
        <f t="shared" si="7"/>
        <v>482</v>
      </c>
      <c r="C488" s="45" t="s">
        <v>1471</v>
      </c>
      <c r="D488" s="45" t="s">
        <v>1929</v>
      </c>
      <c r="E488" s="99">
        <f>IF(D488="1.2(1)①",INDEX('1.2(1)①'!$B:$B,MATCH(F488,'1.2(1)①'!$J:$J,0),1),INDEX('1.2(1)②'!$B:$B,MATCH(F488,'1.2(1)②'!$J:$J,0),1))</f>
        <v>42</v>
      </c>
      <c r="F488" s="45" t="s">
        <v>2318</v>
      </c>
      <c r="G488" s="45" t="s">
        <v>1472</v>
      </c>
      <c r="H488" s="45" t="s">
        <v>1178</v>
      </c>
      <c r="I488" s="45" t="s">
        <v>1178</v>
      </c>
      <c r="J488" s="45" t="s">
        <v>1222</v>
      </c>
      <c r="K488" s="45" t="s">
        <v>1178</v>
      </c>
      <c r="L488" s="45">
        <v>3.53</v>
      </c>
      <c r="M488" s="45" t="s">
        <v>1187</v>
      </c>
      <c r="N488" s="45" t="s">
        <v>1188</v>
      </c>
      <c r="O488" s="73" t="s">
        <v>1178</v>
      </c>
      <c r="P488" s="45" t="s">
        <v>1309</v>
      </c>
      <c r="Q488" s="45" t="s">
        <v>1178</v>
      </c>
      <c r="R488" s="45" t="s">
        <v>1178</v>
      </c>
      <c r="S488" s="45" t="s">
        <v>1410</v>
      </c>
      <c r="T488" s="45" t="s">
        <v>1178</v>
      </c>
      <c r="U488" s="45" t="s">
        <v>1178</v>
      </c>
      <c r="V488" s="45" t="s">
        <v>1473</v>
      </c>
      <c r="W488" s="99" t="s">
        <v>2669</v>
      </c>
      <c r="X488" s="99"/>
    </row>
    <row r="489" spans="2:24" ht="57.6">
      <c r="B489" s="45">
        <f t="shared" si="7"/>
        <v>483</v>
      </c>
      <c r="C489" s="45" t="s">
        <v>1471</v>
      </c>
      <c r="D489" s="45" t="s">
        <v>1929</v>
      </c>
      <c r="E489" s="99">
        <f>IF(D489="1.2(1)①",INDEX('1.2(1)①'!$B:$B,MATCH(F489,'1.2(1)①'!$J:$J,0),1),INDEX('1.2(1)②'!$B:$B,MATCH(F489,'1.2(1)②'!$J:$J,0),1))</f>
        <v>42</v>
      </c>
      <c r="F489" s="45" t="s">
        <v>2318</v>
      </c>
      <c r="G489" s="45" t="s">
        <v>1474</v>
      </c>
      <c r="H489" s="45" t="s">
        <v>1178</v>
      </c>
      <c r="I489" s="45" t="s">
        <v>1178</v>
      </c>
      <c r="J489" s="45" t="s">
        <v>1222</v>
      </c>
      <c r="K489" s="45" t="s">
        <v>1178</v>
      </c>
      <c r="L489" s="45" t="s">
        <v>1178</v>
      </c>
      <c r="M489" s="45" t="s">
        <v>1187</v>
      </c>
      <c r="N489" s="45" t="s">
        <v>1188</v>
      </c>
      <c r="O489" s="73" t="s">
        <v>1178</v>
      </c>
      <c r="P489" s="45" t="s">
        <v>1309</v>
      </c>
      <c r="Q489" s="45" t="s">
        <v>1178</v>
      </c>
      <c r="R489" s="45" t="s">
        <v>1178</v>
      </c>
      <c r="S489" s="45" t="s">
        <v>1410</v>
      </c>
      <c r="T489" s="45" t="s">
        <v>1178</v>
      </c>
      <c r="U489" s="45" t="s">
        <v>1178</v>
      </c>
      <c r="V489" s="45" t="s">
        <v>1475</v>
      </c>
      <c r="W489" s="99" t="s">
        <v>2669</v>
      </c>
      <c r="X489" s="99"/>
    </row>
    <row r="490" spans="2:24" ht="57.6">
      <c r="B490" s="45">
        <f t="shared" si="7"/>
        <v>484</v>
      </c>
      <c r="C490" s="45" t="s">
        <v>1471</v>
      </c>
      <c r="D490" s="45" t="s">
        <v>1929</v>
      </c>
      <c r="E490" s="99">
        <f>IF(D490="1.2(1)①",INDEX('1.2(1)①'!$B:$B,MATCH(F490,'1.2(1)①'!$J:$J,0),1),INDEX('1.2(1)②'!$B:$B,MATCH(F490,'1.2(1)②'!$J:$J,0),1))</f>
        <v>42</v>
      </c>
      <c r="F490" s="45" t="s">
        <v>2318</v>
      </c>
      <c r="G490" s="45" t="s">
        <v>1476</v>
      </c>
      <c r="H490" s="45" t="s">
        <v>1178</v>
      </c>
      <c r="I490" s="45" t="s">
        <v>1178</v>
      </c>
      <c r="J490" s="45" t="s">
        <v>1222</v>
      </c>
      <c r="K490" s="45" t="s">
        <v>1178</v>
      </c>
      <c r="L490" s="45">
        <v>2.46</v>
      </c>
      <c r="M490" s="45" t="s">
        <v>1187</v>
      </c>
      <c r="N490" s="45" t="s">
        <v>1188</v>
      </c>
      <c r="O490" s="73" t="s">
        <v>1178</v>
      </c>
      <c r="P490" s="45" t="s">
        <v>1309</v>
      </c>
      <c r="Q490" s="45" t="s">
        <v>1178</v>
      </c>
      <c r="R490" s="45" t="s">
        <v>1178</v>
      </c>
      <c r="S490" s="45" t="s">
        <v>1410</v>
      </c>
      <c r="T490" s="45" t="s">
        <v>1178</v>
      </c>
      <c r="U490" s="45" t="s">
        <v>1178</v>
      </c>
      <c r="V490" s="45" t="s">
        <v>1477</v>
      </c>
      <c r="W490" s="99" t="s">
        <v>2669</v>
      </c>
      <c r="X490" s="99"/>
    </row>
    <row r="491" spans="2:24" ht="28.8">
      <c r="B491" s="45">
        <f t="shared" si="7"/>
        <v>485</v>
      </c>
      <c r="C491" s="45" t="s">
        <v>1847</v>
      </c>
      <c r="D491" s="45" t="s">
        <v>1929</v>
      </c>
      <c r="E491" s="99">
        <f>IF(D491="1.2(1)①",INDEX('1.2(1)①'!$B:$B,MATCH(F491,'1.2(1)①'!$J:$J,0),1),INDEX('1.2(1)②'!$B:$B,MATCH(F491,'1.2(1)②'!$J:$J,0),1))</f>
        <v>43</v>
      </c>
      <c r="F491" s="45" t="s">
        <v>100</v>
      </c>
      <c r="G491" s="45" t="s">
        <v>1848</v>
      </c>
      <c r="H491" s="45" t="s">
        <v>1178</v>
      </c>
      <c r="I491" s="45" t="s">
        <v>1178</v>
      </c>
      <c r="J491" s="45" t="s">
        <v>1222</v>
      </c>
      <c r="K491" s="45" t="s">
        <v>1178</v>
      </c>
      <c r="L491" s="45">
        <v>20</v>
      </c>
      <c r="M491" s="45" t="s">
        <v>1187</v>
      </c>
      <c r="N491" s="45" t="s">
        <v>1188</v>
      </c>
      <c r="O491" s="73" t="s">
        <v>1178</v>
      </c>
      <c r="P491" s="45" t="s">
        <v>1309</v>
      </c>
      <c r="Q491" s="45" t="s">
        <v>1178</v>
      </c>
      <c r="R491" s="45" t="s">
        <v>1178</v>
      </c>
      <c r="S491" s="45" t="s">
        <v>1849</v>
      </c>
      <c r="T491" s="45" t="s">
        <v>1178</v>
      </c>
      <c r="U491" s="45" t="s">
        <v>1178</v>
      </c>
      <c r="V491" s="45" t="s">
        <v>1850</v>
      </c>
      <c r="W491" s="99" t="s">
        <v>2669</v>
      </c>
      <c r="X491" s="99"/>
    </row>
    <row r="492" spans="2:24" ht="28.8">
      <c r="B492" s="45">
        <f t="shared" si="7"/>
        <v>486</v>
      </c>
      <c r="C492" s="45" t="s">
        <v>1847</v>
      </c>
      <c r="D492" s="45" t="s">
        <v>1929</v>
      </c>
      <c r="E492" s="99">
        <f>IF(D492="1.2(1)①",INDEX('1.2(1)①'!$B:$B,MATCH(F492,'1.2(1)①'!$J:$J,0),1),INDEX('1.2(1)②'!$B:$B,MATCH(F492,'1.2(1)②'!$J:$J,0),1))</f>
        <v>43</v>
      </c>
      <c r="F492" s="45" t="s">
        <v>100</v>
      </c>
      <c r="G492" s="45" t="s">
        <v>1851</v>
      </c>
      <c r="H492" s="45" t="s">
        <v>1178</v>
      </c>
      <c r="I492" s="45" t="s">
        <v>1178</v>
      </c>
      <c r="J492" s="45" t="s">
        <v>1222</v>
      </c>
      <c r="K492" s="45" t="s">
        <v>1178</v>
      </c>
      <c r="L492" s="45">
        <v>20</v>
      </c>
      <c r="M492" s="45" t="s">
        <v>1187</v>
      </c>
      <c r="N492" s="45" t="s">
        <v>1188</v>
      </c>
      <c r="O492" s="73" t="s">
        <v>1178</v>
      </c>
      <c r="P492" s="45" t="s">
        <v>1309</v>
      </c>
      <c r="Q492" s="45" t="s">
        <v>1178</v>
      </c>
      <c r="R492" s="45" t="s">
        <v>1178</v>
      </c>
      <c r="S492" s="45" t="s">
        <v>1849</v>
      </c>
      <c r="T492" s="45" t="s">
        <v>1178</v>
      </c>
      <c r="U492" s="45" t="s">
        <v>1178</v>
      </c>
      <c r="V492" s="45" t="s">
        <v>1852</v>
      </c>
      <c r="W492" s="99" t="s">
        <v>2669</v>
      </c>
      <c r="X492" s="99"/>
    </row>
    <row r="493" spans="2:24" ht="115.2">
      <c r="B493" s="45">
        <f t="shared" si="7"/>
        <v>487</v>
      </c>
      <c r="C493" s="45" t="s">
        <v>1831</v>
      </c>
      <c r="D493" s="45" t="s">
        <v>1929</v>
      </c>
      <c r="E493" s="99">
        <f>IF(D493="1.2(1)①",INDEX('1.2(1)①'!$B:$B,MATCH(F493,'1.2(1)①'!$J:$J,0),1),INDEX('1.2(1)②'!$B:$B,MATCH(F493,'1.2(1)②'!$J:$J,0),1))</f>
        <v>45</v>
      </c>
      <c r="F493" s="45" t="s">
        <v>2319</v>
      </c>
      <c r="G493" s="45" t="s">
        <v>1832</v>
      </c>
      <c r="H493" s="45" t="s">
        <v>1833</v>
      </c>
      <c r="I493" s="45" t="s">
        <v>1834</v>
      </c>
      <c r="J493" s="45" t="s">
        <v>1222</v>
      </c>
      <c r="K493" s="45" t="s">
        <v>1178</v>
      </c>
      <c r="L493" s="45">
        <v>1.79</v>
      </c>
      <c r="M493" s="45" t="s">
        <v>1187</v>
      </c>
      <c r="N493" s="45" t="s">
        <v>1188</v>
      </c>
      <c r="O493" s="73" t="s">
        <v>1178</v>
      </c>
      <c r="P493" s="45" t="s">
        <v>1835</v>
      </c>
      <c r="Q493" s="45" t="s">
        <v>1178</v>
      </c>
      <c r="R493" s="45" t="s">
        <v>1178</v>
      </c>
      <c r="S493" s="45" t="s">
        <v>1836</v>
      </c>
      <c r="T493" s="45" t="s">
        <v>1178</v>
      </c>
      <c r="U493" s="45" t="s">
        <v>1178</v>
      </c>
      <c r="V493" s="45" t="s">
        <v>1837</v>
      </c>
      <c r="W493" s="99" t="s">
        <v>2669</v>
      </c>
      <c r="X493" s="99"/>
    </row>
    <row r="494" spans="2:24" ht="115.2">
      <c r="B494" s="45">
        <f t="shared" si="7"/>
        <v>488</v>
      </c>
      <c r="C494" s="45" t="s">
        <v>1831</v>
      </c>
      <c r="D494" s="45" t="s">
        <v>1929</v>
      </c>
      <c r="E494" s="99">
        <f>IF(D494="1.2(1)①",INDEX('1.2(1)①'!$B:$B,MATCH(F494,'1.2(1)①'!$J:$J,0),1),INDEX('1.2(1)②'!$B:$B,MATCH(F494,'1.2(1)②'!$J:$J,0),1))</f>
        <v>45</v>
      </c>
      <c r="F494" s="45" t="s">
        <v>2319</v>
      </c>
      <c r="G494" s="45" t="s">
        <v>1832</v>
      </c>
      <c r="H494" s="45" t="s">
        <v>1833</v>
      </c>
      <c r="I494" s="45" t="s">
        <v>1838</v>
      </c>
      <c r="J494" s="45" t="s">
        <v>1222</v>
      </c>
      <c r="K494" s="45" t="s">
        <v>1178</v>
      </c>
      <c r="L494" s="45">
        <v>1.5</v>
      </c>
      <c r="M494" s="45" t="s">
        <v>1187</v>
      </c>
      <c r="N494" s="45" t="s">
        <v>1188</v>
      </c>
      <c r="O494" s="73" t="s">
        <v>1178</v>
      </c>
      <c r="P494" s="45" t="s">
        <v>1835</v>
      </c>
      <c r="Q494" s="45" t="s">
        <v>1178</v>
      </c>
      <c r="R494" s="45" t="s">
        <v>1178</v>
      </c>
      <c r="S494" s="45" t="s">
        <v>1836</v>
      </c>
      <c r="T494" s="45" t="s">
        <v>1178</v>
      </c>
      <c r="U494" s="45" t="s">
        <v>1178</v>
      </c>
      <c r="V494" s="45" t="s">
        <v>1837</v>
      </c>
      <c r="W494" s="99" t="s">
        <v>2669</v>
      </c>
      <c r="X494" s="99"/>
    </row>
    <row r="495" spans="2:24" ht="115.2">
      <c r="B495" s="45">
        <f t="shared" si="7"/>
        <v>489</v>
      </c>
      <c r="C495" s="45" t="s">
        <v>1831</v>
      </c>
      <c r="D495" s="45" t="s">
        <v>1929</v>
      </c>
      <c r="E495" s="99">
        <f>IF(D495="1.2(1)①",INDEX('1.2(1)①'!$B:$B,MATCH(F495,'1.2(1)①'!$J:$J,0),1),INDEX('1.2(1)②'!$B:$B,MATCH(F495,'1.2(1)②'!$J:$J,0),1))</f>
        <v>45</v>
      </c>
      <c r="F495" s="45" t="s">
        <v>2319</v>
      </c>
      <c r="G495" s="45" t="s">
        <v>1832</v>
      </c>
      <c r="H495" s="45" t="s">
        <v>1833</v>
      </c>
      <c r="I495" s="45" t="s">
        <v>1839</v>
      </c>
      <c r="J495" s="45" t="s">
        <v>1222</v>
      </c>
      <c r="K495" s="45" t="s">
        <v>1178</v>
      </c>
      <c r="L495" s="45">
        <v>1.79</v>
      </c>
      <c r="M495" s="45" t="s">
        <v>1187</v>
      </c>
      <c r="N495" s="45" t="s">
        <v>1188</v>
      </c>
      <c r="O495" s="73" t="s">
        <v>1178</v>
      </c>
      <c r="P495" s="45" t="s">
        <v>1835</v>
      </c>
      <c r="Q495" s="45" t="s">
        <v>1178</v>
      </c>
      <c r="R495" s="45" t="s">
        <v>1178</v>
      </c>
      <c r="S495" s="45" t="s">
        <v>1836</v>
      </c>
      <c r="T495" s="45" t="s">
        <v>1178</v>
      </c>
      <c r="U495" s="45" t="s">
        <v>1178</v>
      </c>
      <c r="V495" s="45" t="s">
        <v>1837</v>
      </c>
      <c r="W495" s="99" t="s">
        <v>2669</v>
      </c>
      <c r="X495" s="99"/>
    </row>
    <row r="496" spans="2:24" ht="72">
      <c r="B496" s="45">
        <f t="shared" si="7"/>
        <v>490</v>
      </c>
      <c r="C496" s="45" t="s">
        <v>1478</v>
      </c>
      <c r="D496" s="45" t="s">
        <v>1929</v>
      </c>
      <c r="E496" s="99">
        <f>IF(D496="1.2(1)①",INDEX('1.2(1)①'!$B:$B,MATCH(F496,'1.2(1)①'!$J:$J,0),1),INDEX('1.2(1)②'!$B:$B,MATCH(F496,'1.2(1)②'!$J:$J,0),1))</f>
        <v>46</v>
      </c>
      <c r="F496" s="45" t="s">
        <v>107</v>
      </c>
      <c r="G496" s="45" t="s">
        <v>1479</v>
      </c>
      <c r="H496" s="45" t="s">
        <v>1178</v>
      </c>
      <c r="I496" s="45" t="s">
        <v>1178</v>
      </c>
      <c r="J496" s="45" t="s">
        <v>1480</v>
      </c>
      <c r="K496" s="45" t="s">
        <v>1481</v>
      </c>
      <c r="L496" s="45">
        <v>6.7000000000000004E-2</v>
      </c>
      <c r="M496" s="45" t="s">
        <v>1187</v>
      </c>
      <c r="N496" s="45" t="s">
        <v>1188</v>
      </c>
      <c r="O496" s="73" t="s">
        <v>1178</v>
      </c>
      <c r="P496" s="45" t="s">
        <v>1309</v>
      </c>
      <c r="Q496" s="45" t="s">
        <v>1178</v>
      </c>
      <c r="R496" s="45" t="s">
        <v>1178</v>
      </c>
      <c r="S496" s="45" t="s">
        <v>1482</v>
      </c>
      <c r="T496" s="45" t="s">
        <v>1178</v>
      </c>
      <c r="U496" s="45" t="s">
        <v>1178</v>
      </c>
      <c r="V496" s="45" t="s">
        <v>1483</v>
      </c>
      <c r="W496" s="99" t="s">
        <v>2669</v>
      </c>
      <c r="X496" s="99"/>
    </row>
    <row r="497" spans="2:24" ht="57.6">
      <c r="B497" s="45">
        <f t="shared" si="7"/>
        <v>491</v>
      </c>
      <c r="C497" s="45" t="s">
        <v>1478</v>
      </c>
      <c r="D497" s="45" t="s">
        <v>1929</v>
      </c>
      <c r="E497" s="99">
        <f>IF(D497="1.2(1)①",INDEX('1.2(1)①'!$B:$B,MATCH(F497,'1.2(1)①'!$J:$J,0),1),INDEX('1.2(1)②'!$B:$B,MATCH(F497,'1.2(1)②'!$J:$J,0),1))</f>
        <v>46</v>
      </c>
      <c r="F497" s="45" t="s">
        <v>107</v>
      </c>
      <c r="G497" s="45" t="s">
        <v>1484</v>
      </c>
      <c r="H497" s="45" t="s">
        <v>1178</v>
      </c>
      <c r="I497" s="45" t="s">
        <v>1178</v>
      </c>
      <c r="J497" s="45" t="s">
        <v>1480</v>
      </c>
      <c r="K497" s="45" t="s">
        <v>1481</v>
      </c>
      <c r="L497" s="45">
        <v>6.4000000000000001E-2</v>
      </c>
      <c r="M497" s="45" t="s">
        <v>1187</v>
      </c>
      <c r="N497" s="45" t="s">
        <v>1188</v>
      </c>
      <c r="O497" s="73" t="s">
        <v>1178</v>
      </c>
      <c r="P497" s="45" t="s">
        <v>1309</v>
      </c>
      <c r="Q497" s="45" t="s">
        <v>1178</v>
      </c>
      <c r="R497" s="45" t="s">
        <v>1178</v>
      </c>
      <c r="S497" s="45" t="s">
        <v>1482</v>
      </c>
      <c r="T497" s="45" t="s">
        <v>1178</v>
      </c>
      <c r="U497" s="45" t="s">
        <v>1178</v>
      </c>
      <c r="V497" s="45" t="s">
        <v>1485</v>
      </c>
      <c r="W497" s="99" t="s">
        <v>2669</v>
      </c>
      <c r="X497" s="99"/>
    </row>
    <row r="498" spans="2:24" ht="57.6">
      <c r="B498" s="45">
        <f t="shared" si="7"/>
        <v>492</v>
      </c>
      <c r="C498" s="45" t="s">
        <v>1478</v>
      </c>
      <c r="D498" s="45" t="s">
        <v>1929</v>
      </c>
      <c r="E498" s="99">
        <f>IF(D498="1.2(1)①",INDEX('1.2(1)①'!$B:$B,MATCH(F498,'1.2(1)①'!$J:$J,0),1),INDEX('1.2(1)②'!$B:$B,MATCH(F498,'1.2(1)②'!$J:$J,0),1))</f>
        <v>46</v>
      </c>
      <c r="F498" s="45" t="s">
        <v>107</v>
      </c>
      <c r="G498" s="45" t="s">
        <v>1486</v>
      </c>
      <c r="H498" s="45" t="s">
        <v>1178</v>
      </c>
      <c r="I498" s="45" t="s">
        <v>1178</v>
      </c>
      <c r="J498" s="45" t="s">
        <v>1480</v>
      </c>
      <c r="K498" s="45" t="s">
        <v>1481</v>
      </c>
      <c r="L498" s="45">
        <v>8.5000000000000006E-2</v>
      </c>
      <c r="M498" s="45" t="s">
        <v>1187</v>
      </c>
      <c r="N498" s="45" t="s">
        <v>1188</v>
      </c>
      <c r="O498" s="73" t="s">
        <v>1178</v>
      </c>
      <c r="P498" s="45" t="s">
        <v>1309</v>
      </c>
      <c r="Q498" s="45" t="s">
        <v>1178</v>
      </c>
      <c r="R498" s="45" t="s">
        <v>1178</v>
      </c>
      <c r="S498" s="45" t="s">
        <v>1482</v>
      </c>
      <c r="T498" s="45" t="s">
        <v>1178</v>
      </c>
      <c r="U498" s="45" t="s">
        <v>1178</v>
      </c>
      <c r="V498" s="45" t="s">
        <v>1487</v>
      </c>
      <c r="W498" s="99" t="s">
        <v>2669</v>
      </c>
      <c r="X498" s="99"/>
    </row>
    <row r="499" spans="2:24" ht="57.6">
      <c r="B499" s="45">
        <f t="shared" si="7"/>
        <v>493</v>
      </c>
      <c r="C499" s="45" t="s">
        <v>1567</v>
      </c>
      <c r="D499" s="45" t="s">
        <v>1929</v>
      </c>
      <c r="E499" s="99">
        <f>IF(D499="1.2(1)①",INDEX('1.2(1)①'!$B:$B,MATCH(F499,'1.2(1)①'!$J:$J,0),1),INDEX('1.2(1)②'!$B:$B,MATCH(F499,'1.2(1)②'!$J:$J,0),1))</f>
        <v>48</v>
      </c>
      <c r="F499" s="45" t="s">
        <v>2320</v>
      </c>
      <c r="G499" s="45" t="s">
        <v>1568</v>
      </c>
      <c r="H499" s="45" t="s">
        <v>1569</v>
      </c>
      <c r="I499" s="45" t="s">
        <v>1570</v>
      </c>
      <c r="J499" s="45" t="s">
        <v>1571</v>
      </c>
      <c r="K499" s="45" t="s">
        <v>1490</v>
      </c>
      <c r="L499" s="45">
        <v>85.5</v>
      </c>
      <c r="M499" s="45" t="s">
        <v>1187</v>
      </c>
      <c r="N499" s="45" t="s">
        <v>1188</v>
      </c>
      <c r="O499" s="73" t="s">
        <v>1178</v>
      </c>
      <c r="P499" s="45" t="s">
        <v>1182</v>
      </c>
      <c r="Q499" s="45" t="s">
        <v>1572</v>
      </c>
      <c r="R499" s="45" t="s">
        <v>1573</v>
      </c>
      <c r="S499" s="45" t="s">
        <v>1574</v>
      </c>
      <c r="T499" s="45" t="s">
        <v>1575</v>
      </c>
      <c r="U499" s="45" t="s">
        <v>1576</v>
      </c>
      <c r="V499" s="45" t="s">
        <v>1577</v>
      </c>
      <c r="W499" s="99" t="s">
        <v>2669</v>
      </c>
      <c r="X499" s="99"/>
    </row>
    <row r="500" spans="2:24" ht="57.6">
      <c r="B500" s="45">
        <f t="shared" si="7"/>
        <v>494</v>
      </c>
      <c r="C500" s="45" t="s">
        <v>1567</v>
      </c>
      <c r="D500" s="45" t="s">
        <v>1929</v>
      </c>
      <c r="E500" s="99">
        <f>IF(D500="1.2(1)①",INDEX('1.2(1)①'!$B:$B,MATCH(F500,'1.2(1)①'!$J:$J,0),1),INDEX('1.2(1)②'!$B:$B,MATCH(F500,'1.2(1)②'!$J:$J,0),1))</f>
        <v>48</v>
      </c>
      <c r="F500" s="45" t="s">
        <v>2320</v>
      </c>
      <c r="G500" s="45" t="s">
        <v>1568</v>
      </c>
      <c r="H500" s="45" t="s">
        <v>1569</v>
      </c>
      <c r="I500" s="45" t="s">
        <v>1578</v>
      </c>
      <c r="J500" s="45" t="s">
        <v>1571</v>
      </c>
      <c r="K500" s="45" t="s">
        <v>1490</v>
      </c>
      <c r="L500" s="45">
        <v>86.5</v>
      </c>
      <c r="M500" s="45" t="s">
        <v>1187</v>
      </c>
      <c r="N500" s="45" t="s">
        <v>1188</v>
      </c>
      <c r="O500" s="73" t="s">
        <v>1178</v>
      </c>
      <c r="P500" s="45" t="s">
        <v>1182</v>
      </c>
      <c r="Q500" s="45" t="s">
        <v>1572</v>
      </c>
      <c r="R500" s="45" t="s">
        <v>1573</v>
      </c>
      <c r="S500" s="45" t="s">
        <v>1574</v>
      </c>
      <c r="T500" s="45" t="s">
        <v>1575</v>
      </c>
      <c r="U500" s="45" t="s">
        <v>1576</v>
      </c>
      <c r="V500" s="45" t="s">
        <v>1577</v>
      </c>
      <c r="W500" s="99" t="s">
        <v>2669</v>
      </c>
      <c r="X500" s="99"/>
    </row>
    <row r="501" spans="2:24" ht="57.6">
      <c r="B501" s="45">
        <f t="shared" si="7"/>
        <v>495</v>
      </c>
      <c r="C501" s="45" t="s">
        <v>1567</v>
      </c>
      <c r="D501" s="45" t="s">
        <v>1929</v>
      </c>
      <c r="E501" s="99">
        <f>IF(D501="1.2(1)①",INDEX('1.2(1)①'!$B:$B,MATCH(F501,'1.2(1)①'!$J:$J,0),1),INDEX('1.2(1)②'!$B:$B,MATCH(F501,'1.2(1)②'!$J:$J,0),1))</f>
        <v>48</v>
      </c>
      <c r="F501" s="45" t="s">
        <v>2320</v>
      </c>
      <c r="G501" s="45" t="s">
        <v>1568</v>
      </c>
      <c r="H501" s="45" t="s">
        <v>1569</v>
      </c>
      <c r="I501" s="45" t="s">
        <v>1579</v>
      </c>
      <c r="J501" s="45" t="s">
        <v>1571</v>
      </c>
      <c r="K501" s="45" t="s">
        <v>1490</v>
      </c>
      <c r="L501" s="45">
        <v>85.5</v>
      </c>
      <c r="M501" s="45" t="s">
        <v>1187</v>
      </c>
      <c r="N501" s="45" t="s">
        <v>1188</v>
      </c>
      <c r="O501" s="73" t="s">
        <v>1178</v>
      </c>
      <c r="P501" s="45" t="s">
        <v>1182</v>
      </c>
      <c r="Q501" s="45" t="s">
        <v>1572</v>
      </c>
      <c r="R501" s="45" t="s">
        <v>1573</v>
      </c>
      <c r="S501" s="45" t="s">
        <v>1574</v>
      </c>
      <c r="T501" s="45" t="s">
        <v>1575</v>
      </c>
      <c r="U501" s="45" t="s">
        <v>1576</v>
      </c>
      <c r="V501" s="45" t="s">
        <v>1577</v>
      </c>
      <c r="W501" s="99" t="s">
        <v>2669</v>
      </c>
      <c r="X501" s="99"/>
    </row>
    <row r="502" spans="2:24" ht="57.6">
      <c r="B502" s="45">
        <f t="shared" si="7"/>
        <v>496</v>
      </c>
      <c r="C502" s="45" t="s">
        <v>1567</v>
      </c>
      <c r="D502" s="45" t="s">
        <v>1929</v>
      </c>
      <c r="E502" s="99">
        <f>IF(D502="1.2(1)①",INDEX('1.2(1)①'!$B:$B,MATCH(F502,'1.2(1)①'!$J:$J,0),1),INDEX('1.2(1)②'!$B:$B,MATCH(F502,'1.2(1)②'!$J:$J,0),1))</f>
        <v>48</v>
      </c>
      <c r="F502" s="45" t="s">
        <v>2320</v>
      </c>
      <c r="G502" s="45" t="s">
        <v>1568</v>
      </c>
      <c r="H502" s="45" t="s">
        <v>1569</v>
      </c>
      <c r="I502" s="45" t="s">
        <v>1580</v>
      </c>
      <c r="J502" s="45" t="s">
        <v>1571</v>
      </c>
      <c r="K502" s="45" t="s">
        <v>1490</v>
      </c>
      <c r="L502" s="45">
        <v>88</v>
      </c>
      <c r="M502" s="45" t="s">
        <v>1187</v>
      </c>
      <c r="N502" s="45" t="s">
        <v>1188</v>
      </c>
      <c r="O502" s="73" t="s">
        <v>1178</v>
      </c>
      <c r="P502" s="45" t="s">
        <v>1182</v>
      </c>
      <c r="Q502" s="45" t="s">
        <v>1572</v>
      </c>
      <c r="R502" s="45" t="s">
        <v>1573</v>
      </c>
      <c r="S502" s="45" t="s">
        <v>1574</v>
      </c>
      <c r="T502" s="45" t="s">
        <v>1575</v>
      </c>
      <c r="U502" s="45" t="s">
        <v>1576</v>
      </c>
      <c r="V502" s="45" t="s">
        <v>1577</v>
      </c>
      <c r="W502" s="99" t="s">
        <v>2669</v>
      </c>
      <c r="X502" s="99"/>
    </row>
    <row r="503" spans="2:24" ht="57.6">
      <c r="B503" s="45">
        <f t="shared" si="7"/>
        <v>497</v>
      </c>
      <c r="C503" s="45" t="s">
        <v>1567</v>
      </c>
      <c r="D503" s="45" t="s">
        <v>1929</v>
      </c>
      <c r="E503" s="99">
        <f>IF(D503="1.2(1)①",INDEX('1.2(1)①'!$B:$B,MATCH(F503,'1.2(1)①'!$J:$J,0),1),INDEX('1.2(1)②'!$B:$B,MATCH(F503,'1.2(1)②'!$J:$J,0),1))</f>
        <v>48</v>
      </c>
      <c r="F503" s="45" t="s">
        <v>2320</v>
      </c>
      <c r="G503" s="45" t="s">
        <v>1568</v>
      </c>
      <c r="H503" s="45" t="s">
        <v>1569</v>
      </c>
      <c r="I503" s="45" t="s">
        <v>1581</v>
      </c>
      <c r="J503" s="45" t="s">
        <v>1571</v>
      </c>
      <c r="K503" s="45" t="s">
        <v>1490</v>
      </c>
      <c r="L503" s="45">
        <v>90.2</v>
      </c>
      <c r="M503" s="45" t="s">
        <v>1187</v>
      </c>
      <c r="N503" s="45" t="s">
        <v>1188</v>
      </c>
      <c r="O503" s="73" t="s">
        <v>1178</v>
      </c>
      <c r="P503" s="45" t="s">
        <v>1182</v>
      </c>
      <c r="Q503" s="45" t="s">
        <v>1572</v>
      </c>
      <c r="R503" s="45" t="s">
        <v>1573</v>
      </c>
      <c r="S503" s="45" t="s">
        <v>1574</v>
      </c>
      <c r="T503" s="45" t="s">
        <v>1575</v>
      </c>
      <c r="U503" s="45" t="s">
        <v>1576</v>
      </c>
      <c r="V503" s="45" t="s">
        <v>1577</v>
      </c>
      <c r="W503" s="99" t="s">
        <v>2669</v>
      </c>
      <c r="X503" s="99"/>
    </row>
    <row r="504" spans="2:24" ht="57.6">
      <c r="B504" s="45">
        <f t="shared" si="7"/>
        <v>498</v>
      </c>
      <c r="C504" s="45" t="s">
        <v>1567</v>
      </c>
      <c r="D504" s="45" t="s">
        <v>1929</v>
      </c>
      <c r="E504" s="99">
        <f>IF(D504="1.2(1)①",INDEX('1.2(1)①'!$B:$B,MATCH(F504,'1.2(1)①'!$J:$J,0),1),INDEX('1.2(1)②'!$B:$B,MATCH(F504,'1.2(1)②'!$J:$J,0),1))</f>
        <v>48</v>
      </c>
      <c r="F504" s="45" t="s">
        <v>2320</v>
      </c>
      <c r="G504" s="45" t="s">
        <v>1568</v>
      </c>
      <c r="H504" s="45" t="s">
        <v>1569</v>
      </c>
      <c r="I504" s="45" t="s">
        <v>1582</v>
      </c>
      <c r="J504" s="45" t="s">
        <v>1571</v>
      </c>
      <c r="K504" s="45" t="s">
        <v>1490</v>
      </c>
      <c r="L504" s="45">
        <v>83.8</v>
      </c>
      <c r="M504" s="45" t="s">
        <v>1187</v>
      </c>
      <c r="N504" s="45" t="s">
        <v>1188</v>
      </c>
      <c r="O504" s="73" t="s">
        <v>1178</v>
      </c>
      <c r="P504" s="45" t="s">
        <v>1182</v>
      </c>
      <c r="Q504" s="45" t="s">
        <v>1572</v>
      </c>
      <c r="R504" s="45" t="s">
        <v>1573</v>
      </c>
      <c r="S504" s="45" t="s">
        <v>1574</v>
      </c>
      <c r="T504" s="45" t="s">
        <v>1575</v>
      </c>
      <c r="U504" s="45" t="s">
        <v>1576</v>
      </c>
      <c r="V504" s="45" t="s">
        <v>1577</v>
      </c>
      <c r="W504" s="99" t="s">
        <v>2669</v>
      </c>
      <c r="X504" s="99"/>
    </row>
    <row r="505" spans="2:24" ht="57.6">
      <c r="B505" s="45">
        <f t="shared" si="7"/>
        <v>499</v>
      </c>
      <c r="C505" s="45" t="s">
        <v>1567</v>
      </c>
      <c r="D505" s="45" t="s">
        <v>1929</v>
      </c>
      <c r="E505" s="99">
        <f>IF(D505="1.2(1)①",INDEX('1.2(1)①'!$B:$B,MATCH(F505,'1.2(1)①'!$J:$J,0),1),INDEX('1.2(1)②'!$B:$B,MATCH(F505,'1.2(1)②'!$J:$J,0),1))</f>
        <v>48</v>
      </c>
      <c r="F505" s="45" t="s">
        <v>2320</v>
      </c>
      <c r="G505" s="45" t="s">
        <v>1568</v>
      </c>
      <c r="H505" s="45" t="s">
        <v>1569</v>
      </c>
      <c r="I505" s="45" t="s">
        <v>1583</v>
      </c>
      <c r="J505" s="45" t="s">
        <v>1571</v>
      </c>
      <c r="K505" s="45" t="s">
        <v>1490</v>
      </c>
      <c r="L505" s="45">
        <v>87.8</v>
      </c>
      <c r="M505" s="45" t="s">
        <v>1187</v>
      </c>
      <c r="N505" s="45" t="s">
        <v>1188</v>
      </c>
      <c r="O505" s="73" t="s">
        <v>1178</v>
      </c>
      <c r="P505" s="45" t="s">
        <v>1182</v>
      </c>
      <c r="Q505" s="45" t="s">
        <v>1572</v>
      </c>
      <c r="R505" s="45" t="s">
        <v>1573</v>
      </c>
      <c r="S505" s="45" t="s">
        <v>1574</v>
      </c>
      <c r="T505" s="45" t="s">
        <v>1575</v>
      </c>
      <c r="U505" s="45" t="s">
        <v>1576</v>
      </c>
      <c r="V505" s="45" t="s">
        <v>1577</v>
      </c>
      <c r="W505" s="99" t="s">
        <v>2669</v>
      </c>
      <c r="X505" s="99"/>
    </row>
    <row r="506" spans="2:24" ht="57.6">
      <c r="B506" s="45">
        <f t="shared" si="7"/>
        <v>500</v>
      </c>
      <c r="C506" s="45" t="s">
        <v>1567</v>
      </c>
      <c r="D506" s="45" t="s">
        <v>1929</v>
      </c>
      <c r="E506" s="99">
        <f>IF(D506="1.2(1)①",INDEX('1.2(1)①'!$B:$B,MATCH(F506,'1.2(1)①'!$J:$J,0),1),INDEX('1.2(1)②'!$B:$B,MATCH(F506,'1.2(1)②'!$J:$J,0),1))</f>
        <v>48</v>
      </c>
      <c r="F506" s="45" t="s">
        <v>2320</v>
      </c>
      <c r="G506" s="45" t="s">
        <v>1568</v>
      </c>
      <c r="H506" s="45" t="s">
        <v>1569</v>
      </c>
      <c r="I506" s="45" t="s">
        <v>1584</v>
      </c>
      <c r="J506" s="45" t="s">
        <v>1571</v>
      </c>
      <c r="K506" s="45" t="s">
        <v>1490</v>
      </c>
      <c r="L506" s="45">
        <v>87.8</v>
      </c>
      <c r="M506" s="45" t="s">
        <v>1187</v>
      </c>
      <c r="N506" s="45" t="s">
        <v>1188</v>
      </c>
      <c r="O506" s="73" t="s">
        <v>1178</v>
      </c>
      <c r="P506" s="45" t="s">
        <v>1182</v>
      </c>
      <c r="Q506" s="45" t="s">
        <v>1572</v>
      </c>
      <c r="R506" s="45" t="s">
        <v>1573</v>
      </c>
      <c r="S506" s="45" t="s">
        <v>1574</v>
      </c>
      <c r="T506" s="45" t="s">
        <v>1575</v>
      </c>
      <c r="U506" s="45" t="s">
        <v>1576</v>
      </c>
      <c r="V506" s="45" t="s">
        <v>1577</v>
      </c>
      <c r="W506" s="99" t="s">
        <v>2669</v>
      </c>
      <c r="X506" s="99"/>
    </row>
    <row r="507" spans="2:24" ht="57.6">
      <c r="B507" s="45">
        <f t="shared" si="7"/>
        <v>501</v>
      </c>
      <c r="C507" s="45" t="s">
        <v>1567</v>
      </c>
      <c r="D507" s="45" t="s">
        <v>1929</v>
      </c>
      <c r="E507" s="99">
        <f>IF(D507="1.2(1)①",INDEX('1.2(1)①'!$B:$B,MATCH(F507,'1.2(1)①'!$J:$J,0),1),INDEX('1.2(1)②'!$B:$B,MATCH(F507,'1.2(1)②'!$J:$J,0),1))</f>
        <v>48</v>
      </c>
      <c r="F507" s="45" t="s">
        <v>2320</v>
      </c>
      <c r="G507" s="45" t="s">
        <v>1568</v>
      </c>
      <c r="H507" s="45" t="s">
        <v>1569</v>
      </c>
      <c r="I507" s="45" t="s">
        <v>1585</v>
      </c>
      <c r="J507" s="45" t="s">
        <v>1571</v>
      </c>
      <c r="K507" s="45" t="s">
        <v>1490</v>
      </c>
      <c r="L507" s="45">
        <v>87</v>
      </c>
      <c r="M507" s="45" t="s">
        <v>1187</v>
      </c>
      <c r="N507" s="45" t="s">
        <v>1188</v>
      </c>
      <c r="O507" s="73" t="s">
        <v>1178</v>
      </c>
      <c r="P507" s="45" t="s">
        <v>1182</v>
      </c>
      <c r="Q507" s="45" t="s">
        <v>1572</v>
      </c>
      <c r="R507" s="45" t="s">
        <v>1573</v>
      </c>
      <c r="S507" s="45" t="s">
        <v>1574</v>
      </c>
      <c r="T507" s="45" t="s">
        <v>1575</v>
      </c>
      <c r="U507" s="45" t="s">
        <v>1576</v>
      </c>
      <c r="V507" s="45" t="s">
        <v>1577</v>
      </c>
      <c r="W507" s="99" t="s">
        <v>2669</v>
      </c>
      <c r="X507" s="99"/>
    </row>
    <row r="508" spans="2:24" ht="57.6">
      <c r="B508" s="45">
        <f t="shared" si="7"/>
        <v>502</v>
      </c>
      <c r="C508" s="45" t="s">
        <v>1567</v>
      </c>
      <c r="D508" s="45" t="s">
        <v>1929</v>
      </c>
      <c r="E508" s="99">
        <f>IF(D508="1.2(1)①",INDEX('1.2(1)①'!$B:$B,MATCH(F508,'1.2(1)①'!$J:$J,0),1),INDEX('1.2(1)②'!$B:$B,MATCH(F508,'1.2(1)②'!$J:$J,0),1))</f>
        <v>48</v>
      </c>
      <c r="F508" s="45" t="s">
        <v>2320</v>
      </c>
      <c r="G508" s="45" t="s">
        <v>1568</v>
      </c>
      <c r="H508" s="45" t="s">
        <v>1569</v>
      </c>
      <c r="I508" s="45" t="s">
        <v>1570</v>
      </c>
      <c r="J508" s="45" t="s">
        <v>1586</v>
      </c>
      <c r="K508" s="45" t="s">
        <v>1490</v>
      </c>
      <c r="L508" s="45">
        <v>29</v>
      </c>
      <c r="M508" s="45" t="s">
        <v>1187</v>
      </c>
      <c r="N508" s="45" t="s">
        <v>1188</v>
      </c>
      <c r="O508" s="73" t="s">
        <v>1178</v>
      </c>
      <c r="P508" s="45" t="s">
        <v>1182</v>
      </c>
      <c r="Q508" s="45" t="s">
        <v>1572</v>
      </c>
      <c r="R508" s="45" t="s">
        <v>1573</v>
      </c>
      <c r="S508" s="45" t="s">
        <v>1574</v>
      </c>
      <c r="T508" s="45" t="s">
        <v>1575</v>
      </c>
      <c r="U508" s="45" t="s">
        <v>1576</v>
      </c>
      <c r="V508" s="45" t="s">
        <v>1577</v>
      </c>
      <c r="W508" s="99" t="s">
        <v>2669</v>
      </c>
      <c r="X508" s="99"/>
    </row>
    <row r="509" spans="2:24" ht="57.6">
      <c r="B509" s="45">
        <f t="shared" si="7"/>
        <v>503</v>
      </c>
      <c r="C509" s="45" t="s">
        <v>1567</v>
      </c>
      <c r="D509" s="45" t="s">
        <v>1929</v>
      </c>
      <c r="E509" s="99">
        <f>IF(D509="1.2(1)①",INDEX('1.2(1)①'!$B:$B,MATCH(F509,'1.2(1)①'!$J:$J,0),1),INDEX('1.2(1)②'!$B:$B,MATCH(F509,'1.2(1)②'!$J:$J,0),1))</f>
        <v>48</v>
      </c>
      <c r="F509" s="45" t="s">
        <v>2320</v>
      </c>
      <c r="G509" s="45" t="s">
        <v>1568</v>
      </c>
      <c r="H509" s="45" t="s">
        <v>1569</v>
      </c>
      <c r="I509" s="45" t="s">
        <v>1578</v>
      </c>
      <c r="J509" s="45" t="s">
        <v>1586</v>
      </c>
      <c r="K509" s="45" t="s">
        <v>1490</v>
      </c>
      <c r="L509" s="45">
        <v>31.5</v>
      </c>
      <c r="M509" s="45" t="s">
        <v>1187</v>
      </c>
      <c r="N509" s="45" t="s">
        <v>1188</v>
      </c>
      <c r="O509" s="73" t="s">
        <v>1178</v>
      </c>
      <c r="P509" s="45" t="s">
        <v>1182</v>
      </c>
      <c r="Q509" s="45" t="s">
        <v>1572</v>
      </c>
      <c r="R509" s="45" t="s">
        <v>1573</v>
      </c>
      <c r="S509" s="45" t="s">
        <v>1574</v>
      </c>
      <c r="T509" s="45" t="s">
        <v>1575</v>
      </c>
      <c r="U509" s="45" t="s">
        <v>1576</v>
      </c>
      <c r="V509" s="45" t="s">
        <v>1577</v>
      </c>
      <c r="W509" s="99" t="s">
        <v>2669</v>
      </c>
      <c r="X509" s="99"/>
    </row>
    <row r="510" spans="2:24" ht="57.6">
      <c r="B510" s="45">
        <f t="shared" si="7"/>
        <v>504</v>
      </c>
      <c r="C510" s="45" t="s">
        <v>1567</v>
      </c>
      <c r="D510" s="45" t="s">
        <v>1929</v>
      </c>
      <c r="E510" s="99">
        <f>IF(D510="1.2(1)①",INDEX('1.2(1)①'!$B:$B,MATCH(F510,'1.2(1)①'!$J:$J,0),1),INDEX('1.2(1)②'!$B:$B,MATCH(F510,'1.2(1)②'!$J:$J,0),1))</f>
        <v>48</v>
      </c>
      <c r="F510" s="45" t="s">
        <v>2320</v>
      </c>
      <c r="G510" s="45" t="s">
        <v>1568</v>
      </c>
      <c r="H510" s="45" t="s">
        <v>1569</v>
      </c>
      <c r="I510" s="45" t="s">
        <v>1579</v>
      </c>
      <c r="J510" s="45" t="s">
        <v>1586</v>
      </c>
      <c r="K510" s="45" t="s">
        <v>1490</v>
      </c>
      <c r="L510" s="45">
        <v>33.5</v>
      </c>
      <c r="M510" s="45" t="s">
        <v>1187</v>
      </c>
      <c r="N510" s="45" t="s">
        <v>1188</v>
      </c>
      <c r="O510" s="73" t="s">
        <v>1178</v>
      </c>
      <c r="P510" s="45" t="s">
        <v>1182</v>
      </c>
      <c r="Q510" s="45" t="s">
        <v>1572</v>
      </c>
      <c r="R510" s="45" t="s">
        <v>1573</v>
      </c>
      <c r="S510" s="45" t="s">
        <v>1574</v>
      </c>
      <c r="T510" s="45" t="s">
        <v>1575</v>
      </c>
      <c r="U510" s="45" t="s">
        <v>1576</v>
      </c>
      <c r="V510" s="45" t="s">
        <v>1577</v>
      </c>
      <c r="W510" s="99" t="s">
        <v>2669</v>
      </c>
      <c r="X510" s="99"/>
    </row>
    <row r="511" spans="2:24" ht="57.6">
      <c r="B511" s="45">
        <f t="shared" si="7"/>
        <v>505</v>
      </c>
      <c r="C511" s="45" t="s">
        <v>1567</v>
      </c>
      <c r="D511" s="45" t="s">
        <v>1929</v>
      </c>
      <c r="E511" s="99">
        <f>IF(D511="1.2(1)①",INDEX('1.2(1)①'!$B:$B,MATCH(F511,'1.2(1)①'!$J:$J,0),1),INDEX('1.2(1)②'!$B:$B,MATCH(F511,'1.2(1)②'!$J:$J,0),1))</f>
        <v>48</v>
      </c>
      <c r="F511" s="45" t="s">
        <v>2320</v>
      </c>
      <c r="G511" s="45" t="s">
        <v>1568</v>
      </c>
      <c r="H511" s="45" t="s">
        <v>1569</v>
      </c>
      <c r="I511" s="45" t="s">
        <v>1580</v>
      </c>
      <c r="J511" s="45" t="s">
        <v>1586</v>
      </c>
      <c r="K511" s="45" t="s">
        <v>1490</v>
      </c>
      <c r="L511" s="45">
        <v>33.5</v>
      </c>
      <c r="M511" s="45" t="s">
        <v>1187</v>
      </c>
      <c r="N511" s="45" t="s">
        <v>1188</v>
      </c>
      <c r="O511" s="73" t="s">
        <v>1178</v>
      </c>
      <c r="P511" s="45" t="s">
        <v>1182</v>
      </c>
      <c r="Q511" s="45" t="s">
        <v>1572</v>
      </c>
      <c r="R511" s="45" t="s">
        <v>1573</v>
      </c>
      <c r="S511" s="45" t="s">
        <v>1574</v>
      </c>
      <c r="T511" s="45" t="s">
        <v>1575</v>
      </c>
      <c r="U511" s="45" t="s">
        <v>1576</v>
      </c>
      <c r="V511" s="45" t="s">
        <v>1577</v>
      </c>
      <c r="W511" s="99" t="s">
        <v>2669</v>
      </c>
      <c r="X511" s="99"/>
    </row>
    <row r="512" spans="2:24" ht="57.6">
      <c r="B512" s="45">
        <f t="shared" si="7"/>
        <v>506</v>
      </c>
      <c r="C512" s="45" t="s">
        <v>1567</v>
      </c>
      <c r="D512" s="45" t="s">
        <v>1929</v>
      </c>
      <c r="E512" s="99">
        <f>IF(D512="1.2(1)①",INDEX('1.2(1)①'!$B:$B,MATCH(F512,'1.2(1)①'!$J:$J,0),1),INDEX('1.2(1)②'!$B:$B,MATCH(F512,'1.2(1)②'!$J:$J,0),1))</f>
        <v>48</v>
      </c>
      <c r="F512" s="45" t="s">
        <v>2320</v>
      </c>
      <c r="G512" s="45" t="s">
        <v>1568</v>
      </c>
      <c r="H512" s="45" t="s">
        <v>1569</v>
      </c>
      <c r="I512" s="45" t="s">
        <v>1581</v>
      </c>
      <c r="J512" s="45" t="s">
        <v>1586</v>
      </c>
      <c r="K512" s="45" t="s">
        <v>1490</v>
      </c>
      <c r="L512" s="45">
        <v>35.5</v>
      </c>
      <c r="M512" s="45" t="s">
        <v>1187</v>
      </c>
      <c r="N512" s="45" t="s">
        <v>1188</v>
      </c>
      <c r="O512" s="73" t="s">
        <v>1178</v>
      </c>
      <c r="P512" s="45" t="s">
        <v>1182</v>
      </c>
      <c r="Q512" s="45" t="s">
        <v>1572</v>
      </c>
      <c r="R512" s="45" t="s">
        <v>1573</v>
      </c>
      <c r="S512" s="45" t="s">
        <v>1574</v>
      </c>
      <c r="T512" s="45" t="s">
        <v>1575</v>
      </c>
      <c r="U512" s="45" t="s">
        <v>1576</v>
      </c>
      <c r="V512" s="45" t="s">
        <v>1577</v>
      </c>
      <c r="W512" s="99" t="s">
        <v>2669</v>
      </c>
      <c r="X512" s="99"/>
    </row>
    <row r="513" spans="2:24" ht="57.6">
      <c r="B513" s="45">
        <f t="shared" ref="B513:B576" si="8">ROW(B513)-6</f>
        <v>507</v>
      </c>
      <c r="C513" s="45" t="s">
        <v>1567</v>
      </c>
      <c r="D513" s="45" t="s">
        <v>1929</v>
      </c>
      <c r="E513" s="99">
        <f>IF(D513="1.2(1)①",INDEX('1.2(1)①'!$B:$B,MATCH(F513,'1.2(1)①'!$J:$J,0),1),INDEX('1.2(1)②'!$B:$B,MATCH(F513,'1.2(1)②'!$J:$J,0),1))</f>
        <v>48</v>
      </c>
      <c r="F513" s="45" t="s">
        <v>2320</v>
      </c>
      <c r="G513" s="45" t="s">
        <v>1568</v>
      </c>
      <c r="H513" s="45" t="s">
        <v>1569</v>
      </c>
      <c r="I513" s="45" t="s">
        <v>1582</v>
      </c>
      <c r="J513" s="45" t="s">
        <v>1586</v>
      </c>
      <c r="K513" s="45" t="s">
        <v>1490</v>
      </c>
      <c r="L513" s="45">
        <v>41.6</v>
      </c>
      <c r="M513" s="45" t="s">
        <v>1187</v>
      </c>
      <c r="N513" s="45" t="s">
        <v>1188</v>
      </c>
      <c r="O513" s="73" t="s">
        <v>1178</v>
      </c>
      <c r="P513" s="45" t="s">
        <v>1182</v>
      </c>
      <c r="Q513" s="45" t="s">
        <v>1572</v>
      </c>
      <c r="R513" s="45" t="s">
        <v>1573</v>
      </c>
      <c r="S513" s="45" t="s">
        <v>1574</v>
      </c>
      <c r="T513" s="45" t="s">
        <v>1575</v>
      </c>
      <c r="U513" s="45" t="s">
        <v>1576</v>
      </c>
      <c r="V513" s="45" t="s">
        <v>1577</v>
      </c>
      <c r="W513" s="99" t="s">
        <v>2669</v>
      </c>
      <c r="X513" s="99"/>
    </row>
    <row r="514" spans="2:24" ht="57.6">
      <c r="B514" s="45">
        <f t="shared" si="8"/>
        <v>508</v>
      </c>
      <c r="C514" s="45" t="s">
        <v>1567</v>
      </c>
      <c r="D514" s="45" t="s">
        <v>1929</v>
      </c>
      <c r="E514" s="99">
        <f>IF(D514="1.2(1)①",INDEX('1.2(1)①'!$B:$B,MATCH(F514,'1.2(1)①'!$J:$J,0),1),INDEX('1.2(1)②'!$B:$B,MATCH(F514,'1.2(1)②'!$J:$J,0),1))</f>
        <v>48</v>
      </c>
      <c r="F514" s="45" t="s">
        <v>2320</v>
      </c>
      <c r="G514" s="45" t="s">
        <v>1568</v>
      </c>
      <c r="H514" s="45" t="s">
        <v>1569</v>
      </c>
      <c r="I514" s="45" t="s">
        <v>1583</v>
      </c>
      <c r="J514" s="45" t="s">
        <v>1586</v>
      </c>
      <c r="K514" s="45" t="s">
        <v>1490</v>
      </c>
      <c r="L514" s="45">
        <v>41.8</v>
      </c>
      <c r="M514" s="45" t="s">
        <v>1187</v>
      </c>
      <c r="N514" s="45" t="s">
        <v>1188</v>
      </c>
      <c r="O514" s="73" t="s">
        <v>1178</v>
      </c>
      <c r="P514" s="45" t="s">
        <v>1182</v>
      </c>
      <c r="Q514" s="45" t="s">
        <v>1572</v>
      </c>
      <c r="R514" s="45" t="s">
        <v>1573</v>
      </c>
      <c r="S514" s="45" t="s">
        <v>1574</v>
      </c>
      <c r="T514" s="45" t="s">
        <v>1575</v>
      </c>
      <c r="U514" s="45" t="s">
        <v>1576</v>
      </c>
      <c r="V514" s="45" t="s">
        <v>1577</v>
      </c>
      <c r="W514" s="99" t="s">
        <v>2669</v>
      </c>
      <c r="X514" s="99"/>
    </row>
    <row r="515" spans="2:24" ht="57.6">
      <c r="B515" s="45">
        <f t="shared" si="8"/>
        <v>509</v>
      </c>
      <c r="C515" s="45" t="s">
        <v>1567</v>
      </c>
      <c r="D515" s="45" t="s">
        <v>1929</v>
      </c>
      <c r="E515" s="99">
        <f>IF(D515="1.2(1)①",INDEX('1.2(1)①'!$B:$B,MATCH(F515,'1.2(1)①'!$J:$J,0),1),INDEX('1.2(1)②'!$B:$B,MATCH(F515,'1.2(1)②'!$J:$J,0),1))</f>
        <v>48</v>
      </c>
      <c r="F515" s="45" t="s">
        <v>2320</v>
      </c>
      <c r="G515" s="45" t="s">
        <v>1568</v>
      </c>
      <c r="H515" s="45" t="s">
        <v>1569</v>
      </c>
      <c r="I515" s="45" t="s">
        <v>1584</v>
      </c>
      <c r="J515" s="45" t="s">
        <v>1586</v>
      </c>
      <c r="K515" s="45" t="s">
        <v>1490</v>
      </c>
      <c r="L515" s="45">
        <v>42.6</v>
      </c>
      <c r="M515" s="45" t="s">
        <v>1187</v>
      </c>
      <c r="N515" s="45" t="s">
        <v>1188</v>
      </c>
      <c r="O515" s="73" t="s">
        <v>1178</v>
      </c>
      <c r="P515" s="45" t="s">
        <v>1182</v>
      </c>
      <c r="Q515" s="45" t="s">
        <v>1572</v>
      </c>
      <c r="R515" s="45" t="s">
        <v>1573</v>
      </c>
      <c r="S515" s="45" t="s">
        <v>1574</v>
      </c>
      <c r="T515" s="45" t="s">
        <v>1575</v>
      </c>
      <c r="U515" s="45" t="s">
        <v>1576</v>
      </c>
      <c r="V515" s="45" t="s">
        <v>1577</v>
      </c>
      <c r="W515" s="99" t="s">
        <v>2669</v>
      </c>
      <c r="X515" s="99"/>
    </row>
    <row r="516" spans="2:24" ht="57.6">
      <c r="B516" s="45">
        <f t="shared" si="8"/>
        <v>510</v>
      </c>
      <c r="C516" s="45" t="s">
        <v>1567</v>
      </c>
      <c r="D516" s="45" t="s">
        <v>1929</v>
      </c>
      <c r="E516" s="99">
        <f>IF(D516="1.2(1)①",INDEX('1.2(1)①'!$B:$B,MATCH(F516,'1.2(1)①'!$J:$J,0),1),INDEX('1.2(1)②'!$B:$B,MATCH(F516,'1.2(1)②'!$J:$J,0),1))</f>
        <v>48</v>
      </c>
      <c r="F516" s="45" t="s">
        <v>2320</v>
      </c>
      <c r="G516" s="45" t="s">
        <v>1568</v>
      </c>
      <c r="H516" s="45" t="s">
        <v>1569</v>
      </c>
      <c r="I516" s="45" t="s">
        <v>1585</v>
      </c>
      <c r="J516" s="45" t="s">
        <v>1586</v>
      </c>
      <c r="K516" s="45" t="s">
        <v>1490</v>
      </c>
      <c r="L516" s="45">
        <v>49.8</v>
      </c>
      <c r="M516" s="45" t="s">
        <v>1187</v>
      </c>
      <c r="N516" s="45" t="s">
        <v>1188</v>
      </c>
      <c r="O516" s="73" t="s">
        <v>1178</v>
      </c>
      <c r="P516" s="45" t="s">
        <v>1182</v>
      </c>
      <c r="Q516" s="45" t="s">
        <v>1572</v>
      </c>
      <c r="R516" s="45" t="s">
        <v>1573</v>
      </c>
      <c r="S516" s="45" t="s">
        <v>1574</v>
      </c>
      <c r="T516" s="45" t="s">
        <v>1575</v>
      </c>
      <c r="U516" s="45" t="s">
        <v>1576</v>
      </c>
      <c r="V516" s="45" t="s">
        <v>1577</v>
      </c>
      <c r="W516" s="99" t="s">
        <v>2669</v>
      </c>
      <c r="X516" s="99"/>
    </row>
    <row r="517" spans="2:24" ht="57.6">
      <c r="B517" s="45">
        <f t="shared" si="8"/>
        <v>511</v>
      </c>
      <c r="C517" s="45" t="s">
        <v>1567</v>
      </c>
      <c r="D517" s="45" t="s">
        <v>1929</v>
      </c>
      <c r="E517" s="99">
        <f>IF(D517="1.2(1)①",INDEX('1.2(1)①'!$B:$B,MATCH(F517,'1.2(1)①'!$J:$J,0),1),INDEX('1.2(1)②'!$B:$B,MATCH(F517,'1.2(1)②'!$J:$J,0),1))</f>
        <v>48</v>
      </c>
      <c r="F517" s="45" t="s">
        <v>2320</v>
      </c>
      <c r="G517" s="45" t="s">
        <v>1587</v>
      </c>
      <c r="H517" s="45" t="s">
        <v>1569</v>
      </c>
      <c r="I517" s="45" t="s">
        <v>1588</v>
      </c>
      <c r="J517" s="45" t="s">
        <v>1571</v>
      </c>
      <c r="K517" s="45" t="s">
        <v>1490</v>
      </c>
      <c r="L517" s="45">
        <v>87</v>
      </c>
      <c r="M517" s="45" t="s">
        <v>1187</v>
      </c>
      <c r="N517" s="45" t="s">
        <v>1188</v>
      </c>
      <c r="O517" s="73" t="s">
        <v>1178</v>
      </c>
      <c r="P517" s="45" t="s">
        <v>1182</v>
      </c>
      <c r="Q517" s="45" t="s">
        <v>1572</v>
      </c>
      <c r="R517" s="45" t="s">
        <v>1573</v>
      </c>
      <c r="S517" s="45" t="s">
        <v>1574</v>
      </c>
      <c r="T517" s="45" t="s">
        <v>1575</v>
      </c>
      <c r="U517" s="45" t="s">
        <v>1576</v>
      </c>
      <c r="V517" s="45" t="s">
        <v>1577</v>
      </c>
      <c r="W517" s="99" t="s">
        <v>2669</v>
      </c>
      <c r="X517" s="99"/>
    </row>
    <row r="518" spans="2:24" ht="57.6">
      <c r="B518" s="45">
        <f t="shared" si="8"/>
        <v>512</v>
      </c>
      <c r="C518" s="45" t="s">
        <v>1567</v>
      </c>
      <c r="D518" s="45" t="s">
        <v>1929</v>
      </c>
      <c r="E518" s="99">
        <f>IF(D518="1.2(1)①",INDEX('1.2(1)①'!$B:$B,MATCH(F518,'1.2(1)①'!$J:$J,0),1),INDEX('1.2(1)②'!$B:$B,MATCH(F518,'1.2(1)②'!$J:$J,0),1))</f>
        <v>48</v>
      </c>
      <c r="F518" s="45" t="s">
        <v>2320</v>
      </c>
      <c r="G518" s="45" t="s">
        <v>1587</v>
      </c>
      <c r="H518" s="45" t="s">
        <v>1569</v>
      </c>
      <c r="I518" s="45" t="s">
        <v>1589</v>
      </c>
      <c r="J518" s="45" t="s">
        <v>1571</v>
      </c>
      <c r="K518" s="45" t="s">
        <v>1490</v>
      </c>
      <c r="L518" s="45">
        <v>77.5</v>
      </c>
      <c r="M518" s="45" t="s">
        <v>1187</v>
      </c>
      <c r="N518" s="45" t="s">
        <v>1188</v>
      </c>
      <c r="O518" s="73" t="s">
        <v>1178</v>
      </c>
      <c r="P518" s="45" t="s">
        <v>1182</v>
      </c>
      <c r="Q518" s="45" t="s">
        <v>1572</v>
      </c>
      <c r="R518" s="45" t="s">
        <v>1573</v>
      </c>
      <c r="S518" s="45" t="s">
        <v>1574</v>
      </c>
      <c r="T518" s="45" t="s">
        <v>1575</v>
      </c>
      <c r="U518" s="45" t="s">
        <v>1576</v>
      </c>
      <c r="V518" s="45" t="s">
        <v>1577</v>
      </c>
      <c r="W518" s="99" t="s">
        <v>2669</v>
      </c>
      <c r="X518" s="99"/>
    </row>
    <row r="519" spans="2:24" ht="57.6">
      <c r="B519" s="45">
        <f t="shared" si="8"/>
        <v>513</v>
      </c>
      <c r="C519" s="45" t="s">
        <v>1567</v>
      </c>
      <c r="D519" s="45" t="s">
        <v>1929</v>
      </c>
      <c r="E519" s="99">
        <f>IF(D519="1.2(1)①",INDEX('1.2(1)①'!$B:$B,MATCH(F519,'1.2(1)①'!$J:$J,0),1),INDEX('1.2(1)②'!$B:$B,MATCH(F519,'1.2(1)②'!$J:$J,0),1))</f>
        <v>48</v>
      </c>
      <c r="F519" s="45" t="s">
        <v>2320</v>
      </c>
      <c r="G519" s="45" t="s">
        <v>1587</v>
      </c>
      <c r="H519" s="45" t="s">
        <v>1569</v>
      </c>
      <c r="I519" s="45" t="s">
        <v>1588</v>
      </c>
      <c r="J519" s="45" t="s">
        <v>1586</v>
      </c>
      <c r="K519" s="45" t="s">
        <v>1490</v>
      </c>
      <c r="L519" s="45">
        <v>43.1</v>
      </c>
      <c r="M519" s="45" t="s">
        <v>1187</v>
      </c>
      <c r="N519" s="45" t="s">
        <v>1188</v>
      </c>
      <c r="O519" s="73" t="s">
        <v>1178</v>
      </c>
      <c r="P519" s="45" t="s">
        <v>1182</v>
      </c>
      <c r="Q519" s="45" t="s">
        <v>1572</v>
      </c>
      <c r="R519" s="45" t="s">
        <v>1573</v>
      </c>
      <c r="S519" s="45" t="s">
        <v>1574</v>
      </c>
      <c r="T519" s="45" t="s">
        <v>1575</v>
      </c>
      <c r="U519" s="45" t="s">
        <v>1576</v>
      </c>
      <c r="V519" s="45" t="s">
        <v>1577</v>
      </c>
      <c r="W519" s="99" t="s">
        <v>2669</v>
      </c>
      <c r="X519" s="99"/>
    </row>
    <row r="520" spans="2:24" ht="57.6">
      <c r="B520" s="45">
        <f t="shared" si="8"/>
        <v>514</v>
      </c>
      <c r="C520" s="45" t="s">
        <v>1567</v>
      </c>
      <c r="D520" s="45" t="s">
        <v>1929</v>
      </c>
      <c r="E520" s="99">
        <f>IF(D520="1.2(1)①",INDEX('1.2(1)①'!$B:$B,MATCH(F520,'1.2(1)①'!$J:$J,0),1),INDEX('1.2(1)②'!$B:$B,MATCH(F520,'1.2(1)②'!$J:$J,0),1))</f>
        <v>48</v>
      </c>
      <c r="F520" s="45" t="s">
        <v>2320</v>
      </c>
      <c r="G520" s="45" t="s">
        <v>1587</v>
      </c>
      <c r="H520" s="45" t="s">
        <v>1569</v>
      </c>
      <c r="I520" s="45" t="s">
        <v>1589</v>
      </c>
      <c r="J520" s="45" t="s">
        <v>1586</v>
      </c>
      <c r="K520" s="45" t="s">
        <v>1490</v>
      </c>
      <c r="L520" s="45">
        <v>43.6</v>
      </c>
      <c r="M520" s="45" t="s">
        <v>1187</v>
      </c>
      <c r="N520" s="45" t="s">
        <v>1188</v>
      </c>
      <c r="O520" s="73" t="s">
        <v>1178</v>
      </c>
      <c r="P520" s="45" t="s">
        <v>1182</v>
      </c>
      <c r="Q520" s="45" t="s">
        <v>1572</v>
      </c>
      <c r="R520" s="45" t="s">
        <v>1573</v>
      </c>
      <c r="S520" s="45" t="s">
        <v>1574</v>
      </c>
      <c r="T520" s="45" t="s">
        <v>1575</v>
      </c>
      <c r="U520" s="45" t="s">
        <v>1576</v>
      </c>
      <c r="V520" s="45" t="s">
        <v>1577</v>
      </c>
      <c r="W520" s="99" t="s">
        <v>2669</v>
      </c>
      <c r="X520" s="99"/>
    </row>
    <row r="521" spans="2:24" ht="57.6">
      <c r="B521" s="45">
        <f t="shared" si="8"/>
        <v>515</v>
      </c>
      <c r="C521" s="45" t="s">
        <v>1567</v>
      </c>
      <c r="D521" s="45" t="s">
        <v>1929</v>
      </c>
      <c r="E521" s="99">
        <f>IF(D521="1.2(1)①",INDEX('1.2(1)①'!$B:$B,MATCH(F521,'1.2(1)①'!$J:$J,0),1),INDEX('1.2(1)②'!$B:$B,MATCH(F521,'1.2(1)②'!$J:$J,0),1))</f>
        <v>48</v>
      </c>
      <c r="F521" s="45" t="s">
        <v>2320</v>
      </c>
      <c r="G521" s="45" t="s">
        <v>1590</v>
      </c>
      <c r="H521" s="45" t="s">
        <v>1569</v>
      </c>
      <c r="I521" s="45" t="s">
        <v>1588</v>
      </c>
      <c r="J521" s="45" t="s">
        <v>1571</v>
      </c>
      <c r="K521" s="45" t="s">
        <v>1490</v>
      </c>
      <c r="L521" s="45">
        <v>74.3</v>
      </c>
      <c r="M521" s="45" t="s">
        <v>1187</v>
      </c>
      <c r="N521" s="45" t="s">
        <v>1188</v>
      </c>
      <c r="O521" s="73" t="s">
        <v>1178</v>
      </c>
      <c r="P521" s="45" t="s">
        <v>1182</v>
      </c>
      <c r="Q521" s="45" t="s">
        <v>1572</v>
      </c>
      <c r="R521" s="45" t="s">
        <v>1573</v>
      </c>
      <c r="S521" s="45" t="s">
        <v>1574</v>
      </c>
      <c r="T521" s="45" t="s">
        <v>1575</v>
      </c>
      <c r="U521" s="45" t="s">
        <v>1576</v>
      </c>
      <c r="V521" s="45" t="s">
        <v>1577</v>
      </c>
      <c r="W521" s="99" t="s">
        <v>2669</v>
      </c>
      <c r="X521" s="99"/>
    </row>
    <row r="522" spans="2:24" ht="57.6">
      <c r="B522" s="45">
        <f t="shared" si="8"/>
        <v>516</v>
      </c>
      <c r="C522" s="45" t="s">
        <v>1567</v>
      </c>
      <c r="D522" s="45" t="s">
        <v>1929</v>
      </c>
      <c r="E522" s="99">
        <f>IF(D522="1.2(1)①",INDEX('1.2(1)①'!$B:$B,MATCH(F522,'1.2(1)①'!$J:$J,0),1),INDEX('1.2(1)②'!$B:$B,MATCH(F522,'1.2(1)②'!$J:$J,0),1))</f>
        <v>48</v>
      </c>
      <c r="F522" s="45" t="s">
        <v>2320</v>
      </c>
      <c r="G522" s="45" t="s">
        <v>1590</v>
      </c>
      <c r="H522" s="45" t="s">
        <v>1569</v>
      </c>
      <c r="I522" s="45" t="s">
        <v>1589</v>
      </c>
      <c r="J522" s="45" t="s">
        <v>1571</v>
      </c>
      <c r="K522" s="45" t="s">
        <v>1490</v>
      </c>
      <c r="L522" s="45">
        <v>77.900000000000006</v>
      </c>
      <c r="M522" s="45" t="s">
        <v>1187</v>
      </c>
      <c r="N522" s="45" t="s">
        <v>1188</v>
      </c>
      <c r="O522" s="73" t="s">
        <v>1178</v>
      </c>
      <c r="P522" s="45" t="s">
        <v>1182</v>
      </c>
      <c r="Q522" s="45" t="s">
        <v>1572</v>
      </c>
      <c r="R522" s="45" t="s">
        <v>1573</v>
      </c>
      <c r="S522" s="45" t="s">
        <v>1574</v>
      </c>
      <c r="T522" s="45" t="s">
        <v>1575</v>
      </c>
      <c r="U522" s="45" t="s">
        <v>1576</v>
      </c>
      <c r="V522" s="45" t="s">
        <v>1577</v>
      </c>
      <c r="W522" s="99" t="s">
        <v>2669</v>
      </c>
      <c r="X522" s="99"/>
    </row>
    <row r="523" spans="2:24" ht="57.6">
      <c r="B523" s="45">
        <f t="shared" si="8"/>
        <v>517</v>
      </c>
      <c r="C523" s="45" t="s">
        <v>1567</v>
      </c>
      <c r="D523" s="45" t="s">
        <v>1929</v>
      </c>
      <c r="E523" s="99">
        <f>IF(D523="1.2(1)①",INDEX('1.2(1)①'!$B:$B,MATCH(F523,'1.2(1)①'!$J:$J,0),1),INDEX('1.2(1)②'!$B:$B,MATCH(F523,'1.2(1)②'!$J:$J,0),1))</f>
        <v>48</v>
      </c>
      <c r="F523" s="45" t="s">
        <v>2320</v>
      </c>
      <c r="G523" s="45" t="s">
        <v>1590</v>
      </c>
      <c r="H523" s="45" t="s">
        <v>1569</v>
      </c>
      <c r="I523" s="45" t="s">
        <v>1588</v>
      </c>
      <c r="J523" s="45" t="s">
        <v>1586</v>
      </c>
      <c r="K523" s="45" t="s">
        <v>1490</v>
      </c>
      <c r="L523" s="45">
        <v>45.5</v>
      </c>
      <c r="M523" s="45" t="s">
        <v>1187</v>
      </c>
      <c r="N523" s="45" t="s">
        <v>1188</v>
      </c>
      <c r="O523" s="73" t="s">
        <v>1178</v>
      </c>
      <c r="P523" s="45" t="s">
        <v>1182</v>
      </c>
      <c r="Q523" s="45" t="s">
        <v>1572</v>
      </c>
      <c r="R523" s="45" t="s">
        <v>1573</v>
      </c>
      <c r="S523" s="45" t="s">
        <v>1574</v>
      </c>
      <c r="T523" s="45" t="s">
        <v>1575</v>
      </c>
      <c r="U523" s="45" t="s">
        <v>1576</v>
      </c>
      <c r="V523" s="45" t="s">
        <v>1577</v>
      </c>
      <c r="W523" s="99" t="s">
        <v>2669</v>
      </c>
      <c r="X523" s="99"/>
    </row>
    <row r="524" spans="2:24" ht="57.6">
      <c r="B524" s="45">
        <f t="shared" si="8"/>
        <v>518</v>
      </c>
      <c r="C524" s="45" t="s">
        <v>1567</v>
      </c>
      <c r="D524" s="45" t="s">
        <v>1929</v>
      </c>
      <c r="E524" s="99">
        <f>IF(D524="1.2(1)①",INDEX('1.2(1)①'!$B:$B,MATCH(F524,'1.2(1)①'!$J:$J,0),1),INDEX('1.2(1)②'!$B:$B,MATCH(F524,'1.2(1)②'!$J:$J,0),1))</f>
        <v>48</v>
      </c>
      <c r="F524" s="45" t="s">
        <v>2320</v>
      </c>
      <c r="G524" s="45" t="s">
        <v>1590</v>
      </c>
      <c r="H524" s="45" t="s">
        <v>1569</v>
      </c>
      <c r="I524" s="45" t="s">
        <v>1589</v>
      </c>
      <c r="J524" s="45" t="s">
        <v>1586</v>
      </c>
      <c r="K524" s="45" t="s">
        <v>1490</v>
      </c>
      <c r="L524" s="45">
        <v>47.8</v>
      </c>
      <c r="M524" s="45" t="s">
        <v>1187</v>
      </c>
      <c r="N524" s="45" t="s">
        <v>1188</v>
      </c>
      <c r="O524" s="73" t="s">
        <v>1178</v>
      </c>
      <c r="P524" s="45" t="s">
        <v>1182</v>
      </c>
      <c r="Q524" s="45" t="s">
        <v>1572</v>
      </c>
      <c r="R524" s="45" t="s">
        <v>1573</v>
      </c>
      <c r="S524" s="45" t="s">
        <v>1574</v>
      </c>
      <c r="T524" s="45" t="s">
        <v>1575</v>
      </c>
      <c r="U524" s="45" t="s">
        <v>1576</v>
      </c>
      <c r="V524" s="45" t="s">
        <v>1577</v>
      </c>
      <c r="W524" s="99" t="s">
        <v>2669</v>
      </c>
      <c r="X524" s="99"/>
    </row>
    <row r="525" spans="2:24" ht="57.6">
      <c r="B525" s="45">
        <f t="shared" si="8"/>
        <v>519</v>
      </c>
      <c r="C525" s="45" t="s">
        <v>1567</v>
      </c>
      <c r="D525" s="45" t="s">
        <v>1929</v>
      </c>
      <c r="E525" s="99">
        <f>IF(D525="1.2(1)①",INDEX('1.2(1)①'!$B:$B,MATCH(F525,'1.2(1)①'!$J:$J,0),1),INDEX('1.2(1)②'!$B:$B,MATCH(F525,'1.2(1)②'!$J:$J,0),1))</f>
        <v>48</v>
      </c>
      <c r="F525" s="45" t="s">
        <v>2320</v>
      </c>
      <c r="G525" s="45" t="s">
        <v>1591</v>
      </c>
      <c r="H525" s="45" t="s">
        <v>1569</v>
      </c>
      <c r="I525" s="45" t="s">
        <v>1570</v>
      </c>
      <c r="J525" s="45" t="s">
        <v>1571</v>
      </c>
      <c r="K525" s="45" t="s">
        <v>1490</v>
      </c>
      <c r="L525" s="45">
        <v>85.5</v>
      </c>
      <c r="M525" s="45" t="s">
        <v>1187</v>
      </c>
      <c r="N525" s="45" t="s">
        <v>1188</v>
      </c>
      <c r="O525" s="73" t="s">
        <v>1178</v>
      </c>
      <c r="P525" s="45" t="s">
        <v>1182</v>
      </c>
      <c r="Q525" s="45" t="s">
        <v>1572</v>
      </c>
      <c r="R525" s="45" t="s">
        <v>1573</v>
      </c>
      <c r="S525" s="45" t="s">
        <v>1574</v>
      </c>
      <c r="T525" s="45" t="s">
        <v>1575</v>
      </c>
      <c r="U525" s="45" t="s">
        <v>1576</v>
      </c>
      <c r="V525" s="45" t="s">
        <v>1577</v>
      </c>
      <c r="W525" s="99" t="s">
        <v>2669</v>
      </c>
      <c r="X525" s="99"/>
    </row>
    <row r="526" spans="2:24" ht="57.6">
      <c r="B526" s="45">
        <f t="shared" si="8"/>
        <v>520</v>
      </c>
      <c r="C526" s="45" t="s">
        <v>1567</v>
      </c>
      <c r="D526" s="45" t="s">
        <v>1929</v>
      </c>
      <c r="E526" s="99">
        <f>IF(D526="1.2(1)①",INDEX('1.2(1)①'!$B:$B,MATCH(F526,'1.2(1)①'!$J:$J,0),1),INDEX('1.2(1)②'!$B:$B,MATCH(F526,'1.2(1)②'!$J:$J,0),1))</f>
        <v>48</v>
      </c>
      <c r="F526" s="45" t="s">
        <v>2320</v>
      </c>
      <c r="G526" s="45" t="s">
        <v>1591</v>
      </c>
      <c r="H526" s="45" t="s">
        <v>1569</v>
      </c>
      <c r="I526" s="45" t="s">
        <v>1578</v>
      </c>
      <c r="J526" s="45" t="s">
        <v>1571</v>
      </c>
      <c r="K526" s="45" t="s">
        <v>1490</v>
      </c>
      <c r="L526" s="45">
        <v>86.5</v>
      </c>
      <c r="M526" s="45" t="s">
        <v>1187</v>
      </c>
      <c r="N526" s="45" t="s">
        <v>1188</v>
      </c>
      <c r="O526" s="73" t="s">
        <v>1178</v>
      </c>
      <c r="P526" s="45" t="s">
        <v>1182</v>
      </c>
      <c r="Q526" s="45" t="s">
        <v>1572</v>
      </c>
      <c r="R526" s="45" t="s">
        <v>1573</v>
      </c>
      <c r="S526" s="45" t="s">
        <v>1574</v>
      </c>
      <c r="T526" s="45" t="s">
        <v>1575</v>
      </c>
      <c r="U526" s="45" t="s">
        <v>1576</v>
      </c>
      <c r="V526" s="45" t="s">
        <v>1577</v>
      </c>
      <c r="W526" s="99" t="s">
        <v>2669</v>
      </c>
      <c r="X526" s="99"/>
    </row>
    <row r="527" spans="2:24" ht="57.6">
      <c r="B527" s="45">
        <f t="shared" si="8"/>
        <v>521</v>
      </c>
      <c r="C527" s="45" t="s">
        <v>1567</v>
      </c>
      <c r="D527" s="45" t="s">
        <v>1929</v>
      </c>
      <c r="E527" s="99">
        <f>IF(D527="1.2(1)①",INDEX('1.2(1)①'!$B:$B,MATCH(F527,'1.2(1)①'!$J:$J,0),1),INDEX('1.2(1)②'!$B:$B,MATCH(F527,'1.2(1)②'!$J:$J,0),1))</f>
        <v>48</v>
      </c>
      <c r="F527" s="45" t="s">
        <v>2320</v>
      </c>
      <c r="G527" s="45" t="s">
        <v>1591</v>
      </c>
      <c r="H527" s="45" t="s">
        <v>1569</v>
      </c>
      <c r="I527" s="45" t="s">
        <v>1579</v>
      </c>
      <c r="J527" s="45" t="s">
        <v>1571</v>
      </c>
      <c r="K527" s="45" t="s">
        <v>1490</v>
      </c>
      <c r="L527" s="45">
        <v>85.5</v>
      </c>
      <c r="M527" s="45" t="s">
        <v>1187</v>
      </c>
      <c r="N527" s="45" t="s">
        <v>1188</v>
      </c>
      <c r="O527" s="73" t="s">
        <v>1178</v>
      </c>
      <c r="P527" s="45" t="s">
        <v>1182</v>
      </c>
      <c r="Q527" s="45" t="s">
        <v>1572</v>
      </c>
      <c r="R527" s="45" t="s">
        <v>1573</v>
      </c>
      <c r="S527" s="45" t="s">
        <v>1574</v>
      </c>
      <c r="T527" s="45" t="s">
        <v>1575</v>
      </c>
      <c r="U527" s="45" t="s">
        <v>1576</v>
      </c>
      <c r="V527" s="45" t="s">
        <v>1577</v>
      </c>
      <c r="W527" s="99" t="s">
        <v>2669</v>
      </c>
      <c r="X527" s="99"/>
    </row>
    <row r="528" spans="2:24" ht="57.6">
      <c r="B528" s="45">
        <f t="shared" si="8"/>
        <v>522</v>
      </c>
      <c r="C528" s="45" t="s">
        <v>1567</v>
      </c>
      <c r="D528" s="45" t="s">
        <v>1929</v>
      </c>
      <c r="E528" s="99">
        <f>IF(D528="1.2(1)①",INDEX('1.2(1)①'!$B:$B,MATCH(F528,'1.2(1)①'!$J:$J,0),1),INDEX('1.2(1)②'!$B:$B,MATCH(F528,'1.2(1)②'!$J:$J,0),1))</f>
        <v>48</v>
      </c>
      <c r="F528" s="45" t="s">
        <v>2320</v>
      </c>
      <c r="G528" s="45" t="s">
        <v>1591</v>
      </c>
      <c r="H528" s="45" t="s">
        <v>1569</v>
      </c>
      <c r="I528" s="45" t="s">
        <v>1580</v>
      </c>
      <c r="J528" s="45" t="s">
        <v>1571</v>
      </c>
      <c r="K528" s="45" t="s">
        <v>1490</v>
      </c>
      <c r="L528" s="45">
        <v>88</v>
      </c>
      <c r="M528" s="45" t="s">
        <v>1187</v>
      </c>
      <c r="N528" s="45" t="s">
        <v>1188</v>
      </c>
      <c r="O528" s="73" t="s">
        <v>1178</v>
      </c>
      <c r="P528" s="45" t="s">
        <v>1182</v>
      </c>
      <c r="Q528" s="45" t="s">
        <v>1572</v>
      </c>
      <c r="R528" s="45" t="s">
        <v>1573</v>
      </c>
      <c r="S528" s="45" t="s">
        <v>1574</v>
      </c>
      <c r="T528" s="45" t="s">
        <v>1575</v>
      </c>
      <c r="U528" s="45" t="s">
        <v>1576</v>
      </c>
      <c r="V528" s="45" t="s">
        <v>1577</v>
      </c>
      <c r="W528" s="99" t="s">
        <v>2669</v>
      </c>
      <c r="X528" s="99"/>
    </row>
    <row r="529" spans="2:24" ht="57.6">
      <c r="B529" s="45">
        <f t="shared" si="8"/>
        <v>523</v>
      </c>
      <c r="C529" s="45" t="s">
        <v>1567</v>
      </c>
      <c r="D529" s="45" t="s">
        <v>1929</v>
      </c>
      <c r="E529" s="99">
        <f>IF(D529="1.2(1)①",INDEX('1.2(1)①'!$B:$B,MATCH(F529,'1.2(1)①'!$J:$J,0),1),INDEX('1.2(1)②'!$B:$B,MATCH(F529,'1.2(1)②'!$J:$J,0),1))</f>
        <v>48</v>
      </c>
      <c r="F529" s="45" t="s">
        <v>2320</v>
      </c>
      <c r="G529" s="45" t="s">
        <v>1591</v>
      </c>
      <c r="H529" s="45" t="s">
        <v>1569</v>
      </c>
      <c r="I529" s="45" t="s">
        <v>1581</v>
      </c>
      <c r="J529" s="45" t="s">
        <v>1571</v>
      </c>
      <c r="K529" s="45" t="s">
        <v>1490</v>
      </c>
      <c r="L529" s="45">
        <v>90.7</v>
      </c>
      <c r="M529" s="45" t="s">
        <v>1187</v>
      </c>
      <c r="N529" s="45" t="s">
        <v>1188</v>
      </c>
      <c r="O529" s="73" t="s">
        <v>1178</v>
      </c>
      <c r="P529" s="45" t="s">
        <v>1182</v>
      </c>
      <c r="Q529" s="45" t="s">
        <v>1572</v>
      </c>
      <c r="R529" s="45" t="s">
        <v>1573</v>
      </c>
      <c r="S529" s="45" t="s">
        <v>1574</v>
      </c>
      <c r="T529" s="45" t="s">
        <v>1575</v>
      </c>
      <c r="U529" s="45" t="s">
        <v>1576</v>
      </c>
      <c r="V529" s="45" t="s">
        <v>1577</v>
      </c>
      <c r="W529" s="99" t="s">
        <v>2669</v>
      </c>
      <c r="X529" s="99"/>
    </row>
    <row r="530" spans="2:24" ht="57.6">
      <c r="B530" s="45">
        <f t="shared" si="8"/>
        <v>524</v>
      </c>
      <c r="C530" s="45" t="s">
        <v>1567</v>
      </c>
      <c r="D530" s="45" t="s">
        <v>1929</v>
      </c>
      <c r="E530" s="99">
        <f>IF(D530="1.2(1)①",INDEX('1.2(1)①'!$B:$B,MATCH(F530,'1.2(1)①'!$J:$J,0),1),INDEX('1.2(1)②'!$B:$B,MATCH(F530,'1.2(1)②'!$J:$J,0),1))</f>
        <v>48</v>
      </c>
      <c r="F530" s="45" t="s">
        <v>2320</v>
      </c>
      <c r="G530" s="45" t="s">
        <v>1591</v>
      </c>
      <c r="H530" s="45" t="s">
        <v>1569</v>
      </c>
      <c r="I530" s="45" t="s">
        <v>1582</v>
      </c>
      <c r="J530" s="45" t="s">
        <v>1571</v>
      </c>
      <c r="K530" s="45" t="s">
        <v>1490</v>
      </c>
      <c r="L530" s="45">
        <v>82.1</v>
      </c>
      <c r="M530" s="45" t="s">
        <v>1187</v>
      </c>
      <c r="N530" s="45" t="s">
        <v>1188</v>
      </c>
      <c r="O530" s="73" t="s">
        <v>1178</v>
      </c>
      <c r="P530" s="45" t="s">
        <v>1182</v>
      </c>
      <c r="Q530" s="45" t="s">
        <v>1572</v>
      </c>
      <c r="R530" s="45" t="s">
        <v>1573</v>
      </c>
      <c r="S530" s="45" t="s">
        <v>1574</v>
      </c>
      <c r="T530" s="45" t="s">
        <v>1575</v>
      </c>
      <c r="U530" s="45" t="s">
        <v>1576</v>
      </c>
      <c r="V530" s="45" t="s">
        <v>1577</v>
      </c>
      <c r="W530" s="99" t="s">
        <v>2669</v>
      </c>
      <c r="X530" s="99"/>
    </row>
    <row r="531" spans="2:24" ht="57.6">
      <c r="B531" s="45">
        <f t="shared" si="8"/>
        <v>525</v>
      </c>
      <c r="C531" s="45" t="s">
        <v>1567</v>
      </c>
      <c r="D531" s="45" t="s">
        <v>1929</v>
      </c>
      <c r="E531" s="99">
        <f>IF(D531="1.2(1)①",INDEX('1.2(1)①'!$B:$B,MATCH(F531,'1.2(1)①'!$J:$J,0),1),INDEX('1.2(1)②'!$B:$B,MATCH(F531,'1.2(1)②'!$J:$J,0),1))</f>
        <v>48</v>
      </c>
      <c r="F531" s="45" t="s">
        <v>2320</v>
      </c>
      <c r="G531" s="45" t="s">
        <v>1591</v>
      </c>
      <c r="H531" s="45" t="s">
        <v>1569</v>
      </c>
      <c r="I531" s="45" t="s">
        <v>1583</v>
      </c>
      <c r="J531" s="45" t="s">
        <v>1571</v>
      </c>
      <c r="K531" s="45" t="s">
        <v>1490</v>
      </c>
      <c r="L531" s="45">
        <v>87.8</v>
      </c>
      <c r="M531" s="45" t="s">
        <v>1187</v>
      </c>
      <c r="N531" s="45" t="s">
        <v>1188</v>
      </c>
      <c r="O531" s="73" t="s">
        <v>1178</v>
      </c>
      <c r="P531" s="45" t="s">
        <v>1182</v>
      </c>
      <c r="Q531" s="45" t="s">
        <v>1572</v>
      </c>
      <c r="R531" s="45" t="s">
        <v>1573</v>
      </c>
      <c r="S531" s="45" t="s">
        <v>1574</v>
      </c>
      <c r="T531" s="45" t="s">
        <v>1575</v>
      </c>
      <c r="U531" s="45" t="s">
        <v>1576</v>
      </c>
      <c r="V531" s="45" t="s">
        <v>1577</v>
      </c>
      <c r="W531" s="99" t="s">
        <v>2669</v>
      </c>
      <c r="X531" s="99"/>
    </row>
    <row r="532" spans="2:24" ht="57.6">
      <c r="B532" s="45">
        <f t="shared" si="8"/>
        <v>526</v>
      </c>
      <c r="C532" s="45" t="s">
        <v>1567</v>
      </c>
      <c r="D532" s="45" t="s">
        <v>1929</v>
      </c>
      <c r="E532" s="99">
        <f>IF(D532="1.2(1)①",INDEX('1.2(1)①'!$B:$B,MATCH(F532,'1.2(1)①'!$J:$J,0),1),INDEX('1.2(1)②'!$B:$B,MATCH(F532,'1.2(1)②'!$J:$J,0),1))</f>
        <v>48</v>
      </c>
      <c r="F532" s="45" t="s">
        <v>2320</v>
      </c>
      <c r="G532" s="45" t="s">
        <v>1591</v>
      </c>
      <c r="H532" s="45" t="s">
        <v>1569</v>
      </c>
      <c r="I532" s="45" t="s">
        <v>1584</v>
      </c>
      <c r="J532" s="45" t="s">
        <v>1571</v>
      </c>
      <c r="K532" s="45" t="s">
        <v>1490</v>
      </c>
      <c r="L532" s="45">
        <v>87.8</v>
      </c>
      <c r="M532" s="45" t="s">
        <v>1187</v>
      </c>
      <c r="N532" s="45" t="s">
        <v>1188</v>
      </c>
      <c r="O532" s="73" t="s">
        <v>1178</v>
      </c>
      <c r="P532" s="45" t="s">
        <v>1182</v>
      </c>
      <c r="Q532" s="45" t="s">
        <v>1572</v>
      </c>
      <c r="R532" s="45" t="s">
        <v>1573</v>
      </c>
      <c r="S532" s="45" t="s">
        <v>1574</v>
      </c>
      <c r="T532" s="45" t="s">
        <v>1575</v>
      </c>
      <c r="U532" s="45" t="s">
        <v>1576</v>
      </c>
      <c r="V532" s="45" t="s">
        <v>1577</v>
      </c>
      <c r="W532" s="99" t="s">
        <v>2669</v>
      </c>
      <c r="X532" s="99"/>
    </row>
    <row r="533" spans="2:24" ht="57.6">
      <c r="B533" s="45">
        <f t="shared" si="8"/>
        <v>527</v>
      </c>
      <c r="C533" s="45" t="s">
        <v>1567</v>
      </c>
      <c r="D533" s="45" t="s">
        <v>1929</v>
      </c>
      <c r="E533" s="99">
        <f>IF(D533="1.2(1)①",INDEX('1.2(1)①'!$B:$B,MATCH(F533,'1.2(1)①'!$J:$J,0),1),INDEX('1.2(1)②'!$B:$B,MATCH(F533,'1.2(1)②'!$J:$J,0),1))</f>
        <v>48</v>
      </c>
      <c r="F533" s="45" t="s">
        <v>2320</v>
      </c>
      <c r="G533" s="45" t="s">
        <v>1591</v>
      </c>
      <c r="H533" s="45" t="s">
        <v>1569</v>
      </c>
      <c r="I533" s="45" t="s">
        <v>1585</v>
      </c>
      <c r="J533" s="45" t="s">
        <v>1571</v>
      </c>
      <c r="K533" s="45" t="s">
        <v>1490</v>
      </c>
      <c r="L533" s="45">
        <v>87</v>
      </c>
      <c r="M533" s="45" t="s">
        <v>1187</v>
      </c>
      <c r="N533" s="45" t="s">
        <v>1188</v>
      </c>
      <c r="O533" s="73" t="s">
        <v>1178</v>
      </c>
      <c r="P533" s="45" t="s">
        <v>1182</v>
      </c>
      <c r="Q533" s="45" t="s">
        <v>1572</v>
      </c>
      <c r="R533" s="45" t="s">
        <v>1573</v>
      </c>
      <c r="S533" s="45" t="s">
        <v>1574</v>
      </c>
      <c r="T533" s="45" t="s">
        <v>1575</v>
      </c>
      <c r="U533" s="45" t="s">
        <v>1576</v>
      </c>
      <c r="V533" s="45" t="s">
        <v>1577</v>
      </c>
      <c r="W533" s="99" t="s">
        <v>2669</v>
      </c>
      <c r="X533" s="99"/>
    </row>
    <row r="534" spans="2:24" ht="57.6">
      <c r="B534" s="45">
        <f t="shared" si="8"/>
        <v>528</v>
      </c>
      <c r="C534" s="45" t="s">
        <v>1567</v>
      </c>
      <c r="D534" s="45" t="s">
        <v>1929</v>
      </c>
      <c r="E534" s="99">
        <f>IF(D534="1.2(1)①",INDEX('1.2(1)①'!$B:$B,MATCH(F534,'1.2(1)①'!$J:$J,0),1),INDEX('1.2(1)②'!$B:$B,MATCH(F534,'1.2(1)②'!$J:$J,0),1))</f>
        <v>48</v>
      </c>
      <c r="F534" s="45" t="s">
        <v>2320</v>
      </c>
      <c r="G534" s="45" t="s">
        <v>1591</v>
      </c>
      <c r="H534" s="45" t="s">
        <v>1569</v>
      </c>
      <c r="I534" s="45" t="s">
        <v>1570</v>
      </c>
      <c r="J534" s="45" t="s">
        <v>1586</v>
      </c>
      <c r="K534" s="45" t="s">
        <v>1490</v>
      </c>
      <c r="L534" s="45">
        <v>29</v>
      </c>
      <c r="M534" s="45" t="s">
        <v>1187</v>
      </c>
      <c r="N534" s="45" t="s">
        <v>1188</v>
      </c>
      <c r="O534" s="73" t="s">
        <v>1178</v>
      </c>
      <c r="P534" s="45" t="s">
        <v>1182</v>
      </c>
      <c r="Q534" s="45" t="s">
        <v>1572</v>
      </c>
      <c r="R534" s="45" t="s">
        <v>1573</v>
      </c>
      <c r="S534" s="45" t="s">
        <v>1574</v>
      </c>
      <c r="T534" s="45" t="s">
        <v>1575</v>
      </c>
      <c r="U534" s="45" t="s">
        <v>1576</v>
      </c>
      <c r="V534" s="45" t="s">
        <v>1577</v>
      </c>
      <c r="W534" s="99" t="s">
        <v>2669</v>
      </c>
      <c r="X534" s="99"/>
    </row>
    <row r="535" spans="2:24" ht="57.6">
      <c r="B535" s="45">
        <f t="shared" si="8"/>
        <v>529</v>
      </c>
      <c r="C535" s="45" t="s">
        <v>1567</v>
      </c>
      <c r="D535" s="45" t="s">
        <v>1929</v>
      </c>
      <c r="E535" s="99">
        <f>IF(D535="1.2(1)①",INDEX('1.2(1)①'!$B:$B,MATCH(F535,'1.2(1)①'!$J:$J,0),1),INDEX('1.2(1)②'!$B:$B,MATCH(F535,'1.2(1)②'!$J:$J,0),1))</f>
        <v>48</v>
      </c>
      <c r="F535" s="45" t="s">
        <v>2320</v>
      </c>
      <c r="G535" s="45" t="s">
        <v>1591</v>
      </c>
      <c r="H535" s="45" t="s">
        <v>1569</v>
      </c>
      <c r="I535" s="45" t="s">
        <v>1578</v>
      </c>
      <c r="J535" s="45" t="s">
        <v>1586</v>
      </c>
      <c r="K535" s="45" t="s">
        <v>1490</v>
      </c>
      <c r="L535" s="45">
        <v>31.5</v>
      </c>
      <c r="M535" s="45" t="s">
        <v>1187</v>
      </c>
      <c r="N535" s="45" t="s">
        <v>1188</v>
      </c>
      <c r="O535" s="73" t="s">
        <v>1178</v>
      </c>
      <c r="P535" s="45" t="s">
        <v>1182</v>
      </c>
      <c r="Q535" s="45" t="s">
        <v>1572</v>
      </c>
      <c r="R535" s="45" t="s">
        <v>1573</v>
      </c>
      <c r="S535" s="45" t="s">
        <v>1574</v>
      </c>
      <c r="T535" s="45" t="s">
        <v>1575</v>
      </c>
      <c r="U535" s="45" t="s">
        <v>1576</v>
      </c>
      <c r="V535" s="45" t="s">
        <v>1577</v>
      </c>
      <c r="W535" s="99" t="s">
        <v>2669</v>
      </c>
      <c r="X535" s="99"/>
    </row>
    <row r="536" spans="2:24" ht="57.6">
      <c r="B536" s="45">
        <f t="shared" si="8"/>
        <v>530</v>
      </c>
      <c r="C536" s="45" t="s">
        <v>1567</v>
      </c>
      <c r="D536" s="45" t="s">
        <v>1929</v>
      </c>
      <c r="E536" s="99">
        <f>IF(D536="1.2(1)①",INDEX('1.2(1)①'!$B:$B,MATCH(F536,'1.2(1)①'!$J:$J,0),1),INDEX('1.2(1)②'!$B:$B,MATCH(F536,'1.2(1)②'!$J:$J,0),1))</f>
        <v>48</v>
      </c>
      <c r="F536" s="45" t="s">
        <v>2320</v>
      </c>
      <c r="G536" s="45" t="s">
        <v>1591</v>
      </c>
      <c r="H536" s="45" t="s">
        <v>1569</v>
      </c>
      <c r="I536" s="45" t="s">
        <v>1579</v>
      </c>
      <c r="J536" s="45" t="s">
        <v>1586</v>
      </c>
      <c r="K536" s="45" t="s">
        <v>1490</v>
      </c>
      <c r="L536" s="45">
        <v>33.5</v>
      </c>
      <c r="M536" s="45" t="s">
        <v>1187</v>
      </c>
      <c r="N536" s="45" t="s">
        <v>1188</v>
      </c>
      <c r="O536" s="73" t="s">
        <v>1178</v>
      </c>
      <c r="P536" s="45" t="s">
        <v>1182</v>
      </c>
      <c r="Q536" s="45" t="s">
        <v>1572</v>
      </c>
      <c r="R536" s="45" t="s">
        <v>1573</v>
      </c>
      <c r="S536" s="45" t="s">
        <v>1574</v>
      </c>
      <c r="T536" s="45" t="s">
        <v>1575</v>
      </c>
      <c r="U536" s="45" t="s">
        <v>1576</v>
      </c>
      <c r="V536" s="45" t="s">
        <v>1577</v>
      </c>
      <c r="W536" s="99" t="s">
        <v>2669</v>
      </c>
      <c r="X536" s="99"/>
    </row>
    <row r="537" spans="2:24" ht="57.6">
      <c r="B537" s="45">
        <f t="shared" si="8"/>
        <v>531</v>
      </c>
      <c r="C537" s="45" t="s">
        <v>1567</v>
      </c>
      <c r="D537" s="45" t="s">
        <v>1929</v>
      </c>
      <c r="E537" s="99">
        <f>IF(D537="1.2(1)①",INDEX('1.2(1)①'!$B:$B,MATCH(F537,'1.2(1)①'!$J:$J,0),1),INDEX('1.2(1)②'!$B:$B,MATCH(F537,'1.2(1)②'!$J:$J,0),1))</f>
        <v>48</v>
      </c>
      <c r="F537" s="45" t="s">
        <v>2320</v>
      </c>
      <c r="G537" s="45" t="s">
        <v>1591</v>
      </c>
      <c r="H537" s="45" t="s">
        <v>1569</v>
      </c>
      <c r="I537" s="45" t="s">
        <v>1580</v>
      </c>
      <c r="J537" s="45" t="s">
        <v>1586</v>
      </c>
      <c r="K537" s="45" t="s">
        <v>1490</v>
      </c>
      <c r="L537" s="45">
        <v>33.5</v>
      </c>
      <c r="M537" s="45" t="s">
        <v>1187</v>
      </c>
      <c r="N537" s="45" t="s">
        <v>1188</v>
      </c>
      <c r="O537" s="73" t="s">
        <v>1178</v>
      </c>
      <c r="P537" s="45" t="s">
        <v>1182</v>
      </c>
      <c r="Q537" s="45" t="s">
        <v>1572</v>
      </c>
      <c r="R537" s="45" t="s">
        <v>1573</v>
      </c>
      <c r="S537" s="45" t="s">
        <v>1574</v>
      </c>
      <c r="T537" s="45" t="s">
        <v>1575</v>
      </c>
      <c r="U537" s="45" t="s">
        <v>1576</v>
      </c>
      <c r="V537" s="45" t="s">
        <v>1577</v>
      </c>
      <c r="W537" s="99" t="s">
        <v>2669</v>
      </c>
      <c r="X537" s="99"/>
    </row>
    <row r="538" spans="2:24" ht="57.6">
      <c r="B538" s="45">
        <f t="shared" si="8"/>
        <v>532</v>
      </c>
      <c r="C538" s="45" t="s">
        <v>1567</v>
      </c>
      <c r="D538" s="45" t="s">
        <v>1929</v>
      </c>
      <c r="E538" s="99">
        <f>IF(D538="1.2(1)①",INDEX('1.2(1)①'!$B:$B,MATCH(F538,'1.2(1)①'!$J:$J,0),1),INDEX('1.2(1)②'!$B:$B,MATCH(F538,'1.2(1)②'!$J:$J,0),1))</f>
        <v>48</v>
      </c>
      <c r="F538" s="45" t="s">
        <v>2320</v>
      </c>
      <c r="G538" s="45" t="s">
        <v>1591</v>
      </c>
      <c r="H538" s="45" t="s">
        <v>1569</v>
      </c>
      <c r="I538" s="45" t="s">
        <v>1581</v>
      </c>
      <c r="J538" s="45" t="s">
        <v>1586</v>
      </c>
      <c r="K538" s="45" t="s">
        <v>1490</v>
      </c>
      <c r="L538" s="45">
        <v>37</v>
      </c>
      <c r="M538" s="45" t="s">
        <v>1187</v>
      </c>
      <c r="N538" s="45" t="s">
        <v>1188</v>
      </c>
      <c r="O538" s="73" t="s">
        <v>1178</v>
      </c>
      <c r="P538" s="45" t="s">
        <v>1182</v>
      </c>
      <c r="Q538" s="45" t="s">
        <v>1572</v>
      </c>
      <c r="R538" s="45" t="s">
        <v>1573</v>
      </c>
      <c r="S538" s="45" t="s">
        <v>1574</v>
      </c>
      <c r="T538" s="45" t="s">
        <v>1575</v>
      </c>
      <c r="U538" s="45" t="s">
        <v>1576</v>
      </c>
      <c r="V538" s="45" t="s">
        <v>1577</v>
      </c>
      <c r="W538" s="99" t="s">
        <v>2669</v>
      </c>
      <c r="X538" s="99"/>
    </row>
    <row r="539" spans="2:24" ht="57.6">
      <c r="B539" s="45">
        <f t="shared" si="8"/>
        <v>533</v>
      </c>
      <c r="C539" s="45" t="s">
        <v>1567</v>
      </c>
      <c r="D539" s="45" t="s">
        <v>1929</v>
      </c>
      <c r="E539" s="99">
        <f>IF(D539="1.2(1)①",INDEX('1.2(1)①'!$B:$B,MATCH(F539,'1.2(1)①'!$J:$J,0),1),INDEX('1.2(1)②'!$B:$B,MATCH(F539,'1.2(1)②'!$J:$J,0),1))</f>
        <v>48</v>
      </c>
      <c r="F539" s="45" t="s">
        <v>2320</v>
      </c>
      <c r="G539" s="45" t="s">
        <v>1591</v>
      </c>
      <c r="H539" s="45" t="s">
        <v>1569</v>
      </c>
      <c r="I539" s="45" t="s">
        <v>1582</v>
      </c>
      <c r="J539" s="45" t="s">
        <v>1586</v>
      </c>
      <c r="K539" s="45" t="s">
        <v>1490</v>
      </c>
      <c r="L539" s="45">
        <v>42</v>
      </c>
      <c r="M539" s="45" t="s">
        <v>1187</v>
      </c>
      <c r="N539" s="45" t="s">
        <v>1188</v>
      </c>
      <c r="O539" s="73" t="s">
        <v>1178</v>
      </c>
      <c r="P539" s="45" t="s">
        <v>1182</v>
      </c>
      <c r="Q539" s="45" t="s">
        <v>1572</v>
      </c>
      <c r="R539" s="45" t="s">
        <v>1573</v>
      </c>
      <c r="S539" s="45" t="s">
        <v>1574</v>
      </c>
      <c r="T539" s="45" t="s">
        <v>1575</v>
      </c>
      <c r="U539" s="45" t="s">
        <v>1576</v>
      </c>
      <c r="V539" s="45" t="s">
        <v>1577</v>
      </c>
      <c r="W539" s="99" t="s">
        <v>2669</v>
      </c>
      <c r="X539" s="99"/>
    </row>
    <row r="540" spans="2:24" ht="57.6">
      <c r="B540" s="45">
        <f t="shared" si="8"/>
        <v>534</v>
      </c>
      <c r="C540" s="45" t="s">
        <v>1567</v>
      </c>
      <c r="D540" s="45" t="s">
        <v>1929</v>
      </c>
      <c r="E540" s="99">
        <f>IF(D540="1.2(1)①",INDEX('1.2(1)①'!$B:$B,MATCH(F540,'1.2(1)①'!$J:$J,0),1),INDEX('1.2(1)②'!$B:$B,MATCH(F540,'1.2(1)②'!$J:$J,0),1))</f>
        <v>48</v>
      </c>
      <c r="F540" s="45" t="s">
        <v>2320</v>
      </c>
      <c r="G540" s="45" t="s">
        <v>1591</v>
      </c>
      <c r="H540" s="45" t="s">
        <v>1569</v>
      </c>
      <c r="I540" s="45" t="s">
        <v>1583</v>
      </c>
      <c r="J540" s="45" t="s">
        <v>1586</v>
      </c>
      <c r="K540" s="45" t="s">
        <v>1490</v>
      </c>
      <c r="L540" s="45">
        <v>41.3</v>
      </c>
      <c r="M540" s="45" t="s">
        <v>1187</v>
      </c>
      <c r="N540" s="45" t="s">
        <v>1188</v>
      </c>
      <c r="O540" s="73" t="s">
        <v>1178</v>
      </c>
      <c r="P540" s="45" t="s">
        <v>1182</v>
      </c>
      <c r="Q540" s="45" t="s">
        <v>1572</v>
      </c>
      <c r="R540" s="45" t="s">
        <v>1573</v>
      </c>
      <c r="S540" s="45" t="s">
        <v>1574</v>
      </c>
      <c r="T540" s="45" t="s">
        <v>1575</v>
      </c>
      <c r="U540" s="45" t="s">
        <v>1576</v>
      </c>
      <c r="V540" s="45" t="s">
        <v>1577</v>
      </c>
      <c r="W540" s="99" t="s">
        <v>2669</v>
      </c>
      <c r="X540" s="99"/>
    </row>
    <row r="541" spans="2:24" ht="57.6">
      <c r="B541" s="45">
        <f t="shared" si="8"/>
        <v>535</v>
      </c>
      <c r="C541" s="45" t="s">
        <v>1567</v>
      </c>
      <c r="D541" s="45" t="s">
        <v>1929</v>
      </c>
      <c r="E541" s="99">
        <f>IF(D541="1.2(1)①",INDEX('1.2(1)①'!$B:$B,MATCH(F541,'1.2(1)①'!$J:$J,0),1),INDEX('1.2(1)②'!$B:$B,MATCH(F541,'1.2(1)②'!$J:$J,0),1))</f>
        <v>48</v>
      </c>
      <c r="F541" s="45" t="s">
        <v>2320</v>
      </c>
      <c r="G541" s="45" t="s">
        <v>1591</v>
      </c>
      <c r="H541" s="45" t="s">
        <v>1569</v>
      </c>
      <c r="I541" s="45" t="s">
        <v>1584</v>
      </c>
      <c r="J541" s="45" t="s">
        <v>1586</v>
      </c>
      <c r="K541" s="45" t="s">
        <v>1490</v>
      </c>
      <c r="L541" s="45">
        <v>42.5</v>
      </c>
      <c r="M541" s="45" t="s">
        <v>1187</v>
      </c>
      <c r="N541" s="45" t="s">
        <v>1188</v>
      </c>
      <c r="O541" s="73" t="s">
        <v>1178</v>
      </c>
      <c r="P541" s="45" t="s">
        <v>1182</v>
      </c>
      <c r="Q541" s="45" t="s">
        <v>1572</v>
      </c>
      <c r="R541" s="45" t="s">
        <v>1573</v>
      </c>
      <c r="S541" s="45" t="s">
        <v>1574</v>
      </c>
      <c r="T541" s="45" t="s">
        <v>1575</v>
      </c>
      <c r="U541" s="45" t="s">
        <v>1576</v>
      </c>
      <c r="V541" s="45" t="s">
        <v>1577</v>
      </c>
      <c r="W541" s="99" t="s">
        <v>2669</v>
      </c>
      <c r="X541" s="99"/>
    </row>
    <row r="542" spans="2:24" ht="57.6">
      <c r="B542" s="45">
        <f t="shared" si="8"/>
        <v>536</v>
      </c>
      <c r="C542" s="45" t="s">
        <v>1567</v>
      </c>
      <c r="D542" s="45" t="s">
        <v>1929</v>
      </c>
      <c r="E542" s="99">
        <f>IF(D542="1.2(1)①",INDEX('1.2(1)①'!$B:$B,MATCH(F542,'1.2(1)①'!$J:$J,0),1),INDEX('1.2(1)②'!$B:$B,MATCH(F542,'1.2(1)②'!$J:$J,0),1))</f>
        <v>48</v>
      </c>
      <c r="F542" s="45" t="s">
        <v>2320</v>
      </c>
      <c r="G542" s="45" t="s">
        <v>1591</v>
      </c>
      <c r="H542" s="45" t="s">
        <v>1569</v>
      </c>
      <c r="I542" s="45" t="s">
        <v>1585</v>
      </c>
      <c r="J542" s="45" t="s">
        <v>1586</v>
      </c>
      <c r="K542" s="45" t="s">
        <v>1490</v>
      </c>
      <c r="L542" s="45">
        <v>49.8</v>
      </c>
      <c r="M542" s="45" t="s">
        <v>1187</v>
      </c>
      <c r="N542" s="45" t="s">
        <v>1188</v>
      </c>
      <c r="O542" s="73" t="s">
        <v>1178</v>
      </c>
      <c r="P542" s="45" t="s">
        <v>1182</v>
      </c>
      <c r="Q542" s="45" t="s">
        <v>1572</v>
      </c>
      <c r="R542" s="45" t="s">
        <v>1573</v>
      </c>
      <c r="S542" s="45" t="s">
        <v>1574</v>
      </c>
      <c r="T542" s="45" t="s">
        <v>1575</v>
      </c>
      <c r="U542" s="45" t="s">
        <v>1576</v>
      </c>
      <c r="V542" s="45" t="s">
        <v>1577</v>
      </c>
      <c r="W542" s="99" t="s">
        <v>2669</v>
      </c>
      <c r="X542" s="99"/>
    </row>
    <row r="543" spans="2:24" ht="57.6">
      <c r="B543" s="45">
        <f t="shared" si="8"/>
        <v>537</v>
      </c>
      <c r="C543" s="45" t="s">
        <v>1567</v>
      </c>
      <c r="D543" s="45" t="s">
        <v>1929</v>
      </c>
      <c r="E543" s="99">
        <f>IF(D543="1.2(1)①",INDEX('1.2(1)①'!$B:$B,MATCH(F543,'1.2(1)①'!$J:$J,0),1),INDEX('1.2(1)②'!$B:$B,MATCH(F543,'1.2(1)②'!$J:$J,0),1))</f>
        <v>48</v>
      </c>
      <c r="F543" s="45" t="s">
        <v>2320</v>
      </c>
      <c r="G543" s="45" t="s">
        <v>1592</v>
      </c>
      <c r="H543" s="45" t="s">
        <v>1569</v>
      </c>
      <c r="I543" s="45" t="s">
        <v>1588</v>
      </c>
      <c r="J543" s="45" t="s">
        <v>1571</v>
      </c>
      <c r="K543" s="45" t="s">
        <v>1490</v>
      </c>
      <c r="L543" s="45">
        <v>86.5</v>
      </c>
      <c r="M543" s="45" t="s">
        <v>1187</v>
      </c>
      <c r="N543" s="45" t="s">
        <v>1188</v>
      </c>
      <c r="O543" s="73" t="s">
        <v>1178</v>
      </c>
      <c r="P543" s="45" t="s">
        <v>1182</v>
      </c>
      <c r="Q543" s="45" t="s">
        <v>1572</v>
      </c>
      <c r="R543" s="45" t="s">
        <v>1573</v>
      </c>
      <c r="S543" s="45" t="s">
        <v>1574</v>
      </c>
      <c r="T543" s="45" t="s">
        <v>1575</v>
      </c>
      <c r="U543" s="45" t="s">
        <v>1576</v>
      </c>
      <c r="V543" s="45" t="s">
        <v>1577</v>
      </c>
      <c r="W543" s="99" t="s">
        <v>2669</v>
      </c>
      <c r="X543" s="99"/>
    </row>
    <row r="544" spans="2:24" ht="57.6">
      <c r="B544" s="45">
        <f t="shared" si="8"/>
        <v>538</v>
      </c>
      <c r="C544" s="45" t="s">
        <v>1567</v>
      </c>
      <c r="D544" s="45" t="s">
        <v>1929</v>
      </c>
      <c r="E544" s="99">
        <f>IF(D544="1.2(1)①",INDEX('1.2(1)①'!$B:$B,MATCH(F544,'1.2(1)①'!$J:$J,0),1),INDEX('1.2(1)②'!$B:$B,MATCH(F544,'1.2(1)②'!$J:$J,0),1))</f>
        <v>48</v>
      </c>
      <c r="F544" s="45" t="s">
        <v>2320</v>
      </c>
      <c r="G544" s="45" t="s">
        <v>1592</v>
      </c>
      <c r="H544" s="45" t="s">
        <v>1569</v>
      </c>
      <c r="I544" s="45" t="s">
        <v>1589</v>
      </c>
      <c r="J544" s="45" t="s">
        <v>1571</v>
      </c>
      <c r="K544" s="45" t="s">
        <v>1490</v>
      </c>
      <c r="L544" s="45" t="s">
        <v>1178</v>
      </c>
      <c r="M544" s="45" t="s">
        <v>1187</v>
      </c>
      <c r="N544" s="45" t="s">
        <v>1188</v>
      </c>
      <c r="O544" s="73" t="s">
        <v>1178</v>
      </c>
      <c r="P544" s="45" t="s">
        <v>1182</v>
      </c>
      <c r="Q544" s="45" t="s">
        <v>1572</v>
      </c>
      <c r="R544" s="45" t="s">
        <v>1573</v>
      </c>
      <c r="S544" s="45" t="s">
        <v>1574</v>
      </c>
      <c r="T544" s="45" t="s">
        <v>1575</v>
      </c>
      <c r="U544" s="45" t="s">
        <v>1576</v>
      </c>
      <c r="V544" s="45" t="s">
        <v>1577</v>
      </c>
      <c r="W544" s="99" t="s">
        <v>2669</v>
      </c>
      <c r="X544" s="99"/>
    </row>
    <row r="545" spans="2:24" ht="57.6">
      <c r="B545" s="45">
        <f t="shared" si="8"/>
        <v>539</v>
      </c>
      <c r="C545" s="45" t="s">
        <v>1567</v>
      </c>
      <c r="D545" s="45" t="s">
        <v>1929</v>
      </c>
      <c r="E545" s="99">
        <f>IF(D545="1.2(1)①",INDEX('1.2(1)①'!$B:$B,MATCH(F545,'1.2(1)①'!$J:$J,0),1),INDEX('1.2(1)②'!$B:$B,MATCH(F545,'1.2(1)②'!$J:$J,0),1))</f>
        <v>48</v>
      </c>
      <c r="F545" s="45" t="s">
        <v>2320</v>
      </c>
      <c r="G545" s="45" t="s">
        <v>1592</v>
      </c>
      <c r="H545" s="45" t="s">
        <v>1569</v>
      </c>
      <c r="I545" s="45" t="s">
        <v>1588</v>
      </c>
      <c r="J545" s="45" t="s">
        <v>1586</v>
      </c>
      <c r="K545" s="45" t="s">
        <v>1490</v>
      </c>
      <c r="L545" s="45">
        <v>43.4</v>
      </c>
      <c r="M545" s="45" t="s">
        <v>1187</v>
      </c>
      <c r="N545" s="45" t="s">
        <v>1188</v>
      </c>
      <c r="O545" s="73" t="s">
        <v>1178</v>
      </c>
      <c r="P545" s="45" t="s">
        <v>1182</v>
      </c>
      <c r="Q545" s="45" t="s">
        <v>1572</v>
      </c>
      <c r="R545" s="45" t="s">
        <v>1573</v>
      </c>
      <c r="S545" s="45" t="s">
        <v>1574</v>
      </c>
      <c r="T545" s="45" t="s">
        <v>1575</v>
      </c>
      <c r="U545" s="45" t="s">
        <v>1576</v>
      </c>
      <c r="V545" s="45" t="s">
        <v>1577</v>
      </c>
      <c r="W545" s="99" t="s">
        <v>2669</v>
      </c>
      <c r="X545" s="99"/>
    </row>
    <row r="546" spans="2:24" ht="57.6">
      <c r="B546" s="45">
        <f t="shared" si="8"/>
        <v>540</v>
      </c>
      <c r="C546" s="45" t="s">
        <v>1567</v>
      </c>
      <c r="D546" s="45" t="s">
        <v>1929</v>
      </c>
      <c r="E546" s="99">
        <f>IF(D546="1.2(1)①",INDEX('1.2(1)①'!$B:$B,MATCH(F546,'1.2(1)①'!$J:$J,0),1),INDEX('1.2(1)②'!$B:$B,MATCH(F546,'1.2(1)②'!$J:$J,0),1))</f>
        <v>48</v>
      </c>
      <c r="F546" s="45" t="s">
        <v>2320</v>
      </c>
      <c r="G546" s="45" t="s">
        <v>1592</v>
      </c>
      <c r="H546" s="45" t="s">
        <v>1569</v>
      </c>
      <c r="I546" s="45" t="s">
        <v>1589</v>
      </c>
      <c r="J546" s="45" t="s">
        <v>1586</v>
      </c>
      <c r="K546" s="45" t="s">
        <v>1490</v>
      </c>
      <c r="L546" s="45" t="s">
        <v>1178</v>
      </c>
      <c r="M546" s="45" t="s">
        <v>1187</v>
      </c>
      <c r="N546" s="45" t="s">
        <v>1188</v>
      </c>
      <c r="O546" s="73" t="s">
        <v>1178</v>
      </c>
      <c r="P546" s="45" t="s">
        <v>1182</v>
      </c>
      <c r="Q546" s="45" t="s">
        <v>1572</v>
      </c>
      <c r="R546" s="45" t="s">
        <v>1573</v>
      </c>
      <c r="S546" s="45" t="s">
        <v>1574</v>
      </c>
      <c r="T546" s="45" t="s">
        <v>1575</v>
      </c>
      <c r="U546" s="45" t="s">
        <v>1576</v>
      </c>
      <c r="V546" s="45" t="s">
        <v>1577</v>
      </c>
      <c r="W546" s="99" t="s">
        <v>2669</v>
      </c>
      <c r="X546" s="99"/>
    </row>
    <row r="547" spans="2:24" ht="57.6">
      <c r="B547" s="45">
        <f t="shared" si="8"/>
        <v>541</v>
      </c>
      <c r="C547" s="45" t="s">
        <v>1567</v>
      </c>
      <c r="D547" s="45" t="s">
        <v>1929</v>
      </c>
      <c r="E547" s="99">
        <f>IF(D547="1.2(1)①",INDEX('1.2(1)①'!$B:$B,MATCH(F547,'1.2(1)①'!$J:$J,0),1),INDEX('1.2(1)②'!$B:$B,MATCH(F547,'1.2(1)②'!$J:$J,0),1))</f>
        <v>48</v>
      </c>
      <c r="F547" s="45" t="s">
        <v>2320</v>
      </c>
      <c r="G547" s="45" t="s">
        <v>1593</v>
      </c>
      <c r="H547" s="45" t="s">
        <v>1569</v>
      </c>
      <c r="I547" s="45" t="s">
        <v>1588</v>
      </c>
      <c r="J547" s="45" t="s">
        <v>1571</v>
      </c>
      <c r="K547" s="45" t="s">
        <v>1490</v>
      </c>
      <c r="L547" s="45">
        <v>77</v>
      </c>
      <c r="M547" s="45" t="s">
        <v>1187</v>
      </c>
      <c r="N547" s="45" t="s">
        <v>1188</v>
      </c>
      <c r="O547" s="73" t="s">
        <v>1178</v>
      </c>
      <c r="P547" s="45" t="s">
        <v>1182</v>
      </c>
      <c r="Q547" s="45" t="s">
        <v>1572</v>
      </c>
      <c r="R547" s="45" t="s">
        <v>1573</v>
      </c>
      <c r="S547" s="45" t="s">
        <v>1574</v>
      </c>
      <c r="T547" s="45" t="s">
        <v>1575</v>
      </c>
      <c r="U547" s="45" t="s">
        <v>1576</v>
      </c>
      <c r="V547" s="45" t="s">
        <v>1577</v>
      </c>
      <c r="W547" s="99" t="s">
        <v>2669</v>
      </c>
      <c r="X547" s="99"/>
    </row>
    <row r="548" spans="2:24" ht="57.6">
      <c r="B548" s="45">
        <f t="shared" si="8"/>
        <v>542</v>
      </c>
      <c r="C548" s="45" t="s">
        <v>1567</v>
      </c>
      <c r="D548" s="45" t="s">
        <v>1929</v>
      </c>
      <c r="E548" s="99">
        <f>IF(D548="1.2(1)①",INDEX('1.2(1)①'!$B:$B,MATCH(F548,'1.2(1)①'!$J:$J,0),1),INDEX('1.2(1)②'!$B:$B,MATCH(F548,'1.2(1)②'!$J:$J,0),1))</f>
        <v>48</v>
      </c>
      <c r="F548" s="45" t="s">
        <v>2320</v>
      </c>
      <c r="G548" s="45" t="s">
        <v>1593</v>
      </c>
      <c r="H548" s="45" t="s">
        <v>1569</v>
      </c>
      <c r="I548" s="45" t="s">
        <v>1589</v>
      </c>
      <c r="J548" s="45" t="s">
        <v>1571</v>
      </c>
      <c r="K548" s="45" t="s">
        <v>1490</v>
      </c>
      <c r="L548" s="45">
        <v>77.900000000000006</v>
      </c>
      <c r="M548" s="45" t="s">
        <v>1187</v>
      </c>
      <c r="N548" s="45" t="s">
        <v>1188</v>
      </c>
      <c r="O548" s="73" t="s">
        <v>1178</v>
      </c>
      <c r="P548" s="45" t="s">
        <v>1182</v>
      </c>
      <c r="Q548" s="45" t="s">
        <v>1572</v>
      </c>
      <c r="R548" s="45" t="s">
        <v>1573</v>
      </c>
      <c r="S548" s="45" t="s">
        <v>1574</v>
      </c>
      <c r="T548" s="45" t="s">
        <v>1575</v>
      </c>
      <c r="U548" s="45" t="s">
        <v>1576</v>
      </c>
      <c r="V548" s="45" t="s">
        <v>1577</v>
      </c>
      <c r="W548" s="99" t="s">
        <v>2669</v>
      </c>
      <c r="X548" s="99"/>
    </row>
    <row r="549" spans="2:24" ht="57.6">
      <c r="B549" s="45">
        <f t="shared" si="8"/>
        <v>543</v>
      </c>
      <c r="C549" s="45" t="s">
        <v>1567</v>
      </c>
      <c r="D549" s="45" t="s">
        <v>1929</v>
      </c>
      <c r="E549" s="99">
        <f>IF(D549="1.2(1)①",INDEX('1.2(1)①'!$B:$B,MATCH(F549,'1.2(1)①'!$J:$J,0),1),INDEX('1.2(1)②'!$B:$B,MATCH(F549,'1.2(1)②'!$J:$J,0),1))</f>
        <v>48</v>
      </c>
      <c r="F549" s="45" t="s">
        <v>2320</v>
      </c>
      <c r="G549" s="45" t="s">
        <v>1593</v>
      </c>
      <c r="H549" s="45" t="s">
        <v>1569</v>
      </c>
      <c r="I549" s="45" t="s">
        <v>1588</v>
      </c>
      <c r="J549" s="45" t="s">
        <v>1586</v>
      </c>
      <c r="K549" s="45" t="s">
        <v>1490</v>
      </c>
      <c r="L549" s="45">
        <v>45.5</v>
      </c>
      <c r="M549" s="45" t="s">
        <v>1187</v>
      </c>
      <c r="N549" s="45" t="s">
        <v>1188</v>
      </c>
      <c r="O549" s="73" t="s">
        <v>1178</v>
      </c>
      <c r="P549" s="45" t="s">
        <v>1182</v>
      </c>
      <c r="Q549" s="45" t="s">
        <v>1572</v>
      </c>
      <c r="R549" s="45" t="s">
        <v>1573</v>
      </c>
      <c r="S549" s="45" t="s">
        <v>1574</v>
      </c>
      <c r="T549" s="45" t="s">
        <v>1575</v>
      </c>
      <c r="U549" s="45" t="s">
        <v>1576</v>
      </c>
      <c r="V549" s="45" t="s">
        <v>1577</v>
      </c>
      <c r="W549" s="99" t="s">
        <v>2669</v>
      </c>
      <c r="X549" s="99"/>
    </row>
    <row r="550" spans="2:24" ht="57.6">
      <c r="B550" s="45">
        <f t="shared" si="8"/>
        <v>544</v>
      </c>
      <c r="C550" s="45" t="s">
        <v>1567</v>
      </c>
      <c r="D550" s="45" t="s">
        <v>1929</v>
      </c>
      <c r="E550" s="99">
        <f>IF(D550="1.2(1)①",INDEX('1.2(1)①'!$B:$B,MATCH(F550,'1.2(1)①'!$J:$J,0),1),INDEX('1.2(1)②'!$B:$B,MATCH(F550,'1.2(1)②'!$J:$J,0),1))</f>
        <v>48</v>
      </c>
      <c r="F550" s="45" t="s">
        <v>2320</v>
      </c>
      <c r="G550" s="45" t="s">
        <v>1593</v>
      </c>
      <c r="H550" s="45" t="s">
        <v>1569</v>
      </c>
      <c r="I550" s="45" t="s">
        <v>1589</v>
      </c>
      <c r="J550" s="45" t="s">
        <v>1586</v>
      </c>
      <c r="K550" s="45" t="s">
        <v>1490</v>
      </c>
      <c r="L550" s="45">
        <v>47.8</v>
      </c>
      <c r="M550" s="45" t="s">
        <v>1187</v>
      </c>
      <c r="N550" s="45" t="s">
        <v>1188</v>
      </c>
      <c r="O550" s="73" t="s">
        <v>1178</v>
      </c>
      <c r="P550" s="45" t="s">
        <v>1182</v>
      </c>
      <c r="Q550" s="45" t="s">
        <v>1572</v>
      </c>
      <c r="R550" s="45" t="s">
        <v>1573</v>
      </c>
      <c r="S550" s="45" t="s">
        <v>1574</v>
      </c>
      <c r="T550" s="45" t="s">
        <v>1575</v>
      </c>
      <c r="U550" s="45" t="s">
        <v>1576</v>
      </c>
      <c r="V550" s="45" t="s">
        <v>1577</v>
      </c>
      <c r="W550" s="99" t="s">
        <v>2669</v>
      </c>
      <c r="X550" s="99"/>
    </row>
    <row r="551" spans="2:24" ht="57.6">
      <c r="B551" s="45">
        <f t="shared" si="8"/>
        <v>545</v>
      </c>
      <c r="C551" s="45" t="s">
        <v>1594</v>
      </c>
      <c r="D551" s="45" t="s">
        <v>1929</v>
      </c>
      <c r="E551" s="99">
        <f>IF(D551="1.2(1)①",INDEX('1.2(1)①'!$B:$B,MATCH(F551,'1.2(1)①'!$J:$J,0),1),INDEX('1.2(1)②'!$B:$B,MATCH(F551,'1.2(1)②'!$J:$J,0),1))</f>
        <v>49</v>
      </c>
      <c r="F551" s="45" t="s">
        <v>112</v>
      </c>
      <c r="G551" s="45" t="s">
        <v>1568</v>
      </c>
      <c r="H551" s="45" t="s">
        <v>1569</v>
      </c>
      <c r="I551" s="45" t="s">
        <v>1595</v>
      </c>
      <c r="J551" s="45" t="s">
        <v>1571</v>
      </c>
      <c r="K551" s="45" t="s">
        <v>1490</v>
      </c>
      <c r="L551" s="45">
        <v>83</v>
      </c>
      <c r="M551" s="45" t="s">
        <v>1187</v>
      </c>
      <c r="N551" s="45" t="s">
        <v>1188</v>
      </c>
      <c r="O551" s="73" t="s">
        <v>1178</v>
      </c>
      <c r="P551" s="45" t="s">
        <v>1182</v>
      </c>
      <c r="Q551" s="45" t="s">
        <v>1572</v>
      </c>
      <c r="R551" s="45" t="s">
        <v>1573</v>
      </c>
      <c r="S551" s="45" t="s">
        <v>1574</v>
      </c>
      <c r="T551" s="45" t="s">
        <v>1575</v>
      </c>
      <c r="U551" s="45" t="s">
        <v>1576</v>
      </c>
      <c r="V551" s="45" t="s">
        <v>1577</v>
      </c>
      <c r="W551" s="99" t="s">
        <v>2669</v>
      </c>
      <c r="X551" s="99"/>
    </row>
    <row r="552" spans="2:24" ht="57.6">
      <c r="B552" s="45">
        <f t="shared" si="8"/>
        <v>546</v>
      </c>
      <c r="C552" s="45" t="s">
        <v>1594</v>
      </c>
      <c r="D552" s="45" t="s">
        <v>1929</v>
      </c>
      <c r="E552" s="99">
        <f>IF(D552="1.2(1)①",INDEX('1.2(1)①'!$B:$B,MATCH(F552,'1.2(1)①'!$J:$J,0),1),INDEX('1.2(1)②'!$B:$B,MATCH(F552,'1.2(1)②'!$J:$J,0),1))</f>
        <v>49</v>
      </c>
      <c r="F552" s="45" t="s">
        <v>112</v>
      </c>
      <c r="G552" s="45" t="s">
        <v>1568</v>
      </c>
      <c r="H552" s="45" t="s">
        <v>1569</v>
      </c>
      <c r="I552" s="45" t="s">
        <v>1588</v>
      </c>
      <c r="J552" s="45" t="s">
        <v>1571</v>
      </c>
      <c r="K552" s="45" t="s">
        <v>1490</v>
      </c>
      <c r="L552" s="45">
        <v>84</v>
      </c>
      <c r="M552" s="45" t="s">
        <v>1187</v>
      </c>
      <c r="N552" s="45" t="s">
        <v>1188</v>
      </c>
      <c r="O552" s="73" t="s">
        <v>1178</v>
      </c>
      <c r="P552" s="45" t="s">
        <v>1182</v>
      </c>
      <c r="Q552" s="45" t="s">
        <v>1572</v>
      </c>
      <c r="R552" s="45" t="s">
        <v>1573</v>
      </c>
      <c r="S552" s="45" t="s">
        <v>1574</v>
      </c>
      <c r="T552" s="45" t="s">
        <v>1575</v>
      </c>
      <c r="U552" s="45" t="s">
        <v>1576</v>
      </c>
      <c r="V552" s="45" t="s">
        <v>1577</v>
      </c>
      <c r="W552" s="99" t="s">
        <v>2669</v>
      </c>
      <c r="X552" s="99"/>
    </row>
    <row r="553" spans="2:24" ht="57.6">
      <c r="B553" s="45">
        <f t="shared" si="8"/>
        <v>547</v>
      </c>
      <c r="C553" s="45" t="s">
        <v>1594</v>
      </c>
      <c r="D553" s="45" t="s">
        <v>1929</v>
      </c>
      <c r="E553" s="99">
        <f>IF(D553="1.2(1)①",INDEX('1.2(1)①'!$B:$B,MATCH(F553,'1.2(1)①'!$J:$J,0),1),INDEX('1.2(1)②'!$B:$B,MATCH(F553,'1.2(1)②'!$J:$J,0),1))</f>
        <v>49</v>
      </c>
      <c r="F553" s="45" t="s">
        <v>112</v>
      </c>
      <c r="G553" s="45" t="s">
        <v>1568</v>
      </c>
      <c r="H553" s="45" t="s">
        <v>1569</v>
      </c>
      <c r="I553" s="45" t="s">
        <v>1589</v>
      </c>
      <c r="J553" s="45" t="s">
        <v>1571</v>
      </c>
      <c r="K553" s="45" t="s">
        <v>1490</v>
      </c>
      <c r="L553" s="45">
        <v>81.8</v>
      </c>
      <c r="M553" s="45" t="s">
        <v>1187</v>
      </c>
      <c r="N553" s="45" t="s">
        <v>1188</v>
      </c>
      <c r="O553" s="73" t="s">
        <v>1178</v>
      </c>
      <c r="P553" s="45" t="s">
        <v>1182</v>
      </c>
      <c r="Q553" s="45" t="s">
        <v>1572</v>
      </c>
      <c r="R553" s="45" t="s">
        <v>1573</v>
      </c>
      <c r="S553" s="45" t="s">
        <v>1574</v>
      </c>
      <c r="T553" s="45" t="s">
        <v>1575</v>
      </c>
      <c r="U553" s="45" t="s">
        <v>1576</v>
      </c>
      <c r="V553" s="45" t="s">
        <v>1577</v>
      </c>
      <c r="W553" s="99" t="s">
        <v>2669</v>
      </c>
      <c r="X553" s="99"/>
    </row>
    <row r="554" spans="2:24" ht="57.6">
      <c r="B554" s="45">
        <f t="shared" si="8"/>
        <v>548</v>
      </c>
      <c r="C554" s="45" t="s">
        <v>1594</v>
      </c>
      <c r="D554" s="45" t="s">
        <v>1929</v>
      </c>
      <c r="E554" s="99">
        <f>IF(D554="1.2(1)①",INDEX('1.2(1)①'!$B:$B,MATCH(F554,'1.2(1)①'!$J:$J,0),1),INDEX('1.2(1)②'!$B:$B,MATCH(F554,'1.2(1)②'!$J:$J,0),1))</f>
        <v>49</v>
      </c>
      <c r="F554" s="45" t="s">
        <v>112</v>
      </c>
      <c r="G554" s="45" t="s">
        <v>1568</v>
      </c>
      <c r="H554" s="45" t="s">
        <v>1569</v>
      </c>
      <c r="I554" s="45" t="s">
        <v>1596</v>
      </c>
      <c r="J554" s="45" t="s">
        <v>1571</v>
      </c>
      <c r="K554" s="45" t="s">
        <v>1490</v>
      </c>
      <c r="L554" s="45" t="s">
        <v>1178</v>
      </c>
      <c r="M554" s="45" t="s">
        <v>1187</v>
      </c>
      <c r="N554" s="45" t="s">
        <v>1188</v>
      </c>
      <c r="O554" s="73" t="s">
        <v>1178</v>
      </c>
      <c r="P554" s="45" t="s">
        <v>1182</v>
      </c>
      <c r="Q554" s="45" t="s">
        <v>1572</v>
      </c>
      <c r="R554" s="45" t="s">
        <v>1573</v>
      </c>
      <c r="S554" s="45" t="s">
        <v>1574</v>
      </c>
      <c r="T554" s="45" t="s">
        <v>1575</v>
      </c>
      <c r="U554" s="45" t="s">
        <v>1576</v>
      </c>
      <c r="V554" s="45" t="s">
        <v>1577</v>
      </c>
      <c r="W554" s="99" t="s">
        <v>2669</v>
      </c>
      <c r="X554" s="99"/>
    </row>
    <row r="555" spans="2:24" ht="57.6">
      <c r="B555" s="45">
        <f t="shared" si="8"/>
        <v>549</v>
      </c>
      <c r="C555" s="45" t="s">
        <v>1594</v>
      </c>
      <c r="D555" s="45" t="s">
        <v>1929</v>
      </c>
      <c r="E555" s="99">
        <f>IF(D555="1.2(1)①",INDEX('1.2(1)①'!$B:$B,MATCH(F555,'1.2(1)①'!$J:$J,0),1),INDEX('1.2(1)②'!$B:$B,MATCH(F555,'1.2(1)②'!$J:$J,0),1))</f>
        <v>49</v>
      </c>
      <c r="F555" s="45" t="s">
        <v>112</v>
      </c>
      <c r="G555" s="45" t="s">
        <v>1568</v>
      </c>
      <c r="H555" s="45" t="s">
        <v>1569</v>
      </c>
      <c r="I555" s="45" t="s">
        <v>1597</v>
      </c>
      <c r="J555" s="45" t="s">
        <v>1571</v>
      </c>
      <c r="K555" s="45" t="s">
        <v>1490</v>
      </c>
      <c r="L555" s="45" t="s">
        <v>1178</v>
      </c>
      <c r="M555" s="45" t="s">
        <v>1187</v>
      </c>
      <c r="N555" s="45" t="s">
        <v>1188</v>
      </c>
      <c r="O555" s="73" t="s">
        <v>1178</v>
      </c>
      <c r="P555" s="45" t="s">
        <v>1182</v>
      </c>
      <c r="Q555" s="45" t="s">
        <v>1572</v>
      </c>
      <c r="R555" s="45" t="s">
        <v>1573</v>
      </c>
      <c r="S555" s="45" t="s">
        <v>1574</v>
      </c>
      <c r="T555" s="45" t="s">
        <v>1575</v>
      </c>
      <c r="U555" s="45" t="s">
        <v>1576</v>
      </c>
      <c r="V555" s="45" t="s">
        <v>1577</v>
      </c>
      <c r="W555" s="99" t="s">
        <v>2669</v>
      </c>
      <c r="X555" s="99"/>
    </row>
    <row r="556" spans="2:24" ht="57.6">
      <c r="B556" s="45">
        <f t="shared" si="8"/>
        <v>550</v>
      </c>
      <c r="C556" s="45" t="s">
        <v>1594</v>
      </c>
      <c r="D556" s="45" t="s">
        <v>1929</v>
      </c>
      <c r="E556" s="99">
        <f>IF(D556="1.2(1)①",INDEX('1.2(1)①'!$B:$B,MATCH(F556,'1.2(1)①'!$J:$J,0),1),INDEX('1.2(1)②'!$B:$B,MATCH(F556,'1.2(1)②'!$J:$J,0),1))</f>
        <v>49</v>
      </c>
      <c r="F556" s="45" t="s">
        <v>112</v>
      </c>
      <c r="G556" s="45" t="s">
        <v>1568</v>
      </c>
      <c r="H556" s="45" t="s">
        <v>1569</v>
      </c>
      <c r="I556" s="45" t="s">
        <v>1598</v>
      </c>
      <c r="J556" s="45" t="s">
        <v>1571</v>
      </c>
      <c r="K556" s="45" t="s">
        <v>1490</v>
      </c>
      <c r="L556" s="45">
        <v>85.2</v>
      </c>
      <c r="M556" s="45" t="s">
        <v>1187</v>
      </c>
      <c r="N556" s="45" t="s">
        <v>1188</v>
      </c>
      <c r="O556" s="73" t="s">
        <v>1178</v>
      </c>
      <c r="P556" s="45" t="s">
        <v>1182</v>
      </c>
      <c r="Q556" s="45" t="s">
        <v>1572</v>
      </c>
      <c r="R556" s="45" t="s">
        <v>1573</v>
      </c>
      <c r="S556" s="45" t="s">
        <v>1574</v>
      </c>
      <c r="T556" s="45" t="s">
        <v>1575</v>
      </c>
      <c r="U556" s="45" t="s">
        <v>1576</v>
      </c>
      <c r="V556" s="45" t="s">
        <v>1577</v>
      </c>
      <c r="W556" s="99" t="s">
        <v>2669</v>
      </c>
      <c r="X556" s="99"/>
    </row>
    <row r="557" spans="2:24" ht="57.6">
      <c r="B557" s="45">
        <f t="shared" si="8"/>
        <v>551</v>
      </c>
      <c r="C557" s="45" t="s">
        <v>1594</v>
      </c>
      <c r="D557" s="45" t="s">
        <v>1929</v>
      </c>
      <c r="E557" s="99">
        <f>IF(D557="1.2(1)①",INDEX('1.2(1)①'!$B:$B,MATCH(F557,'1.2(1)①'!$J:$J,0),1),INDEX('1.2(1)②'!$B:$B,MATCH(F557,'1.2(1)②'!$J:$J,0),1))</f>
        <v>49</v>
      </c>
      <c r="F557" s="45" t="s">
        <v>112</v>
      </c>
      <c r="G557" s="45" t="s">
        <v>1568</v>
      </c>
      <c r="H557" s="45" t="s">
        <v>1569</v>
      </c>
      <c r="I557" s="45" t="s">
        <v>1599</v>
      </c>
      <c r="J557" s="45" t="s">
        <v>1571</v>
      </c>
      <c r="K557" s="45" t="s">
        <v>1490</v>
      </c>
      <c r="L557" s="45">
        <v>85.9</v>
      </c>
      <c r="M557" s="45" t="s">
        <v>1187</v>
      </c>
      <c r="N557" s="45" t="s">
        <v>1188</v>
      </c>
      <c r="O557" s="73" t="s">
        <v>1178</v>
      </c>
      <c r="P557" s="45" t="s">
        <v>1182</v>
      </c>
      <c r="Q557" s="45" t="s">
        <v>1572</v>
      </c>
      <c r="R557" s="45" t="s">
        <v>1573</v>
      </c>
      <c r="S557" s="45" t="s">
        <v>1574</v>
      </c>
      <c r="T557" s="45" t="s">
        <v>1575</v>
      </c>
      <c r="U557" s="45" t="s">
        <v>1576</v>
      </c>
      <c r="V557" s="45" t="s">
        <v>1577</v>
      </c>
      <c r="W557" s="99" t="s">
        <v>2669</v>
      </c>
      <c r="X557" s="99"/>
    </row>
    <row r="558" spans="2:24" ht="57.6">
      <c r="B558" s="45">
        <f t="shared" si="8"/>
        <v>552</v>
      </c>
      <c r="C558" s="45" t="s">
        <v>1594</v>
      </c>
      <c r="D558" s="45" t="s">
        <v>1929</v>
      </c>
      <c r="E558" s="99">
        <f>IF(D558="1.2(1)①",INDEX('1.2(1)①'!$B:$B,MATCH(F558,'1.2(1)①'!$J:$J,0),1),INDEX('1.2(1)②'!$B:$B,MATCH(F558,'1.2(1)②'!$J:$J,0),1))</f>
        <v>49</v>
      </c>
      <c r="F558" s="45" t="s">
        <v>112</v>
      </c>
      <c r="G558" s="45" t="s">
        <v>1568</v>
      </c>
      <c r="H558" s="45" t="s">
        <v>1569</v>
      </c>
      <c r="I558" s="45" t="s">
        <v>1600</v>
      </c>
      <c r="J558" s="45" t="s">
        <v>1571</v>
      </c>
      <c r="K558" s="45" t="s">
        <v>1490</v>
      </c>
      <c r="L558" s="45">
        <v>84</v>
      </c>
      <c r="M558" s="45" t="s">
        <v>1187</v>
      </c>
      <c r="N558" s="45" t="s">
        <v>1188</v>
      </c>
      <c r="O558" s="73" t="s">
        <v>1178</v>
      </c>
      <c r="P558" s="45" t="s">
        <v>1182</v>
      </c>
      <c r="Q558" s="45" t="s">
        <v>1572</v>
      </c>
      <c r="R558" s="45" t="s">
        <v>1573</v>
      </c>
      <c r="S558" s="45" t="s">
        <v>1574</v>
      </c>
      <c r="T558" s="45" t="s">
        <v>1575</v>
      </c>
      <c r="U558" s="45" t="s">
        <v>1576</v>
      </c>
      <c r="V558" s="45" t="s">
        <v>1577</v>
      </c>
      <c r="W558" s="99" t="s">
        <v>2669</v>
      </c>
      <c r="X558" s="99"/>
    </row>
    <row r="559" spans="2:24" ht="57.6">
      <c r="B559" s="45">
        <f t="shared" si="8"/>
        <v>553</v>
      </c>
      <c r="C559" s="45" t="s">
        <v>1594</v>
      </c>
      <c r="D559" s="45" t="s">
        <v>1929</v>
      </c>
      <c r="E559" s="99">
        <f>IF(D559="1.2(1)①",INDEX('1.2(1)①'!$B:$B,MATCH(F559,'1.2(1)①'!$J:$J,0),1),INDEX('1.2(1)②'!$B:$B,MATCH(F559,'1.2(1)②'!$J:$J,0),1))</f>
        <v>49</v>
      </c>
      <c r="F559" s="45" t="s">
        <v>112</v>
      </c>
      <c r="G559" s="45" t="s">
        <v>1568</v>
      </c>
      <c r="H559" s="45" t="s">
        <v>1569</v>
      </c>
      <c r="I559" s="45" t="s">
        <v>1595</v>
      </c>
      <c r="J559" s="45" t="s">
        <v>1586</v>
      </c>
      <c r="K559" s="45" t="s">
        <v>1490</v>
      </c>
      <c r="L559" s="45">
        <v>18.600000000000001</v>
      </c>
      <c r="M559" s="45" t="s">
        <v>1187</v>
      </c>
      <c r="N559" s="45" t="s">
        <v>1188</v>
      </c>
      <c r="O559" s="73" t="s">
        <v>1178</v>
      </c>
      <c r="P559" s="45" t="s">
        <v>1182</v>
      </c>
      <c r="Q559" s="45" t="s">
        <v>1572</v>
      </c>
      <c r="R559" s="45" t="s">
        <v>1573</v>
      </c>
      <c r="S559" s="45" t="s">
        <v>1574</v>
      </c>
      <c r="T559" s="45" t="s">
        <v>1575</v>
      </c>
      <c r="U559" s="45" t="s">
        <v>1576</v>
      </c>
      <c r="V559" s="45" t="s">
        <v>1577</v>
      </c>
      <c r="W559" s="99" t="s">
        <v>2669</v>
      </c>
      <c r="X559" s="99"/>
    </row>
    <row r="560" spans="2:24" ht="57.6">
      <c r="B560" s="45">
        <f t="shared" si="8"/>
        <v>554</v>
      </c>
      <c r="C560" s="45" t="s">
        <v>1594</v>
      </c>
      <c r="D560" s="45" t="s">
        <v>1929</v>
      </c>
      <c r="E560" s="99">
        <f>IF(D560="1.2(1)①",INDEX('1.2(1)①'!$B:$B,MATCH(F560,'1.2(1)①'!$J:$J,0),1),INDEX('1.2(1)②'!$B:$B,MATCH(F560,'1.2(1)②'!$J:$J,0),1))</f>
        <v>49</v>
      </c>
      <c r="F560" s="45" t="s">
        <v>112</v>
      </c>
      <c r="G560" s="45" t="s">
        <v>1568</v>
      </c>
      <c r="H560" s="45" t="s">
        <v>1569</v>
      </c>
      <c r="I560" s="45" t="s">
        <v>1588</v>
      </c>
      <c r="J560" s="45" t="s">
        <v>1586</v>
      </c>
      <c r="K560" s="45" t="s">
        <v>1490</v>
      </c>
      <c r="L560" s="45">
        <v>27.7</v>
      </c>
      <c r="M560" s="45" t="s">
        <v>1187</v>
      </c>
      <c r="N560" s="45" t="s">
        <v>1188</v>
      </c>
      <c r="O560" s="73" t="s">
        <v>1178</v>
      </c>
      <c r="P560" s="45" t="s">
        <v>1182</v>
      </c>
      <c r="Q560" s="45" t="s">
        <v>1572</v>
      </c>
      <c r="R560" s="45" t="s">
        <v>1573</v>
      </c>
      <c r="S560" s="45" t="s">
        <v>1574</v>
      </c>
      <c r="T560" s="45" t="s">
        <v>1575</v>
      </c>
      <c r="U560" s="45" t="s">
        <v>1576</v>
      </c>
      <c r="V560" s="45" t="s">
        <v>1577</v>
      </c>
      <c r="W560" s="99" t="s">
        <v>2669</v>
      </c>
      <c r="X560" s="99"/>
    </row>
    <row r="561" spans="2:24" ht="57.6">
      <c r="B561" s="45">
        <f t="shared" si="8"/>
        <v>555</v>
      </c>
      <c r="C561" s="45" t="s">
        <v>1594</v>
      </c>
      <c r="D561" s="45" t="s">
        <v>1929</v>
      </c>
      <c r="E561" s="99">
        <f>IF(D561="1.2(1)①",INDEX('1.2(1)①'!$B:$B,MATCH(F561,'1.2(1)①'!$J:$J,0),1),INDEX('1.2(1)②'!$B:$B,MATCH(F561,'1.2(1)②'!$J:$J,0),1))</f>
        <v>49</v>
      </c>
      <c r="F561" s="45" t="s">
        <v>112</v>
      </c>
      <c r="G561" s="45" t="s">
        <v>1568</v>
      </c>
      <c r="H561" s="45" t="s">
        <v>1569</v>
      </c>
      <c r="I561" s="45" t="s">
        <v>1589</v>
      </c>
      <c r="J561" s="45" t="s">
        <v>1586</v>
      </c>
      <c r="K561" s="45" t="s">
        <v>1490</v>
      </c>
      <c r="L561" s="45">
        <v>28.4</v>
      </c>
      <c r="M561" s="45" t="s">
        <v>1187</v>
      </c>
      <c r="N561" s="45" t="s">
        <v>1188</v>
      </c>
      <c r="O561" s="73" t="s">
        <v>1178</v>
      </c>
      <c r="P561" s="45" t="s">
        <v>1182</v>
      </c>
      <c r="Q561" s="45" t="s">
        <v>1572</v>
      </c>
      <c r="R561" s="45" t="s">
        <v>1573</v>
      </c>
      <c r="S561" s="45" t="s">
        <v>1574</v>
      </c>
      <c r="T561" s="45" t="s">
        <v>1575</v>
      </c>
      <c r="U561" s="45" t="s">
        <v>1576</v>
      </c>
      <c r="V561" s="45" t="s">
        <v>1577</v>
      </c>
      <c r="W561" s="99" t="s">
        <v>2669</v>
      </c>
      <c r="X561" s="99"/>
    </row>
    <row r="562" spans="2:24" ht="57.6">
      <c r="B562" s="45">
        <f t="shared" si="8"/>
        <v>556</v>
      </c>
      <c r="C562" s="45" t="s">
        <v>1594</v>
      </c>
      <c r="D562" s="45" t="s">
        <v>1929</v>
      </c>
      <c r="E562" s="99">
        <f>IF(D562="1.2(1)①",INDEX('1.2(1)①'!$B:$B,MATCH(F562,'1.2(1)①'!$J:$J,0),1),INDEX('1.2(1)②'!$B:$B,MATCH(F562,'1.2(1)②'!$J:$J,0),1))</f>
        <v>49</v>
      </c>
      <c r="F562" s="45" t="s">
        <v>112</v>
      </c>
      <c r="G562" s="45" t="s">
        <v>1568</v>
      </c>
      <c r="H562" s="45" t="s">
        <v>1569</v>
      </c>
      <c r="I562" s="45" t="s">
        <v>1596</v>
      </c>
      <c r="J562" s="45" t="s">
        <v>1586</v>
      </c>
      <c r="K562" s="45" t="s">
        <v>1490</v>
      </c>
      <c r="L562" s="45">
        <v>31.9</v>
      </c>
      <c r="M562" s="45" t="s">
        <v>1187</v>
      </c>
      <c r="N562" s="45" t="s">
        <v>1188</v>
      </c>
      <c r="O562" s="73" t="s">
        <v>1178</v>
      </c>
      <c r="P562" s="45" t="s">
        <v>1182</v>
      </c>
      <c r="Q562" s="45" t="s">
        <v>1572</v>
      </c>
      <c r="R562" s="45" t="s">
        <v>1573</v>
      </c>
      <c r="S562" s="45" t="s">
        <v>1574</v>
      </c>
      <c r="T562" s="45" t="s">
        <v>1575</v>
      </c>
      <c r="U562" s="45" t="s">
        <v>1576</v>
      </c>
      <c r="V562" s="45" t="s">
        <v>1577</v>
      </c>
      <c r="W562" s="99" t="s">
        <v>2669</v>
      </c>
      <c r="X562" s="99"/>
    </row>
    <row r="563" spans="2:24" ht="57.6">
      <c r="B563" s="45">
        <f t="shared" si="8"/>
        <v>557</v>
      </c>
      <c r="C563" s="45" t="s">
        <v>1594</v>
      </c>
      <c r="D563" s="45" t="s">
        <v>1929</v>
      </c>
      <c r="E563" s="99">
        <f>IF(D563="1.2(1)①",INDEX('1.2(1)①'!$B:$B,MATCH(F563,'1.2(1)①'!$J:$J,0),1),INDEX('1.2(1)②'!$B:$B,MATCH(F563,'1.2(1)②'!$J:$J,0),1))</f>
        <v>49</v>
      </c>
      <c r="F563" s="45" t="s">
        <v>112</v>
      </c>
      <c r="G563" s="45" t="s">
        <v>1568</v>
      </c>
      <c r="H563" s="45" t="s">
        <v>1569</v>
      </c>
      <c r="I563" s="45" t="s">
        <v>1597</v>
      </c>
      <c r="J563" s="45" t="s">
        <v>1586</v>
      </c>
      <c r="K563" s="45" t="s">
        <v>1490</v>
      </c>
      <c r="L563" s="45">
        <v>39.299999999999997</v>
      </c>
      <c r="M563" s="45" t="s">
        <v>1187</v>
      </c>
      <c r="N563" s="45" t="s">
        <v>1188</v>
      </c>
      <c r="O563" s="73" t="s">
        <v>1178</v>
      </c>
      <c r="P563" s="45" t="s">
        <v>1182</v>
      </c>
      <c r="Q563" s="45" t="s">
        <v>1572</v>
      </c>
      <c r="R563" s="45" t="s">
        <v>1573</v>
      </c>
      <c r="S563" s="45" t="s">
        <v>1574</v>
      </c>
      <c r="T563" s="45" t="s">
        <v>1575</v>
      </c>
      <c r="U563" s="45" t="s">
        <v>1576</v>
      </c>
      <c r="V563" s="45" t="s">
        <v>1577</v>
      </c>
      <c r="W563" s="99" t="s">
        <v>2669</v>
      </c>
      <c r="X563" s="99"/>
    </row>
    <row r="564" spans="2:24" ht="57.6">
      <c r="B564" s="45">
        <f t="shared" si="8"/>
        <v>558</v>
      </c>
      <c r="C564" s="45" t="s">
        <v>1594</v>
      </c>
      <c r="D564" s="45" t="s">
        <v>1929</v>
      </c>
      <c r="E564" s="99">
        <f>IF(D564="1.2(1)①",INDEX('1.2(1)①'!$B:$B,MATCH(F564,'1.2(1)①'!$J:$J,0),1),INDEX('1.2(1)②'!$B:$B,MATCH(F564,'1.2(1)②'!$J:$J,0),1))</f>
        <v>49</v>
      </c>
      <c r="F564" s="45" t="s">
        <v>112</v>
      </c>
      <c r="G564" s="45" t="s">
        <v>1568</v>
      </c>
      <c r="H564" s="45" t="s">
        <v>1569</v>
      </c>
      <c r="I564" s="45" t="s">
        <v>1598</v>
      </c>
      <c r="J564" s="45" t="s">
        <v>1586</v>
      </c>
      <c r="K564" s="45" t="s">
        <v>1490</v>
      </c>
      <c r="L564" s="45">
        <v>34.299999999999997</v>
      </c>
      <c r="M564" s="45" t="s">
        <v>1187</v>
      </c>
      <c r="N564" s="45" t="s">
        <v>1188</v>
      </c>
      <c r="O564" s="73" t="s">
        <v>1178</v>
      </c>
      <c r="P564" s="45" t="s">
        <v>1182</v>
      </c>
      <c r="Q564" s="45" t="s">
        <v>1572</v>
      </c>
      <c r="R564" s="45" t="s">
        <v>1573</v>
      </c>
      <c r="S564" s="45" t="s">
        <v>1574</v>
      </c>
      <c r="T564" s="45" t="s">
        <v>1575</v>
      </c>
      <c r="U564" s="45" t="s">
        <v>1576</v>
      </c>
      <c r="V564" s="45" t="s">
        <v>1577</v>
      </c>
      <c r="W564" s="99" t="s">
        <v>2669</v>
      </c>
      <c r="X564" s="99"/>
    </row>
    <row r="565" spans="2:24" ht="57.6">
      <c r="B565" s="45">
        <f t="shared" si="8"/>
        <v>559</v>
      </c>
      <c r="C565" s="45" t="s">
        <v>1594</v>
      </c>
      <c r="D565" s="45" t="s">
        <v>1929</v>
      </c>
      <c r="E565" s="99">
        <f>IF(D565="1.2(1)①",INDEX('1.2(1)①'!$B:$B,MATCH(F565,'1.2(1)①'!$J:$J,0),1),INDEX('1.2(1)②'!$B:$B,MATCH(F565,'1.2(1)②'!$J:$J,0),1))</f>
        <v>49</v>
      </c>
      <c r="F565" s="45" t="s">
        <v>112</v>
      </c>
      <c r="G565" s="45" t="s">
        <v>1568</v>
      </c>
      <c r="H565" s="45" t="s">
        <v>1569</v>
      </c>
      <c r="I565" s="45" t="s">
        <v>1599</v>
      </c>
      <c r="J565" s="45" t="s">
        <v>1586</v>
      </c>
      <c r="K565" s="45" t="s">
        <v>1490</v>
      </c>
      <c r="L565" s="45">
        <v>39.1</v>
      </c>
      <c r="M565" s="45" t="s">
        <v>1187</v>
      </c>
      <c r="N565" s="45" t="s">
        <v>1188</v>
      </c>
      <c r="O565" s="73" t="s">
        <v>1178</v>
      </c>
      <c r="P565" s="45" t="s">
        <v>1182</v>
      </c>
      <c r="Q565" s="45" t="s">
        <v>1572</v>
      </c>
      <c r="R565" s="45" t="s">
        <v>1573</v>
      </c>
      <c r="S565" s="45" t="s">
        <v>1574</v>
      </c>
      <c r="T565" s="45" t="s">
        <v>1575</v>
      </c>
      <c r="U565" s="45" t="s">
        <v>1576</v>
      </c>
      <c r="V565" s="45" t="s">
        <v>1577</v>
      </c>
      <c r="W565" s="99" t="s">
        <v>2669</v>
      </c>
      <c r="X565" s="99"/>
    </row>
    <row r="566" spans="2:24" ht="57.6">
      <c r="B566" s="45">
        <f t="shared" si="8"/>
        <v>560</v>
      </c>
      <c r="C566" s="45" t="s">
        <v>1594</v>
      </c>
      <c r="D566" s="45" t="s">
        <v>1929</v>
      </c>
      <c r="E566" s="99">
        <f>IF(D566="1.2(1)①",INDEX('1.2(1)①'!$B:$B,MATCH(F566,'1.2(1)①'!$J:$J,0),1),INDEX('1.2(1)②'!$B:$B,MATCH(F566,'1.2(1)②'!$J:$J,0),1))</f>
        <v>49</v>
      </c>
      <c r="F566" s="45" t="s">
        <v>112</v>
      </c>
      <c r="G566" s="45" t="s">
        <v>1568</v>
      </c>
      <c r="H566" s="45" t="s">
        <v>1569</v>
      </c>
      <c r="I566" s="45" t="s">
        <v>1600</v>
      </c>
      <c r="J566" s="45" t="s">
        <v>1586</v>
      </c>
      <c r="K566" s="45" t="s">
        <v>1490</v>
      </c>
      <c r="L566" s="45">
        <v>40.9</v>
      </c>
      <c r="M566" s="45" t="s">
        <v>1187</v>
      </c>
      <c r="N566" s="45" t="s">
        <v>1188</v>
      </c>
      <c r="O566" s="73" t="s">
        <v>1178</v>
      </c>
      <c r="P566" s="45" t="s">
        <v>1182</v>
      </c>
      <c r="Q566" s="45" t="s">
        <v>1572</v>
      </c>
      <c r="R566" s="45" t="s">
        <v>1573</v>
      </c>
      <c r="S566" s="45" t="s">
        <v>1574</v>
      </c>
      <c r="T566" s="45" t="s">
        <v>1575</v>
      </c>
      <c r="U566" s="45" t="s">
        <v>1576</v>
      </c>
      <c r="V566" s="45" t="s">
        <v>1577</v>
      </c>
      <c r="W566" s="99" t="s">
        <v>2669</v>
      </c>
      <c r="X566" s="99"/>
    </row>
    <row r="567" spans="2:24" ht="57.6">
      <c r="B567" s="45">
        <f t="shared" si="8"/>
        <v>561</v>
      </c>
      <c r="C567" s="45" t="s">
        <v>1594</v>
      </c>
      <c r="D567" s="45" t="s">
        <v>1929</v>
      </c>
      <c r="E567" s="99">
        <f>IF(D567="1.2(1)①",INDEX('1.2(1)①'!$B:$B,MATCH(F567,'1.2(1)①'!$J:$J,0),1),INDEX('1.2(1)②'!$B:$B,MATCH(F567,'1.2(1)②'!$J:$J,0),1))</f>
        <v>49</v>
      </c>
      <c r="F567" s="45" t="s">
        <v>112</v>
      </c>
      <c r="G567" s="45" t="s">
        <v>1591</v>
      </c>
      <c r="H567" s="45" t="s">
        <v>1569</v>
      </c>
      <c r="I567" s="45" t="s">
        <v>1595</v>
      </c>
      <c r="J567" s="45" t="s">
        <v>1571</v>
      </c>
      <c r="K567" s="45" t="s">
        <v>1490</v>
      </c>
      <c r="L567" s="45">
        <v>83</v>
      </c>
      <c r="M567" s="45" t="s">
        <v>1187</v>
      </c>
      <c r="N567" s="45" t="s">
        <v>1188</v>
      </c>
      <c r="O567" s="73" t="s">
        <v>1178</v>
      </c>
      <c r="P567" s="45" t="s">
        <v>1182</v>
      </c>
      <c r="Q567" s="45" t="s">
        <v>1572</v>
      </c>
      <c r="R567" s="45" t="s">
        <v>1573</v>
      </c>
      <c r="S567" s="45" t="s">
        <v>1574</v>
      </c>
      <c r="T567" s="45" t="s">
        <v>1575</v>
      </c>
      <c r="U567" s="45" t="s">
        <v>1576</v>
      </c>
      <c r="V567" s="45" t="s">
        <v>1577</v>
      </c>
      <c r="W567" s="99" t="s">
        <v>2669</v>
      </c>
      <c r="X567" s="99"/>
    </row>
    <row r="568" spans="2:24" ht="57.6">
      <c r="B568" s="45">
        <f t="shared" si="8"/>
        <v>562</v>
      </c>
      <c r="C568" s="45" t="s">
        <v>1594</v>
      </c>
      <c r="D568" s="45" t="s">
        <v>1929</v>
      </c>
      <c r="E568" s="99">
        <f>IF(D568="1.2(1)①",INDEX('1.2(1)①'!$B:$B,MATCH(F568,'1.2(1)①'!$J:$J,0),1),INDEX('1.2(1)②'!$B:$B,MATCH(F568,'1.2(1)②'!$J:$J,0),1))</f>
        <v>49</v>
      </c>
      <c r="F568" s="45" t="s">
        <v>112</v>
      </c>
      <c r="G568" s="45" t="s">
        <v>1591</v>
      </c>
      <c r="H568" s="45" t="s">
        <v>1569</v>
      </c>
      <c r="I568" s="45" t="s">
        <v>1588</v>
      </c>
      <c r="J568" s="45" t="s">
        <v>1571</v>
      </c>
      <c r="K568" s="45" t="s">
        <v>1490</v>
      </c>
      <c r="L568" s="45">
        <v>84</v>
      </c>
      <c r="M568" s="45" t="s">
        <v>1187</v>
      </c>
      <c r="N568" s="45" t="s">
        <v>1188</v>
      </c>
      <c r="O568" s="73" t="s">
        <v>1178</v>
      </c>
      <c r="P568" s="45" t="s">
        <v>1182</v>
      </c>
      <c r="Q568" s="45" t="s">
        <v>1572</v>
      </c>
      <c r="R568" s="45" t="s">
        <v>1573</v>
      </c>
      <c r="S568" s="45" t="s">
        <v>1574</v>
      </c>
      <c r="T568" s="45" t="s">
        <v>1575</v>
      </c>
      <c r="U568" s="45" t="s">
        <v>1576</v>
      </c>
      <c r="V568" s="45" t="s">
        <v>1577</v>
      </c>
      <c r="W568" s="99" t="s">
        <v>2669</v>
      </c>
      <c r="X568" s="99"/>
    </row>
    <row r="569" spans="2:24" ht="57.6">
      <c r="B569" s="45">
        <f t="shared" si="8"/>
        <v>563</v>
      </c>
      <c r="C569" s="45" t="s">
        <v>1594</v>
      </c>
      <c r="D569" s="45" t="s">
        <v>1929</v>
      </c>
      <c r="E569" s="99">
        <f>IF(D569="1.2(1)①",INDEX('1.2(1)①'!$B:$B,MATCH(F569,'1.2(1)①'!$J:$J,0),1),INDEX('1.2(1)②'!$B:$B,MATCH(F569,'1.2(1)②'!$J:$J,0),1))</f>
        <v>49</v>
      </c>
      <c r="F569" s="45" t="s">
        <v>112</v>
      </c>
      <c r="G569" s="45" t="s">
        <v>1591</v>
      </c>
      <c r="H569" s="45" t="s">
        <v>1569</v>
      </c>
      <c r="I569" s="45" t="s">
        <v>1589</v>
      </c>
      <c r="J569" s="45" t="s">
        <v>1571</v>
      </c>
      <c r="K569" s="45" t="s">
        <v>1490</v>
      </c>
      <c r="L569" s="45">
        <v>81.8</v>
      </c>
      <c r="M569" s="45" t="s">
        <v>1187</v>
      </c>
      <c r="N569" s="45" t="s">
        <v>1188</v>
      </c>
      <c r="O569" s="73" t="s">
        <v>1178</v>
      </c>
      <c r="P569" s="45" t="s">
        <v>1182</v>
      </c>
      <c r="Q569" s="45" t="s">
        <v>1572</v>
      </c>
      <c r="R569" s="45" t="s">
        <v>1573</v>
      </c>
      <c r="S569" s="45" t="s">
        <v>1574</v>
      </c>
      <c r="T569" s="45" t="s">
        <v>1575</v>
      </c>
      <c r="U569" s="45" t="s">
        <v>1576</v>
      </c>
      <c r="V569" s="45" t="s">
        <v>1577</v>
      </c>
      <c r="W569" s="99" t="s">
        <v>2669</v>
      </c>
      <c r="X569" s="99"/>
    </row>
    <row r="570" spans="2:24" ht="57.6">
      <c r="B570" s="45">
        <f t="shared" si="8"/>
        <v>564</v>
      </c>
      <c r="C570" s="45" t="s">
        <v>1594</v>
      </c>
      <c r="D570" s="45" t="s">
        <v>1929</v>
      </c>
      <c r="E570" s="99">
        <f>IF(D570="1.2(1)①",INDEX('1.2(1)①'!$B:$B,MATCH(F570,'1.2(1)①'!$J:$J,0),1),INDEX('1.2(1)②'!$B:$B,MATCH(F570,'1.2(1)②'!$J:$J,0),1))</f>
        <v>49</v>
      </c>
      <c r="F570" s="45" t="s">
        <v>112</v>
      </c>
      <c r="G570" s="45" t="s">
        <v>1591</v>
      </c>
      <c r="H570" s="45" t="s">
        <v>1569</v>
      </c>
      <c r="I570" s="45" t="s">
        <v>1596</v>
      </c>
      <c r="J570" s="45" t="s">
        <v>1571</v>
      </c>
      <c r="K570" s="45" t="s">
        <v>1490</v>
      </c>
      <c r="L570" s="45" t="s">
        <v>1178</v>
      </c>
      <c r="M570" s="45" t="s">
        <v>1187</v>
      </c>
      <c r="N570" s="45" t="s">
        <v>1188</v>
      </c>
      <c r="O570" s="73" t="s">
        <v>1178</v>
      </c>
      <c r="P570" s="45" t="s">
        <v>1182</v>
      </c>
      <c r="Q570" s="45" t="s">
        <v>1572</v>
      </c>
      <c r="R570" s="45" t="s">
        <v>1573</v>
      </c>
      <c r="S570" s="45" t="s">
        <v>1574</v>
      </c>
      <c r="T570" s="45" t="s">
        <v>1575</v>
      </c>
      <c r="U570" s="45" t="s">
        <v>1576</v>
      </c>
      <c r="V570" s="45" t="s">
        <v>1577</v>
      </c>
      <c r="W570" s="99" t="s">
        <v>2669</v>
      </c>
      <c r="X570" s="99"/>
    </row>
    <row r="571" spans="2:24" ht="57.6">
      <c r="B571" s="45">
        <f t="shared" si="8"/>
        <v>565</v>
      </c>
      <c r="C571" s="45" t="s">
        <v>1594</v>
      </c>
      <c r="D571" s="45" t="s">
        <v>1929</v>
      </c>
      <c r="E571" s="99">
        <f>IF(D571="1.2(1)①",INDEX('1.2(1)①'!$B:$B,MATCH(F571,'1.2(1)①'!$J:$J,0),1),INDEX('1.2(1)②'!$B:$B,MATCH(F571,'1.2(1)②'!$J:$J,0),1))</f>
        <v>49</v>
      </c>
      <c r="F571" s="45" t="s">
        <v>112</v>
      </c>
      <c r="G571" s="45" t="s">
        <v>1591</v>
      </c>
      <c r="H571" s="45" t="s">
        <v>1569</v>
      </c>
      <c r="I571" s="45" t="s">
        <v>1597</v>
      </c>
      <c r="J571" s="45" t="s">
        <v>1571</v>
      </c>
      <c r="K571" s="45" t="s">
        <v>1490</v>
      </c>
      <c r="L571" s="45" t="s">
        <v>1178</v>
      </c>
      <c r="M571" s="45" t="s">
        <v>1187</v>
      </c>
      <c r="N571" s="45" t="s">
        <v>1188</v>
      </c>
      <c r="O571" s="73" t="s">
        <v>1178</v>
      </c>
      <c r="P571" s="45" t="s">
        <v>1182</v>
      </c>
      <c r="Q571" s="45" t="s">
        <v>1572</v>
      </c>
      <c r="R571" s="45" t="s">
        <v>1573</v>
      </c>
      <c r="S571" s="45" t="s">
        <v>1574</v>
      </c>
      <c r="T571" s="45" t="s">
        <v>1575</v>
      </c>
      <c r="U571" s="45" t="s">
        <v>1576</v>
      </c>
      <c r="V571" s="45" t="s">
        <v>1577</v>
      </c>
      <c r="W571" s="99" t="s">
        <v>2669</v>
      </c>
      <c r="X571" s="99"/>
    </row>
    <row r="572" spans="2:24" ht="57.6">
      <c r="B572" s="45">
        <f t="shared" si="8"/>
        <v>566</v>
      </c>
      <c r="C572" s="45" t="s">
        <v>1594</v>
      </c>
      <c r="D572" s="45" t="s">
        <v>1929</v>
      </c>
      <c r="E572" s="99">
        <f>IF(D572="1.2(1)①",INDEX('1.2(1)①'!$B:$B,MATCH(F572,'1.2(1)①'!$J:$J,0),1),INDEX('1.2(1)②'!$B:$B,MATCH(F572,'1.2(1)②'!$J:$J,0),1))</f>
        <v>49</v>
      </c>
      <c r="F572" s="45" t="s">
        <v>112</v>
      </c>
      <c r="G572" s="45" t="s">
        <v>1591</v>
      </c>
      <c r="H572" s="45" t="s">
        <v>1569</v>
      </c>
      <c r="I572" s="45" t="s">
        <v>1598</v>
      </c>
      <c r="J572" s="45" t="s">
        <v>1571</v>
      </c>
      <c r="K572" s="45" t="s">
        <v>1490</v>
      </c>
      <c r="L572" s="45">
        <v>85.2</v>
      </c>
      <c r="M572" s="45" t="s">
        <v>1187</v>
      </c>
      <c r="N572" s="45" t="s">
        <v>1188</v>
      </c>
      <c r="O572" s="73" t="s">
        <v>1178</v>
      </c>
      <c r="P572" s="45" t="s">
        <v>1182</v>
      </c>
      <c r="Q572" s="45" t="s">
        <v>1572</v>
      </c>
      <c r="R572" s="45" t="s">
        <v>1573</v>
      </c>
      <c r="S572" s="45" t="s">
        <v>1574</v>
      </c>
      <c r="T572" s="45" t="s">
        <v>1575</v>
      </c>
      <c r="U572" s="45" t="s">
        <v>1576</v>
      </c>
      <c r="V572" s="45" t="s">
        <v>1577</v>
      </c>
      <c r="W572" s="99" t="s">
        <v>2669</v>
      </c>
      <c r="X572" s="99"/>
    </row>
    <row r="573" spans="2:24" ht="57.6">
      <c r="B573" s="45">
        <f t="shared" si="8"/>
        <v>567</v>
      </c>
      <c r="C573" s="45" t="s">
        <v>1594</v>
      </c>
      <c r="D573" s="45" t="s">
        <v>1929</v>
      </c>
      <c r="E573" s="99">
        <f>IF(D573="1.2(1)①",INDEX('1.2(1)①'!$B:$B,MATCH(F573,'1.2(1)①'!$J:$J,0),1),INDEX('1.2(1)②'!$B:$B,MATCH(F573,'1.2(1)②'!$J:$J,0),1))</f>
        <v>49</v>
      </c>
      <c r="F573" s="45" t="s">
        <v>112</v>
      </c>
      <c r="G573" s="45" t="s">
        <v>1591</v>
      </c>
      <c r="H573" s="45" t="s">
        <v>1569</v>
      </c>
      <c r="I573" s="45" t="s">
        <v>1599</v>
      </c>
      <c r="J573" s="45" t="s">
        <v>1571</v>
      </c>
      <c r="K573" s="45" t="s">
        <v>1490</v>
      </c>
      <c r="L573" s="45">
        <v>86.8</v>
      </c>
      <c r="M573" s="45" t="s">
        <v>1187</v>
      </c>
      <c r="N573" s="45" t="s">
        <v>1188</v>
      </c>
      <c r="O573" s="73" t="s">
        <v>1178</v>
      </c>
      <c r="P573" s="45" t="s">
        <v>1182</v>
      </c>
      <c r="Q573" s="45" t="s">
        <v>1572</v>
      </c>
      <c r="R573" s="45" t="s">
        <v>1573</v>
      </c>
      <c r="S573" s="45" t="s">
        <v>1574</v>
      </c>
      <c r="T573" s="45" t="s">
        <v>1575</v>
      </c>
      <c r="U573" s="45" t="s">
        <v>1576</v>
      </c>
      <c r="V573" s="45" t="s">
        <v>1577</v>
      </c>
      <c r="W573" s="99" t="s">
        <v>2669</v>
      </c>
      <c r="X573" s="99"/>
    </row>
    <row r="574" spans="2:24" ht="57.6">
      <c r="B574" s="45">
        <f t="shared" si="8"/>
        <v>568</v>
      </c>
      <c r="C574" s="45" t="s">
        <v>1594</v>
      </c>
      <c r="D574" s="45" t="s">
        <v>1929</v>
      </c>
      <c r="E574" s="99">
        <f>IF(D574="1.2(1)①",INDEX('1.2(1)①'!$B:$B,MATCH(F574,'1.2(1)①'!$J:$J,0),1),INDEX('1.2(1)②'!$B:$B,MATCH(F574,'1.2(1)②'!$J:$J,0),1))</f>
        <v>49</v>
      </c>
      <c r="F574" s="45" t="s">
        <v>112</v>
      </c>
      <c r="G574" s="45" t="s">
        <v>1591</v>
      </c>
      <c r="H574" s="45" t="s">
        <v>1569</v>
      </c>
      <c r="I574" s="45" t="s">
        <v>1600</v>
      </c>
      <c r="J574" s="45" t="s">
        <v>1571</v>
      </c>
      <c r="K574" s="45" t="s">
        <v>1490</v>
      </c>
      <c r="L574" s="45">
        <v>84</v>
      </c>
      <c r="M574" s="45" t="s">
        <v>1187</v>
      </c>
      <c r="N574" s="45" t="s">
        <v>1188</v>
      </c>
      <c r="O574" s="73" t="s">
        <v>1178</v>
      </c>
      <c r="P574" s="45" t="s">
        <v>1182</v>
      </c>
      <c r="Q574" s="45" t="s">
        <v>1572</v>
      </c>
      <c r="R574" s="45" t="s">
        <v>1573</v>
      </c>
      <c r="S574" s="45" t="s">
        <v>1574</v>
      </c>
      <c r="T574" s="45" t="s">
        <v>1575</v>
      </c>
      <c r="U574" s="45" t="s">
        <v>1576</v>
      </c>
      <c r="V574" s="45" t="s">
        <v>1577</v>
      </c>
      <c r="W574" s="99" t="s">
        <v>2669</v>
      </c>
      <c r="X574" s="99"/>
    </row>
    <row r="575" spans="2:24" ht="57.6">
      <c r="B575" s="45">
        <f t="shared" si="8"/>
        <v>569</v>
      </c>
      <c r="C575" s="45" t="s">
        <v>1594</v>
      </c>
      <c r="D575" s="45" t="s">
        <v>1929</v>
      </c>
      <c r="E575" s="99">
        <f>IF(D575="1.2(1)①",INDEX('1.2(1)①'!$B:$B,MATCH(F575,'1.2(1)①'!$J:$J,0),1),INDEX('1.2(1)②'!$B:$B,MATCH(F575,'1.2(1)②'!$J:$J,0),1))</f>
        <v>49</v>
      </c>
      <c r="F575" s="45" t="s">
        <v>112</v>
      </c>
      <c r="G575" s="45" t="s">
        <v>1591</v>
      </c>
      <c r="H575" s="45" t="s">
        <v>1569</v>
      </c>
      <c r="I575" s="45" t="s">
        <v>1595</v>
      </c>
      <c r="J575" s="45" t="s">
        <v>1586</v>
      </c>
      <c r="K575" s="45" t="s">
        <v>1490</v>
      </c>
      <c r="L575" s="45" t="s">
        <v>1178</v>
      </c>
      <c r="M575" s="45" t="s">
        <v>1187</v>
      </c>
      <c r="N575" s="45" t="s">
        <v>1188</v>
      </c>
      <c r="O575" s="73" t="s">
        <v>1178</v>
      </c>
      <c r="P575" s="45" t="s">
        <v>1182</v>
      </c>
      <c r="Q575" s="45" t="s">
        <v>1572</v>
      </c>
      <c r="R575" s="45" t="s">
        <v>1573</v>
      </c>
      <c r="S575" s="45" t="s">
        <v>1574</v>
      </c>
      <c r="T575" s="45" t="s">
        <v>1575</v>
      </c>
      <c r="U575" s="45" t="s">
        <v>1576</v>
      </c>
      <c r="V575" s="45" t="s">
        <v>1577</v>
      </c>
      <c r="W575" s="99" t="s">
        <v>2669</v>
      </c>
      <c r="X575" s="99"/>
    </row>
    <row r="576" spans="2:24" ht="57.6">
      <c r="B576" s="45">
        <f t="shared" si="8"/>
        <v>570</v>
      </c>
      <c r="C576" s="45" t="s">
        <v>1594</v>
      </c>
      <c r="D576" s="45" t="s">
        <v>1929</v>
      </c>
      <c r="E576" s="99">
        <f>IF(D576="1.2(1)①",INDEX('1.2(1)①'!$B:$B,MATCH(F576,'1.2(1)①'!$J:$J,0),1),INDEX('1.2(1)②'!$B:$B,MATCH(F576,'1.2(1)②'!$J:$J,0),1))</f>
        <v>49</v>
      </c>
      <c r="F576" s="45" t="s">
        <v>112</v>
      </c>
      <c r="G576" s="45" t="s">
        <v>1591</v>
      </c>
      <c r="H576" s="45" t="s">
        <v>1569</v>
      </c>
      <c r="I576" s="45" t="s">
        <v>1588</v>
      </c>
      <c r="J576" s="45" t="s">
        <v>1586</v>
      </c>
      <c r="K576" s="45" t="s">
        <v>1490</v>
      </c>
      <c r="L576" s="45">
        <v>27.7</v>
      </c>
      <c r="M576" s="45" t="s">
        <v>1187</v>
      </c>
      <c r="N576" s="45" t="s">
        <v>1188</v>
      </c>
      <c r="O576" s="73" t="s">
        <v>1178</v>
      </c>
      <c r="P576" s="45" t="s">
        <v>1182</v>
      </c>
      <c r="Q576" s="45" t="s">
        <v>1572</v>
      </c>
      <c r="R576" s="45" t="s">
        <v>1573</v>
      </c>
      <c r="S576" s="45" t="s">
        <v>1574</v>
      </c>
      <c r="T576" s="45" t="s">
        <v>1575</v>
      </c>
      <c r="U576" s="45" t="s">
        <v>1576</v>
      </c>
      <c r="V576" s="45" t="s">
        <v>1577</v>
      </c>
      <c r="W576" s="99" t="s">
        <v>2669</v>
      </c>
      <c r="X576" s="99"/>
    </row>
    <row r="577" spans="2:24" ht="57.6">
      <c r="B577" s="45">
        <f t="shared" ref="B577:B640" si="9">ROW(B577)-6</f>
        <v>571</v>
      </c>
      <c r="C577" s="45" t="s">
        <v>1594</v>
      </c>
      <c r="D577" s="45" t="s">
        <v>1929</v>
      </c>
      <c r="E577" s="99">
        <f>IF(D577="1.2(1)①",INDEX('1.2(1)①'!$B:$B,MATCH(F577,'1.2(1)①'!$J:$J,0),1),INDEX('1.2(1)②'!$B:$B,MATCH(F577,'1.2(1)②'!$J:$J,0),1))</f>
        <v>49</v>
      </c>
      <c r="F577" s="45" t="s">
        <v>112</v>
      </c>
      <c r="G577" s="45" t="s">
        <v>1591</v>
      </c>
      <c r="H577" s="45" t="s">
        <v>1569</v>
      </c>
      <c r="I577" s="45" t="s">
        <v>1589</v>
      </c>
      <c r="J577" s="45" t="s">
        <v>1586</v>
      </c>
      <c r="K577" s="45" t="s">
        <v>1490</v>
      </c>
      <c r="L577" s="45">
        <v>28.4</v>
      </c>
      <c r="M577" s="45" t="s">
        <v>1187</v>
      </c>
      <c r="N577" s="45" t="s">
        <v>1188</v>
      </c>
      <c r="O577" s="73" t="s">
        <v>1178</v>
      </c>
      <c r="P577" s="45" t="s">
        <v>1182</v>
      </c>
      <c r="Q577" s="45" t="s">
        <v>1572</v>
      </c>
      <c r="R577" s="45" t="s">
        <v>1573</v>
      </c>
      <c r="S577" s="45" t="s">
        <v>1574</v>
      </c>
      <c r="T577" s="45" t="s">
        <v>1575</v>
      </c>
      <c r="U577" s="45" t="s">
        <v>1576</v>
      </c>
      <c r="V577" s="45" t="s">
        <v>1577</v>
      </c>
      <c r="W577" s="99" t="s">
        <v>2669</v>
      </c>
      <c r="X577" s="99"/>
    </row>
    <row r="578" spans="2:24" ht="57.6">
      <c r="B578" s="45">
        <f t="shared" si="9"/>
        <v>572</v>
      </c>
      <c r="C578" s="45" t="s">
        <v>1594</v>
      </c>
      <c r="D578" s="45" t="s">
        <v>1929</v>
      </c>
      <c r="E578" s="99">
        <f>IF(D578="1.2(1)①",INDEX('1.2(1)①'!$B:$B,MATCH(F578,'1.2(1)①'!$J:$J,0),1),INDEX('1.2(1)②'!$B:$B,MATCH(F578,'1.2(1)②'!$J:$J,0),1))</f>
        <v>49</v>
      </c>
      <c r="F578" s="45" t="s">
        <v>112</v>
      </c>
      <c r="G578" s="45" t="s">
        <v>1591</v>
      </c>
      <c r="H578" s="45" t="s">
        <v>1569</v>
      </c>
      <c r="I578" s="45" t="s">
        <v>1596</v>
      </c>
      <c r="J578" s="45" t="s">
        <v>1586</v>
      </c>
      <c r="K578" s="45" t="s">
        <v>1490</v>
      </c>
      <c r="L578" s="45">
        <v>31.9</v>
      </c>
      <c r="M578" s="45" t="s">
        <v>1187</v>
      </c>
      <c r="N578" s="45" t="s">
        <v>1188</v>
      </c>
      <c r="O578" s="73" t="s">
        <v>1178</v>
      </c>
      <c r="P578" s="45" t="s">
        <v>1182</v>
      </c>
      <c r="Q578" s="45" t="s">
        <v>1572</v>
      </c>
      <c r="R578" s="45" t="s">
        <v>1573</v>
      </c>
      <c r="S578" s="45" t="s">
        <v>1574</v>
      </c>
      <c r="T578" s="45" t="s">
        <v>1575</v>
      </c>
      <c r="U578" s="45" t="s">
        <v>1576</v>
      </c>
      <c r="V578" s="45" t="s">
        <v>1577</v>
      </c>
      <c r="W578" s="99" t="s">
        <v>2669</v>
      </c>
      <c r="X578" s="99"/>
    </row>
    <row r="579" spans="2:24" ht="57.6">
      <c r="B579" s="45">
        <f t="shared" si="9"/>
        <v>573</v>
      </c>
      <c r="C579" s="45" t="s">
        <v>1594</v>
      </c>
      <c r="D579" s="45" t="s">
        <v>1929</v>
      </c>
      <c r="E579" s="99">
        <f>IF(D579="1.2(1)①",INDEX('1.2(1)①'!$B:$B,MATCH(F579,'1.2(1)①'!$J:$J,0),1),INDEX('1.2(1)②'!$B:$B,MATCH(F579,'1.2(1)②'!$J:$J,0),1))</f>
        <v>49</v>
      </c>
      <c r="F579" s="45" t="s">
        <v>112</v>
      </c>
      <c r="G579" s="45" t="s">
        <v>1591</v>
      </c>
      <c r="H579" s="45" t="s">
        <v>1569</v>
      </c>
      <c r="I579" s="45" t="s">
        <v>1597</v>
      </c>
      <c r="J579" s="45" t="s">
        <v>1586</v>
      </c>
      <c r="K579" s="45" t="s">
        <v>1490</v>
      </c>
      <c r="L579" s="45">
        <v>39.299999999999997</v>
      </c>
      <c r="M579" s="45" t="s">
        <v>1187</v>
      </c>
      <c r="N579" s="45" t="s">
        <v>1188</v>
      </c>
      <c r="O579" s="73" t="s">
        <v>1178</v>
      </c>
      <c r="P579" s="45" t="s">
        <v>1182</v>
      </c>
      <c r="Q579" s="45" t="s">
        <v>1572</v>
      </c>
      <c r="R579" s="45" t="s">
        <v>1573</v>
      </c>
      <c r="S579" s="45" t="s">
        <v>1574</v>
      </c>
      <c r="T579" s="45" t="s">
        <v>1575</v>
      </c>
      <c r="U579" s="45" t="s">
        <v>1576</v>
      </c>
      <c r="V579" s="45" t="s">
        <v>1577</v>
      </c>
      <c r="W579" s="99" t="s">
        <v>2669</v>
      </c>
      <c r="X579" s="99"/>
    </row>
    <row r="580" spans="2:24" ht="57.6">
      <c r="B580" s="45">
        <f t="shared" si="9"/>
        <v>574</v>
      </c>
      <c r="C580" s="45" t="s">
        <v>1594</v>
      </c>
      <c r="D580" s="45" t="s">
        <v>1929</v>
      </c>
      <c r="E580" s="99">
        <f>IF(D580="1.2(1)①",INDEX('1.2(1)①'!$B:$B,MATCH(F580,'1.2(1)①'!$J:$J,0),1),INDEX('1.2(1)②'!$B:$B,MATCH(F580,'1.2(1)②'!$J:$J,0),1))</f>
        <v>49</v>
      </c>
      <c r="F580" s="45" t="s">
        <v>112</v>
      </c>
      <c r="G580" s="45" t="s">
        <v>1591</v>
      </c>
      <c r="H580" s="45" t="s">
        <v>1569</v>
      </c>
      <c r="I580" s="45" t="s">
        <v>1598</v>
      </c>
      <c r="J580" s="45" t="s">
        <v>1586</v>
      </c>
      <c r="K580" s="45" t="s">
        <v>1490</v>
      </c>
      <c r="L580" s="45">
        <v>34.299999999999997</v>
      </c>
      <c r="M580" s="45" t="s">
        <v>1187</v>
      </c>
      <c r="N580" s="45" t="s">
        <v>1188</v>
      </c>
      <c r="O580" s="73" t="s">
        <v>1178</v>
      </c>
      <c r="P580" s="45" t="s">
        <v>1182</v>
      </c>
      <c r="Q580" s="45" t="s">
        <v>1572</v>
      </c>
      <c r="R580" s="45" t="s">
        <v>1573</v>
      </c>
      <c r="S580" s="45" t="s">
        <v>1574</v>
      </c>
      <c r="T580" s="45" t="s">
        <v>1575</v>
      </c>
      <c r="U580" s="45" t="s">
        <v>1576</v>
      </c>
      <c r="V580" s="45" t="s">
        <v>1577</v>
      </c>
      <c r="W580" s="99" t="s">
        <v>2669</v>
      </c>
      <c r="X580" s="99"/>
    </row>
    <row r="581" spans="2:24" ht="57.6">
      <c r="B581" s="45">
        <f t="shared" si="9"/>
        <v>575</v>
      </c>
      <c r="C581" s="45" t="s">
        <v>1594</v>
      </c>
      <c r="D581" s="45" t="s">
        <v>1929</v>
      </c>
      <c r="E581" s="99">
        <f>IF(D581="1.2(1)①",INDEX('1.2(1)①'!$B:$B,MATCH(F581,'1.2(1)①'!$J:$J,0),1),INDEX('1.2(1)②'!$B:$B,MATCH(F581,'1.2(1)②'!$J:$J,0),1))</f>
        <v>49</v>
      </c>
      <c r="F581" s="45" t="s">
        <v>112</v>
      </c>
      <c r="G581" s="45" t="s">
        <v>1591</v>
      </c>
      <c r="H581" s="45" t="s">
        <v>1569</v>
      </c>
      <c r="I581" s="45" t="s">
        <v>1599</v>
      </c>
      <c r="J581" s="45" t="s">
        <v>1586</v>
      </c>
      <c r="K581" s="45" t="s">
        <v>1490</v>
      </c>
      <c r="L581" s="45">
        <v>39.1</v>
      </c>
      <c r="M581" s="45" t="s">
        <v>1187</v>
      </c>
      <c r="N581" s="45" t="s">
        <v>1188</v>
      </c>
      <c r="O581" s="73" t="s">
        <v>1178</v>
      </c>
      <c r="P581" s="45" t="s">
        <v>1182</v>
      </c>
      <c r="Q581" s="45" t="s">
        <v>1572</v>
      </c>
      <c r="R581" s="45" t="s">
        <v>1573</v>
      </c>
      <c r="S581" s="45" t="s">
        <v>1574</v>
      </c>
      <c r="T581" s="45" t="s">
        <v>1575</v>
      </c>
      <c r="U581" s="45" t="s">
        <v>1576</v>
      </c>
      <c r="V581" s="45" t="s">
        <v>1577</v>
      </c>
      <c r="W581" s="99" t="s">
        <v>2669</v>
      </c>
      <c r="X581" s="99"/>
    </row>
    <row r="582" spans="2:24" ht="57.6">
      <c r="B582" s="45">
        <f t="shared" si="9"/>
        <v>576</v>
      </c>
      <c r="C582" s="45" t="s">
        <v>1594</v>
      </c>
      <c r="D582" s="45" t="s">
        <v>1929</v>
      </c>
      <c r="E582" s="99">
        <f>IF(D582="1.2(1)①",INDEX('1.2(1)①'!$B:$B,MATCH(F582,'1.2(1)①'!$J:$J,0),1),INDEX('1.2(1)②'!$B:$B,MATCH(F582,'1.2(1)②'!$J:$J,0),1))</f>
        <v>49</v>
      </c>
      <c r="F582" s="45" t="s">
        <v>112</v>
      </c>
      <c r="G582" s="45" t="s">
        <v>1591</v>
      </c>
      <c r="H582" s="45" t="s">
        <v>1569</v>
      </c>
      <c r="I582" s="45" t="s">
        <v>1600</v>
      </c>
      <c r="J582" s="45" t="s">
        <v>1586</v>
      </c>
      <c r="K582" s="45" t="s">
        <v>1490</v>
      </c>
      <c r="L582" s="45">
        <v>40.9</v>
      </c>
      <c r="M582" s="45" t="s">
        <v>1187</v>
      </c>
      <c r="N582" s="45" t="s">
        <v>1188</v>
      </c>
      <c r="O582" s="73" t="s">
        <v>1178</v>
      </c>
      <c r="P582" s="45" t="s">
        <v>1182</v>
      </c>
      <c r="Q582" s="45" t="s">
        <v>1572</v>
      </c>
      <c r="R582" s="45" t="s">
        <v>1573</v>
      </c>
      <c r="S582" s="45" t="s">
        <v>1574</v>
      </c>
      <c r="T582" s="45" t="s">
        <v>1575</v>
      </c>
      <c r="U582" s="45" t="s">
        <v>1576</v>
      </c>
      <c r="V582" s="45" t="s">
        <v>1577</v>
      </c>
      <c r="W582" s="99" t="s">
        <v>2669</v>
      </c>
      <c r="X582" s="99"/>
    </row>
    <row r="583" spans="2:24" ht="43.2">
      <c r="B583" s="45">
        <f t="shared" si="9"/>
        <v>577</v>
      </c>
      <c r="C583" s="45" t="s">
        <v>1601</v>
      </c>
      <c r="D583" s="45" t="s">
        <v>1929</v>
      </c>
      <c r="E583" s="99">
        <f>IF(D583="1.2(1)①",INDEX('1.2(1)①'!$B:$B,MATCH(F583,'1.2(1)①'!$J:$J,0),1),INDEX('1.2(1)②'!$B:$B,MATCH(F583,'1.2(1)②'!$J:$J,0),1))</f>
        <v>50</v>
      </c>
      <c r="F583" s="45" t="s">
        <v>114</v>
      </c>
      <c r="G583" s="45" t="s">
        <v>1602</v>
      </c>
      <c r="H583" s="45" t="s">
        <v>1569</v>
      </c>
      <c r="I583" s="45" t="s">
        <v>1603</v>
      </c>
      <c r="J583" s="45" t="s">
        <v>1571</v>
      </c>
      <c r="K583" s="45" t="s">
        <v>1490</v>
      </c>
      <c r="L583" s="45" t="s">
        <v>1178</v>
      </c>
      <c r="M583" s="45" t="s">
        <v>1187</v>
      </c>
      <c r="N583" s="45" t="s">
        <v>1188</v>
      </c>
      <c r="O583" s="73" t="s">
        <v>1178</v>
      </c>
      <c r="P583" s="45" t="s">
        <v>1182</v>
      </c>
      <c r="Q583" s="45" t="s">
        <v>1604</v>
      </c>
      <c r="R583" s="45" t="s">
        <v>1605</v>
      </c>
      <c r="S583" s="45" t="s">
        <v>1606</v>
      </c>
      <c r="T583" s="45" t="s">
        <v>1604</v>
      </c>
      <c r="U583" s="45" t="s">
        <v>1605</v>
      </c>
      <c r="V583" s="45" t="s">
        <v>1607</v>
      </c>
      <c r="W583" s="99" t="s">
        <v>2669</v>
      </c>
      <c r="X583" s="99"/>
    </row>
    <row r="584" spans="2:24" ht="43.2">
      <c r="B584" s="45">
        <f t="shared" si="9"/>
        <v>578</v>
      </c>
      <c r="C584" s="45" t="s">
        <v>1601</v>
      </c>
      <c r="D584" s="45" t="s">
        <v>1929</v>
      </c>
      <c r="E584" s="99">
        <f>IF(D584="1.2(1)①",INDEX('1.2(1)①'!$B:$B,MATCH(F584,'1.2(1)①'!$J:$J,0),1),INDEX('1.2(1)②'!$B:$B,MATCH(F584,'1.2(1)②'!$J:$J,0),1))</f>
        <v>50</v>
      </c>
      <c r="F584" s="45" t="s">
        <v>114</v>
      </c>
      <c r="G584" s="45" t="s">
        <v>1602</v>
      </c>
      <c r="H584" s="45" t="s">
        <v>1569</v>
      </c>
      <c r="I584" s="45" t="s">
        <v>1608</v>
      </c>
      <c r="J584" s="45" t="s">
        <v>1571</v>
      </c>
      <c r="K584" s="45" t="s">
        <v>1490</v>
      </c>
      <c r="L584" s="45">
        <v>93</v>
      </c>
      <c r="M584" s="45" t="s">
        <v>1187</v>
      </c>
      <c r="N584" s="45" t="s">
        <v>1188</v>
      </c>
      <c r="O584" s="73" t="s">
        <v>1178</v>
      </c>
      <c r="P584" s="45" t="s">
        <v>1182</v>
      </c>
      <c r="Q584" s="45" t="s">
        <v>1604</v>
      </c>
      <c r="R584" s="45" t="s">
        <v>1605</v>
      </c>
      <c r="S584" s="45" t="s">
        <v>1606</v>
      </c>
      <c r="T584" s="45" t="s">
        <v>1604</v>
      </c>
      <c r="U584" s="45" t="s">
        <v>1605</v>
      </c>
      <c r="V584" s="45" t="s">
        <v>1607</v>
      </c>
      <c r="W584" s="99" t="s">
        <v>2669</v>
      </c>
      <c r="X584" s="99"/>
    </row>
    <row r="585" spans="2:24" ht="43.2">
      <c r="B585" s="45">
        <f t="shared" si="9"/>
        <v>579</v>
      </c>
      <c r="C585" s="45" t="s">
        <v>1601</v>
      </c>
      <c r="D585" s="45" t="s">
        <v>1929</v>
      </c>
      <c r="E585" s="99">
        <f>IF(D585="1.2(1)①",INDEX('1.2(1)①'!$B:$B,MATCH(F585,'1.2(1)①'!$J:$J,0),1),INDEX('1.2(1)②'!$B:$B,MATCH(F585,'1.2(1)②'!$J:$J,0),1))</f>
        <v>50</v>
      </c>
      <c r="F585" s="45" t="s">
        <v>114</v>
      </c>
      <c r="G585" s="45" t="s">
        <v>1602</v>
      </c>
      <c r="H585" s="45" t="s">
        <v>1569</v>
      </c>
      <c r="I585" s="45" t="s">
        <v>1609</v>
      </c>
      <c r="J585" s="45" t="s">
        <v>1571</v>
      </c>
      <c r="K585" s="45" t="s">
        <v>1490</v>
      </c>
      <c r="L585" s="45" t="s">
        <v>1178</v>
      </c>
      <c r="M585" s="45" t="s">
        <v>1187</v>
      </c>
      <c r="N585" s="45" t="s">
        <v>1188</v>
      </c>
      <c r="O585" s="73" t="s">
        <v>1178</v>
      </c>
      <c r="P585" s="45" t="s">
        <v>1182</v>
      </c>
      <c r="Q585" s="45" t="s">
        <v>1604</v>
      </c>
      <c r="R585" s="45" t="s">
        <v>1605</v>
      </c>
      <c r="S585" s="45" t="s">
        <v>1606</v>
      </c>
      <c r="T585" s="45" t="s">
        <v>1604</v>
      </c>
      <c r="U585" s="45" t="s">
        <v>1605</v>
      </c>
      <c r="V585" s="45" t="s">
        <v>1607</v>
      </c>
      <c r="W585" s="99" t="s">
        <v>2669</v>
      </c>
      <c r="X585" s="99"/>
    </row>
    <row r="586" spans="2:24" ht="43.2">
      <c r="B586" s="45">
        <f t="shared" si="9"/>
        <v>580</v>
      </c>
      <c r="C586" s="45" t="s">
        <v>1601</v>
      </c>
      <c r="D586" s="45" t="s">
        <v>1929</v>
      </c>
      <c r="E586" s="99">
        <f>IF(D586="1.2(1)①",INDEX('1.2(1)①'!$B:$B,MATCH(F586,'1.2(1)①'!$J:$J,0),1),INDEX('1.2(1)②'!$B:$B,MATCH(F586,'1.2(1)②'!$J:$J,0),1))</f>
        <v>50</v>
      </c>
      <c r="F586" s="45" t="s">
        <v>114</v>
      </c>
      <c r="G586" s="45" t="s">
        <v>1602</v>
      </c>
      <c r="H586" s="45" t="s">
        <v>1569</v>
      </c>
      <c r="I586" s="45" t="s">
        <v>1603</v>
      </c>
      <c r="J586" s="45" t="s">
        <v>1586</v>
      </c>
      <c r="K586" s="45" t="s">
        <v>1490</v>
      </c>
      <c r="L586" s="45" t="s">
        <v>1178</v>
      </c>
      <c r="M586" s="45" t="s">
        <v>1187</v>
      </c>
      <c r="N586" s="45" t="s">
        <v>1188</v>
      </c>
      <c r="O586" s="73" t="s">
        <v>1178</v>
      </c>
      <c r="P586" s="45" t="s">
        <v>1182</v>
      </c>
      <c r="Q586" s="45" t="s">
        <v>1604</v>
      </c>
      <c r="R586" s="45" t="s">
        <v>1605</v>
      </c>
      <c r="S586" s="45" t="s">
        <v>1606</v>
      </c>
      <c r="T586" s="45" t="s">
        <v>1604</v>
      </c>
      <c r="U586" s="45" t="s">
        <v>1605</v>
      </c>
      <c r="V586" s="45" t="s">
        <v>1607</v>
      </c>
      <c r="W586" s="99" t="s">
        <v>2669</v>
      </c>
      <c r="X586" s="99"/>
    </row>
    <row r="587" spans="2:24" ht="43.2">
      <c r="B587" s="45">
        <f t="shared" si="9"/>
        <v>581</v>
      </c>
      <c r="C587" s="45" t="s">
        <v>1601</v>
      </c>
      <c r="D587" s="45" t="s">
        <v>1929</v>
      </c>
      <c r="E587" s="99">
        <f>IF(D587="1.2(1)①",INDEX('1.2(1)①'!$B:$B,MATCH(F587,'1.2(1)①'!$J:$J,0),1),INDEX('1.2(1)②'!$B:$B,MATCH(F587,'1.2(1)②'!$J:$J,0),1))</f>
        <v>50</v>
      </c>
      <c r="F587" s="45" t="s">
        <v>114</v>
      </c>
      <c r="G587" s="45" t="s">
        <v>1602</v>
      </c>
      <c r="H587" s="45" t="s">
        <v>1569</v>
      </c>
      <c r="I587" s="45" t="s">
        <v>1608</v>
      </c>
      <c r="J587" s="45" t="s">
        <v>1586</v>
      </c>
      <c r="K587" s="45" t="s">
        <v>1490</v>
      </c>
      <c r="L587" s="45">
        <v>48</v>
      </c>
      <c r="M587" s="45" t="s">
        <v>1187</v>
      </c>
      <c r="N587" s="45" t="s">
        <v>1188</v>
      </c>
      <c r="O587" s="73" t="s">
        <v>1178</v>
      </c>
      <c r="P587" s="45" t="s">
        <v>1182</v>
      </c>
      <c r="Q587" s="45" t="s">
        <v>1604</v>
      </c>
      <c r="R587" s="45" t="s">
        <v>1605</v>
      </c>
      <c r="S587" s="45" t="s">
        <v>1606</v>
      </c>
      <c r="T587" s="45" t="s">
        <v>1604</v>
      </c>
      <c r="U587" s="45" t="s">
        <v>1605</v>
      </c>
      <c r="V587" s="45" t="s">
        <v>1607</v>
      </c>
      <c r="W587" s="99" t="s">
        <v>2669</v>
      </c>
      <c r="X587" s="99"/>
    </row>
    <row r="588" spans="2:24" ht="43.2">
      <c r="B588" s="45">
        <f t="shared" si="9"/>
        <v>582</v>
      </c>
      <c r="C588" s="45" t="s">
        <v>1601</v>
      </c>
      <c r="D588" s="45" t="s">
        <v>1929</v>
      </c>
      <c r="E588" s="99">
        <f>IF(D588="1.2(1)①",INDEX('1.2(1)①'!$B:$B,MATCH(F588,'1.2(1)①'!$J:$J,0),1),INDEX('1.2(1)②'!$B:$B,MATCH(F588,'1.2(1)②'!$J:$J,0),1))</f>
        <v>50</v>
      </c>
      <c r="F588" s="45" t="s">
        <v>114</v>
      </c>
      <c r="G588" s="45" t="s">
        <v>1602</v>
      </c>
      <c r="H588" s="45" t="s">
        <v>1569</v>
      </c>
      <c r="I588" s="45" t="s">
        <v>1609</v>
      </c>
      <c r="J588" s="45" t="s">
        <v>1586</v>
      </c>
      <c r="K588" s="45" t="s">
        <v>1490</v>
      </c>
      <c r="L588" s="45" t="s">
        <v>1178</v>
      </c>
      <c r="M588" s="45" t="s">
        <v>1187</v>
      </c>
      <c r="N588" s="45" t="s">
        <v>1188</v>
      </c>
      <c r="O588" s="73" t="s">
        <v>1178</v>
      </c>
      <c r="P588" s="45" t="s">
        <v>1182</v>
      </c>
      <c r="Q588" s="45" t="s">
        <v>1604</v>
      </c>
      <c r="R588" s="45" t="s">
        <v>1605</v>
      </c>
      <c r="S588" s="45" t="s">
        <v>1606</v>
      </c>
      <c r="T588" s="45" t="s">
        <v>1604</v>
      </c>
      <c r="U588" s="45" t="s">
        <v>1605</v>
      </c>
      <c r="V588" s="45" t="s">
        <v>1607</v>
      </c>
      <c r="W588" s="99" t="s">
        <v>2669</v>
      </c>
      <c r="X588" s="99"/>
    </row>
    <row r="589" spans="2:24" ht="43.2">
      <c r="B589" s="45">
        <f t="shared" si="9"/>
        <v>583</v>
      </c>
      <c r="C589" s="45" t="s">
        <v>1601</v>
      </c>
      <c r="D589" s="45" t="s">
        <v>1929</v>
      </c>
      <c r="E589" s="99">
        <f>IF(D589="1.2(1)①",INDEX('1.2(1)①'!$B:$B,MATCH(F589,'1.2(1)①'!$J:$J,0),1),INDEX('1.2(1)②'!$B:$B,MATCH(F589,'1.2(1)②'!$J:$J,0),1))</f>
        <v>50</v>
      </c>
      <c r="F589" s="45" t="s">
        <v>114</v>
      </c>
      <c r="G589" s="45" t="s">
        <v>1610</v>
      </c>
      <c r="H589" s="45" t="s">
        <v>1569</v>
      </c>
      <c r="I589" s="45" t="s">
        <v>1603</v>
      </c>
      <c r="J589" s="45" t="s">
        <v>1571</v>
      </c>
      <c r="K589" s="45" t="s">
        <v>1490</v>
      </c>
      <c r="L589" s="45" t="s">
        <v>1178</v>
      </c>
      <c r="M589" s="45" t="s">
        <v>1187</v>
      </c>
      <c r="N589" s="45" t="s">
        <v>1188</v>
      </c>
      <c r="O589" s="73" t="s">
        <v>1178</v>
      </c>
      <c r="P589" s="45" t="s">
        <v>1182</v>
      </c>
      <c r="Q589" s="45" t="s">
        <v>1604</v>
      </c>
      <c r="R589" s="45" t="s">
        <v>1605</v>
      </c>
      <c r="S589" s="45" t="s">
        <v>1606</v>
      </c>
      <c r="T589" s="45" t="s">
        <v>1604</v>
      </c>
      <c r="U589" s="45" t="s">
        <v>1605</v>
      </c>
      <c r="V589" s="45" t="s">
        <v>1607</v>
      </c>
      <c r="W589" s="99" t="s">
        <v>2669</v>
      </c>
      <c r="X589" s="99"/>
    </row>
    <row r="590" spans="2:24" ht="43.2">
      <c r="B590" s="45">
        <f t="shared" si="9"/>
        <v>584</v>
      </c>
      <c r="C590" s="45" t="s">
        <v>1601</v>
      </c>
      <c r="D590" s="45" t="s">
        <v>1929</v>
      </c>
      <c r="E590" s="99">
        <f>IF(D590="1.2(1)①",INDEX('1.2(1)①'!$B:$B,MATCH(F590,'1.2(1)①'!$J:$J,0),1),INDEX('1.2(1)②'!$B:$B,MATCH(F590,'1.2(1)②'!$J:$J,0),1))</f>
        <v>50</v>
      </c>
      <c r="F590" s="45" t="s">
        <v>114</v>
      </c>
      <c r="G590" s="45" t="s">
        <v>1610</v>
      </c>
      <c r="H590" s="45" t="s">
        <v>1569</v>
      </c>
      <c r="I590" s="45" t="s">
        <v>1608</v>
      </c>
      <c r="J590" s="45" t="s">
        <v>1571</v>
      </c>
      <c r="K590" s="45" t="s">
        <v>1490</v>
      </c>
      <c r="L590" s="45">
        <v>91</v>
      </c>
      <c r="M590" s="45" t="s">
        <v>1187</v>
      </c>
      <c r="N590" s="45" t="s">
        <v>1188</v>
      </c>
      <c r="O590" s="73" t="s">
        <v>1178</v>
      </c>
      <c r="P590" s="45" t="s">
        <v>1182</v>
      </c>
      <c r="Q590" s="45" t="s">
        <v>1604</v>
      </c>
      <c r="R590" s="45" t="s">
        <v>1605</v>
      </c>
      <c r="S590" s="45" t="s">
        <v>1606</v>
      </c>
      <c r="T590" s="45" t="s">
        <v>1604</v>
      </c>
      <c r="U590" s="45" t="s">
        <v>1605</v>
      </c>
      <c r="V590" s="45" t="s">
        <v>1607</v>
      </c>
      <c r="W590" s="99" t="s">
        <v>2669</v>
      </c>
      <c r="X590" s="99"/>
    </row>
    <row r="591" spans="2:24" ht="43.2">
      <c r="B591" s="45">
        <f t="shared" si="9"/>
        <v>585</v>
      </c>
      <c r="C591" s="45" t="s">
        <v>1601</v>
      </c>
      <c r="D591" s="45" t="s">
        <v>1929</v>
      </c>
      <c r="E591" s="99">
        <f>IF(D591="1.2(1)①",INDEX('1.2(1)①'!$B:$B,MATCH(F591,'1.2(1)①'!$J:$J,0),1),INDEX('1.2(1)②'!$B:$B,MATCH(F591,'1.2(1)②'!$J:$J,0),1))</f>
        <v>50</v>
      </c>
      <c r="F591" s="45" t="s">
        <v>114</v>
      </c>
      <c r="G591" s="45" t="s">
        <v>1610</v>
      </c>
      <c r="H591" s="45" t="s">
        <v>1569</v>
      </c>
      <c r="I591" s="45" t="s">
        <v>1609</v>
      </c>
      <c r="J591" s="45" t="s">
        <v>1571</v>
      </c>
      <c r="K591" s="45" t="s">
        <v>1490</v>
      </c>
      <c r="L591" s="45" t="s">
        <v>1178</v>
      </c>
      <c r="M591" s="45" t="s">
        <v>1187</v>
      </c>
      <c r="N591" s="45" t="s">
        <v>1188</v>
      </c>
      <c r="O591" s="73" t="s">
        <v>1178</v>
      </c>
      <c r="P591" s="45" t="s">
        <v>1182</v>
      </c>
      <c r="Q591" s="45" t="s">
        <v>1604</v>
      </c>
      <c r="R591" s="45" t="s">
        <v>1605</v>
      </c>
      <c r="S591" s="45" t="s">
        <v>1606</v>
      </c>
      <c r="T591" s="45" t="s">
        <v>1604</v>
      </c>
      <c r="U591" s="45" t="s">
        <v>1605</v>
      </c>
      <c r="V591" s="45" t="s">
        <v>1607</v>
      </c>
      <c r="W591" s="99" t="s">
        <v>2669</v>
      </c>
      <c r="X591" s="99"/>
    </row>
    <row r="592" spans="2:24" ht="43.2">
      <c r="B592" s="45">
        <f t="shared" si="9"/>
        <v>586</v>
      </c>
      <c r="C592" s="45" t="s">
        <v>1601</v>
      </c>
      <c r="D592" s="45" t="s">
        <v>1929</v>
      </c>
      <c r="E592" s="99">
        <f>IF(D592="1.2(1)①",INDEX('1.2(1)①'!$B:$B,MATCH(F592,'1.2(1)①'!$J:$J,0),1),INDEX('1.2(1)②'!$B:$B,MATCH(F592,'1.2(1)②'!$J:$J,0),1))</f>
        <v>50</v>
      </c>
      <c r="F592" s="45" t="s">
        <v>114</v>
      </c>
      <c r="G592" s="45" t="s">
        <v>1610</v>
      </c>
      <c r="H592" s="45" t="s">
        <v>1569</v>
      </c>
      <c r="I592" s="45" t="s">
        <v>1603</v>
      </c>
      <c r="J592" s="45" t="s">
        <v>1586</v>
      </c>
      <c r="K592" s="45" t="s">
        <v>1490</v>
      </c>
      <c r="L592" s="45" t="s">
        <v>1178</v>
      </c>
      <c r="M592" s="45" t="s">
        <v>1187</v>
      </c>
      <c r="N592" s="45" t="s">
        <v>1188</v>
      </c>
      <c r="O592" s="73" t="s">
        <v>1178</v>
      </c>
      <c r="P592" s="45" t="s">
        <v>1182</v>
      </c>
      <c r="Q592" s="45" t="s">
        <v>1604</v>
      </c>
      <c r="R592" s="45" t="s">
        <v>1605</v>
      </c>
      <c r="S592" s="45" t="s">
        <v>1606</v>
      </c>
      <c r="T592" s="45" t="s">
        <v>1604</v>
      </c>
      <c r="U592" s="45" t="s">
        <v>1605</v>
      </c>
      <c r="V592" s="45" t="s">
        <v>1607</v>
      </c>
      <c r="W592" s="99" t="s">
        <v>2669</v>
      </c>
      <c r="X592" s="99"/>
    </row>
    <row r="593" spans="2:24" ht="43.2">
      <c r="B593" s="45">
        <f t="shared" si="9"/>
        <v>587</v>
      </c>
      <c r="C593" s="45" t="s">
        <v>1601</v>
      </c>
      <c r="D593" s="45" t="s">
        <v>1929</v>
      </c>
      <c r="E593" s="99">
        <f>IF(D593="1.2(1)①",INDEX('1.2(1)①'!$B:$B,MATCH(F593,'1.2(1)①'!$J:$J,0),1),INDEX('1.2(1)②'!$B:$B,MATCH(F593,'1.2(1)②'!$J:$J,0),1))</f>
        <v>50</v>
      </c>
      <c r="F593" s="45" t="s">
        <v>114</v>
      </c>
      <c r="G593" s="45" t="s">
        <v>1610</v>
      </c>
      <c r="H593" s="45" t="s">
        <v>1569</v>
      </c>
      <c r="I593" s="45" t="s">
        <v>1608</v>
      </c>
      <c r="J593" s="45" t="s">
        <v>1586</v>
      </c>
      <c r="K593" s="45" t="s">
        <v>1490</v>
      </c>
      <c r="L593" s="45">
        <v>42</v>
      </c>
      <c r="M593" s="45" t="s">
        <v>1187</v>
      </c>
      <c r="N593" s="45" t="s">
        <v>1188</v>
      </c>
      <c r="O593" s="73" t="s">
        <v>1178</v>
      </c>
      <c r="P593" s="45" t="s">
        <v>1182</v>
      </c>
      <c r="Q593" s="45" t="s">
        <v>1604</v>
      </c>
      <c r="R593" s="45" t="s">
        <v>1605</v>
      </c>
      <c r="S593" s="45" t="s">
        <v>1606</v>
      </c>
      <c r="T593" s="45" t="s">
        <v>1604</v>
      </c>
      <c r="U593" s="45" t="s">
        <v>1605</v>
      </c>
      <c r="V593" s="45" t="s">
        <v>1607</v>
      </c>
      <c r="W593" s="99" t="s">
        <v>2669</v>
      </c>
      <c r="X593" s="99"/>
    </row>
    <row r="594" spans="2:24" ht="43.2">
      <c r="B594" s="45">
        <f t="shared" si="9"/>
        <v>588</v>
      </c>
      <c r="C594" s="45" t="s">
        <v>1601</v>
      </c>
      <c r="D594" s="45" t="s">
        <v>1929</v>
      </c>
      <c r="E594" s="99">
        <f>IF(D594="1.2(1)①",INDEX('1.2(1)①'!$B:$B,MATCH(F594,'1.2(1)①'!$J:$J,0),1),INDEX('1.2(1)②'!$B:$B,MATCH(F594,'1.2(1)②'!$J:$J,0),1))</f>
        <v>50</v>
      </c>
      <c r="F594" s="45" t="s">
        <v>114</v>
      </c>
      <c r="G594" s="45" t="s">
        <v>1610</v>
      </c>
      <c r="H594" s="45" t="s">
        <v>1569</v>
      </c>
      <c r="I594" s="45" t="s">
        <v>1609</v>
      </c>
      <c r="J594" s="45" t="s">
        <v>1586</v>
      </c>
      <c r="K594" s="45" t="s">
        <v>1490</v>
      </c>
      <c r="L594" s="45" t="s">
        <v>1178</v>
      </c>
      <c r="M594" s="45" t="s">
        <v>1187</v>
      </c>
      <c r="N594" s="45" t="s">
        <v>1188</v>
      </c>
      <c r="O594" s="73" t="s">
        <v>1178</v>
      </c>
      <c r="P594" s="45" t="s">
        <v>1182</v>
      </c>
      <c r="Q594" s="45" t="s">
        <v>1604</v>
      </c>
      <c r="R594" s="45" t="s">
        <v>1605</v>
      </c>
      <c r="S594" s="45" t="s">
        <v>1606</v>
      </c>
      <c r="T594" s="45" t="s">
        <v>1604</v>
      </c>
      <c r="U594" s="45" t="s">
        <v>1605</v>
      </c>
      <c r="V594" s="45" t="s">
        <v>1607</v>
      </c>
      <c r="W594" s="99" t="s">
        <v>2669</v>
      </c>
      <c r="X594" s="99"/>
    </row>
    <row r="595" spans="2:24" ht="43.2">
      <c r="B595" s="45">
        <f t="shared" si="9"/>
        <v>589</v>
      </c>
      <c r="C595" s="45" t="s">
        <v>1601</v>
      </c>
      <c r="D595" s="45" t="s">
        <v>1929</v>
      </c>
      <c r="E595" s="99">
        <f>IF(D595="1.2(1)①",INDEX('1.2(1)①'!$B:$B,MATCH(F595,'1.2(1)①'!$J:$J,0),1),INDEX('1.2(1)②'!$B:$B,MATCH(F595,'1.2(1)②'!$J:$J,0),1))</f>
        <v>50</v>
      </c>
      <c r="F595" s="45" t="s">
        <v>114</v>
      </c>
      <c r="G595" s="45" t="s">
        <v>1611</v>
      </c>
      <c r="H595" s="45" t="s">
        <v>1569</v>
      </c>
      <c r="I595" s="45" t="s">
        <v>1603</v>
      </c>
      <c r="J595" s="45" t="s">
        <v>1571</v>
      </c>
      <c r="K595" s="45" t="s">
        <v>1490</v>
      </c>
      <c r="L595" s="45" t="s">
        <v>1178</v>
      </c>
      <c r="M595" s="45" t="s">
        <v>1187</v>
      </c>
      <c r="N595" s="45" t="s">
        <v>1188</v>
      </c>
      <c r="O595" s="73" t="s">
        <v>1178</v>
      </c>
      <c r="P595" s="45" t="s">
        <v>1182</v>
      </c>
      <c r="Q595" s="45" t="s">
        <v>1604</v>
      </c>
      <c r="R595" s="45" t="s">
        <v>1605</v>
      </c>
      <c r="S595" s="45" t="s">
        <v>1606</v>
      </c>
      <c r="T595" s="45" t="s">
        <v>1604</v>
      </c>
      <c r="U595" s="45" t="s">
        <v>1605</v>
      </c>
      <c r="V595" s="45" t="s">
        <v>1607</v>
      </c>
      <c r="W595" s="99" t="s">
        <v>2669</v>
      </c>
      <c r="X595" s="99"/>
    </row>
    <row r="596" spans="2:24" ht="43.2">
      <c r="B596" s="45">
        <f t="shared" si="9"/>
        <v>590</v>
      </c>
      <c r="C596" s="45" t="s">
        <v>1601</v>
      </c>
      <c r="D596" s="45" t="s">
        <v>1929</v>
      </c>
      <c r="E596" s="99">
        <f>IF(D596="1.2(1)①",INDEX('1.2(1)①'!$B:$B,MATCH(F596,'1.2(1)①'!$J:$J,0),1),INDEX('1.2(1)②'!$B:$B,MATCH(F596,'1.2(1)②'!$J:$J,0),1))</f>
        <v>50</v>
      </c>
      <c r="F596" s="45" t="s">
        <v>114</v>
      </c>
      <c r="G596" s="45" t="s">
        <v>1611</v>
      </c>
      <c r="H596" s="45" t="s">
        <v>1569</v>
      </c>
      <c r="I596" s="45" t="s">
        <v>1608</v>
      </c>
      <c r="J596" s="45" t="s">
        <v>1571</v>
      </c>
      <c r="K596" s="45" t="s">
        <v>1490</v>
      </c>
      <c r="L596" s="45">
        <v>84</v>
      </c>
      <c r="M596" s="45" t="s">
        <v>1187</v>
      </c>
      <c r="N596" s="45" t="s">
        <v>1188</v>
      </c>
      <c r="O596" s="73" t="s">
        <v>1178</v>
      </c>
      <c r="P596" s="45" t="s">
        <v>1182</v>
      </c>
      <c r="Q596" s="45" t="s">
        <v>1604</v>
      </c>
      <c r="R596" s="45" t="s">
        <v>1605</v>
      </c>
      <c r="S596" s="45" t="s">
        <v>1606</v>
      </c>
      <c r="T596" s="45" t="s">
        <v>1604</v>
      </c>
      <c r="U596" s="45" t="s">
        <v>1605</v>
      </c>
      <c r="V596" s="45" t="s">
        <v>1607</v>
      </c>
      <c r="W596" s="99" t="s">
        <v>2669</v>
      </c>
      <c r="X596" s="99"/>
    </row>
    <row r="597" spans="2:24" ht="43.2">
      <c r="B597" s="45">
        <f t="shared" si="9"/>
        <v>591</v>
      </c>
      <c r="C597" s="45" t="s">
        <v>1601</v>
      </c>
      <c r="D597" s="45" t="s">
        <v>1929</v>
      </c>
      <c r="E597" s="99">
        <f>IF(D597="1.2(1)①",INDEX('1.2(1)①'!$B:$B,MATCH(F597,'1.2(1)①'!$J:$J,0),1),INDEX('1.2(1)②'!$B:$B,MATCH(F597,'1.2(1)②'!$J:$J,0),1))</f>
        <v>50</v>
      </c>
      <c r="F597" s="45" t="s">
        <v>114</v>
      </c>
      <c r="G597" s="45" t="s">
        <v>1611</v>
      </c>
      <c r="H597" s="45" t="s">
        <v>1569</v>
      </c>
      <c r="I597" s="45" t="s">
        <v>1609</v>
      </c>
      <c r="J597" s="45" t="s">
        <v>1571</v>
      </c>
      <c r="K597" s="45" t="s">
        <v>1490</v>
      </c>
      <c r="L597" s="45" t="s">
        <v>1178</v>
      </c>
      <c r="M597" s="45" t="s">
        <v>1187</v>
      </c>
      <c r="N597" s="45" t="s">
        <v>1188</v>
      </c>
      <c r="O597" s="73" t="s">
        <v>1178</v>
      </c>
      <c r="P597" s="45" t="s">
        <v>1182</v>
      </c>
      <c r="Q597" s="45" t="s">
        <v>1604</v>
      </c>
      <c r="R597" s="45" t="s">
        <v>1605</v>
      </c>
      <c r="S597" s="45" t="s">
        <v>1606</v>
      </c>
      <c r="T597" s="45" t="s">
        <v>1604</v>
      </c>
      <c r="U597" s="45" t="s">
        <v>1605</v>
      </c>
      <c r="V597" s="45" t="s">
        <v>1607</v>
      </c>
      <c r="W597" s="99" t="s">
        <v>2669</v>
      </c>
      <c r="X597" s="99"/>
    </row>
    <row r="598" spans="2:24" ht="43.2">
      <c r="B598" s="45">
        <f t="shared" si="9"/>
        <v>592</v>
      </c>
      <c r="C598" s="45" t="s">
        <v>1601</v>
      </c>
      <c r="D598" s="45" t="s">
        <v>1929</v>
      </c>
      <c r="E598" s="99">
        <f>IF(D598="1.2(1)①",INDEX('1.2(1)①'!$B:$B,MATCH(F598,'1.2(1)①'!$J:$J,0),1),INDEX('1.2(1)②'!$B:$B,MATCH(F598,'1.2(1)②'!$J:$J,0),1))</f>
        <v>50</v>
      </c>
      <c r="F598" s="45" t="s">
        <v>114</v>
      </c>
      <c r="G598" s="45" t="s">
        <v>1611</v>
      </c>
      <c r="H598" s="45" t="s">
        <v>1569</v>
      </c>
      <c r="I598" s="45" t="s">
        <v>1603</v>
      </c>
      <c r="J598" s="45" t="s">
        <v>1586</v>
      </c>
      <c r="K598" s="45" t="s">
        <v>1490</v>
      </c>
      <c r="L598" s="45" t="s">
        <v>1178</v>
      </c>
      <c r="M598" s="45" t="s">
        <v>1187</v>
      </c>
      <c r="N598" s="45" t="s">
        <v>1188</v>
      </c>
      <c r="O598" s="73" t="s">
        <v>1178</v>
      </c>
      <c r="P598" s="45" t="s">
        <v>1182</v>
      </c>
      <c r="Q598" s="45" t="s">
        <v>1604</v>
      </c>
      <c r="R598" s="45" t="s">
        <v>1605</v>
      </c>
      <c r="S598" s="45" t="s">
        <v>1606</v>
      </c>
      <c r="T598" s="45" t="s">
        <v>1604</v>
      </c>
      <c r="U598" s="45" t="s">
        <v>1605</v>
      </c>
      <c r="V598" s="45" t="s">
        <v>1607</v>
      </c>
      <c r="W598" s="99" t="s">
        <v>2669</v>
      </c>
      <c r="X598" s="99"/>
    </row>
    <row r="599" spans="2:24" ht="43.2">
      <c r="B599" s="45">
        <f t="shared" si="9"/>
        <v>593</v>
      </c>
      <c r="C599" s="45" t="s">
        <v>1601</v>
      </c>
      <c r="D599" s="45" t="s">
        <v>1929</v>
      </c>
      <c r="E599" s="99">
        <f>IF(D599="1.2(1)①",INDEX('1.2(1)①'!$B:$B,MATCH(F599,'1.2(1)①'!$J:$J,0),1),INDEX('1.2(1)②'!$B:$B,MATCH(F599,'1.2(1)②'!$J:$J,0),1))</f>
        <v>50</v>
      </c>
      <c r="F599" s="45" t="s">
        <v>114</v>
      </c>
      <c r="G599" s="45" t="s">
        <v>1611</v>
      </c>
      <c r="H599" s="45" t="s">
        <v>1569</v>
      </c>
      <c r="I599" s="45" t="s">
        <v>1608</v>
      </c>
      <c r="J599" s="45" t="s">
        <v>1586</v>
      </c>
      <c r="K599" s="45" t="s">
        <v>1490</v>
      </c>
      <c r="L599" s="45">
        <v>40</v>
      </c>
      <c r="M599" s="45" t="s">
        <v>1187</v>
      </c>
      <c r="N599" s="45" t="s">
        <v>1188</v>
      </c>
      <c r="O599" s="73" t="s">
        <v>1178</v>
      </c>
      <c r="P599" s="45" t="s">
        <v>1182</v>
      </c>
      <c r="Q599" s="45" t="s">
        <v>1604</v>
      </c>
      <c r="R599" s="45" t="s">
        <v>1605</v>
      </c>
      <c r="S599" s="45" t="s">
        <v>1606</v>
      </c>
      <c r="T599" s="45" t="s">
        <v>1604</v>
      </c>
      <c r="U599" s="45" t="s">
        <v>1605</v>
      </c>
      <c r="V599" s="45" t="s">
        <v>1607</v>
      </c>
      <c r="W599" s="99" t="s">
        <v>2669</v>
      </c>
      <c r="X599" s="99"/>
    </row>
    <row r="600" spans="2:24" ht="43.2">
      <c r="B600" s="45">
        <f t="shared" si="9"/>
        <v>594</v>
      </c>
      <c r="C600" s="45" t="s">
        <v>1601</v>
      </c>
      <c r="D600" s="45" t="s">
        <v>1929</v>
      </c>
      <c r="E600" s="99">
        <f>IF(D600="1.2(1)①",INDEX('1.2(1)①'!$B:$B,MATCH(F600,'1.2(1)①'!$J:$J,0),1),INDEX('1.2(1)②'!$B:$B,MATCH(F600,'1.2(1)②'!$J:$J,0),1))</f>
        <v>50</v>
      </c>
      <c r="F600" s="45" t="s">
        <v>114</v>
      </c>
      <c r="G600" s="45" t="s">
        <v>1611</v>
      </c>
      <c r="H600" s="45" t="s">
        <v>1569</v>
      </c>
      <c r="I600" s="45" t="s">
        <v>1609</v>
      </c>
      <c r="J600" s="45" t="s">
        <v>1586</v>
      </c>
      <c r="K600" s="45" t="s">
        <v>1490</v>
      </c>
      <c r="L600" s="45" t="s">
        <v>1178</v>
      </c>
      <c r="M600" s="45" t="s">
        <v>1187</v>
      </c>
      <c r="N600" s="45" t="s">
        <v>1188</v>
      </c>
      <c r="O600" s="73" t="s">
        <v>1178</v>
      </c>
      <c r="P600" s="45" t="s">
        <v>1182</v>
      </c>
      <c r="Q600" s="45" t="s">
        <v>1604</v>
      </c>
      <c r="R600" s="45" t="s">
        <v>1605</v>
      </c>
      <c r="S600" s="45" t="s">
        <v>1606</v>
      </c>
      <c r="T600" s="45" t="s">
        <v>1604</v>
      </c>
      <c r="U600" s="45" t="s">
        <v>1605</v>
      </c>
      <c r="V600" s="45" t="s">
        <v>1607</v>
      </c>
      <c r="W600" s="99" t="s">
        <v>2669</v>
      </c>
      <c r="X600" s="99"/>
    </row>
    <row r="601" spans="2:24" ht="43.2">
      <c r="B601" s="45">
        <f t="shared" si="9"/>
        <v>595</v>
      </c>
      <c r="C601" s="45" t="s">
        <v>1601</v>
      </c>
      <c r="D601" s="45" t="s">
        <v>1929</v>
      </c>
      <c r="E601" s="99">
        <f>IF(D601="1.2(1)①",INDEX('1.2(1)①'!$B:$B,MATCH(F601,'1.2(1)①'!$J:$J,0),1),INDEX('1.2(1)②'!$B:$B,MATCH(F601,'1.2(1)②'!$J:$J,0),1))</f>
        <v>50</v>
      </c>
      <c r="F601" s="45" t="s">
        <v>114</v>
      </c>
      <c r="G601" s="45" t="s">
        <v>1612</v>
      </c>
      <c r="H601" s="45" t="s">
        <v>1569</v>
      </c>
      <c r="I601" s="45" t="s">
        <v>1603</v>
      </c>
      <c r="J601" s="45" t="s">
        <v>1571</v>
      </c>
      <c r="K601" s="45" t="s">
        <v>1490</v>
      </c>
      <c r="L601" s="45" t="s">
        <v>1178</v>
      </c>
      <c r="M601" s="45" t="s">
        <v>1187</v>
      </c>
      <c r="N601" s="45" t="s">
        <v>1188</v>
      </c>
      <c r="O601" s="73" t="s">
        <v>1178</v>
      </c>
      <c r="P601" s="45" t="s">
        <v>1182</v>
      </c>
      <c r="Q601" s="45" t="s">
        <v>1604</v>
      </c>
      <c r="R601" s="45" t="s">
        <v>1605</v>
      </c>
      <c r="S601" s="45" t="s">
        <v>1606</v>
      </c>
      <c r="T601" s="45" t="s">
        <v>1604</v>
      </c>
      <c r="U601" s="45" t="s">
        <v>1605</v>
      </c>
      <c r="V601" s="45" t="s">
        <v>1607</v>
      </c>
      <c r="W601" s="99" t="s">
        <v>2669</v>
      </c>
      <c r="X601" s="99"/>
    </row>
    <row r="602" spans="2:24" ht="43.2">
      <c r="B602" s="45">
        <f t="shared" si="9"/>
        <v>596</v>
      </c>
      <c r="C602" s="45" t="s">
        <v>1601</v>
      </c>
      <c r="D602" s="45" t="s">
        <v>1929</v>
      </c>
      <c r="E602" s="99">
        <f>IF(D602="1.2(1)①",INDEX('1.2(1)①'!$B:$B,MATCH(F602,'1.2(1)①'!$J:$J,0),1),INDEX('1.2(1)②'!$B:$B,MATCH(F602,'1.2(1)②'!$J:$J,0),1))</f>
        <v>50</v>
      </c>
      <c r="F602" s="45" t="s">
        <v>114</v>
      </c>
      <c r="G602" s="45" t="s">
        <v>1612</v>
      </c>
      <c r="H602" s="45" t="s">
        <v>1569</v>
      </c>
      <c r="I602" s="45" t="s">
        <v>1608</v>
      </c>
      <c r="J602" s="45" t="s">
        <v>1571</v>
      </c>
      <c r="K602" s="45" t="s">
        <v>1490</v>
      </c>
      <c r="L602" s="45">
        <v>93</v>
      </c>
      <c r="M602" s="45" t="s">
        <v>1187</v>
      </c>
      <c r="N602" s="45" t="s">
        <v>1188</v>
      </c>
      <c r="O602" s="73" t="s">
        <v>1178</v>
      </c>
      <c r="P602" s="45" t="s">
        <v>1182</v>
      </c>
      <c r="Q602" s="45" t="s">
        <v>1604</v>
      </c>
      <c r="R602" s="45" t="s">
        <v>1605</v>
      </c>
      <c r="S602" s="45" t="s">
        <v>1606</v>
      </c>
      <c r="T602" s="45" t="s">
        <v>1604</v>
      </c>
      <c r="U602" s="45" t="s">
        <v>1605</v>
      </c>
      <c r="V602" s="45" t="s">
        <v>1607</v>
      </c>
      <c r="W602" s="99" t="s">
        <v>2669</v>
      </c>
      <c r="X602" s="99"/>
    </row>
    <row r="603" spans="2:24" ht="43.2">
      <c r="B603" s="45">
        <f t="shared" si="9"/>
        <v>597</v>
      </c>
      <c r="C603" s="45" t="s">
        <v>1601</v>
      </c>
      <c r="D603" s="45" t="s">
        <v>1929</v>
      </c>
      <c r="E603" s="99">
        <f>IF(D603="1.2(1)①",INDEX('1.2(1)①'!$B:$B,MATCH(F603,'1.2(1)①'!$J:$J,0),1),INDEX('1.2(1)②'!$B:$B,MATCH(F603,'1.2(1)②'!$J:$J,0),1))</f>
        <v>50</v>
      </c>
      <c r="F603" s="45" t="s">
        <v>114</v>
      </c>
      <c r="G603" s="45" t="s">
        <v>1612</v>
      </c>
      <c r="H603" s="45" t="s">
        <v>1569</v>
      </c>
      <c r="I603" s="45" t="s">
        <v>1609</v>
      </c>
      <c r="J603" s="45" t="s">
        <v>1571</v>
      </c>
      <c r="K603" s="45" t="s">
        <v>1490</v>
      </c>
      <c r="L603" s="45" t="s">
        <v>1178</v>
      </c>
      <c r="M603" s="45" t="s">
        <v>1187</v>
      </c>
      <c r="N603" s="45" t="s">
        <v>1188</v>
      </c>
      <c r="O603" s="73" t="s">
        <v>1178</v>
      </c>
      <c r="P603" s="45" t="s">
        <v>1182</v>
      </c>
      <c r="Q603" s="45" t="s">
        <v>1604</v>
      </c>
      <c r="R603" s="45" t="s">
        <v>1605</v>
      </c>
      <c r="S603" s="45" t="s">
        <v>1606</v>
      </c>
      <c r="T603" s="45" t="s">
        <v>1604</v>
      </c>
      <c r="U603" s="45" t="s">
        <v>1605</v>
      </c>
      <c r="V603" s="45" t="s">
        <v>1607</v>
      </c>
      <c r="W603" s="99" t="s">
        <v>2669</v>
      </c>
      <c r="X603" s="99"/>
    </row>
    <row r="604" spans="2:24" ht="43.2">
      <c r="B604" s="45">
        <f t="shared" si="9"/>
        <v>598</v>
      </c>
      <c r="C604" s="45" t="s">
        <v>1601</v>
      </c>
      <c r="D604" s="45" t="s">
        <v>1929</v>
      </c>
      <c r="E604" s="99">
        <f>IF(D604="1.2(1)①",INDEX('1.2(1)①'!$B:$B,MATCH(F604,'1.2(1)①'!$J:$J,0),1),INDEX('1.2(1)②'!$B:$B,MATCH(F604,'1.2(1)②'!$J:$J,0),1))</f>
        <v>50</v>
      </c>
      <c r="F604" s="45" t="s">
        <v>114</v>
      </c>
      <c r="G604" s="45" t="s">
        <v>1612</v>
      </c>
      <c r="H604" s="45" t="s">
        <v>1569</v>
      </c>
      <c r="I604" s="45" t="s">
        <v>1603</v>
      </c>
      <c r="J604" s="45" t="s">
        <v>1586</v>
      </c>
      <c r="K604" s="45" t="s">
        <v>1490</v>
      </c>
      <c r="L604" s="45" t="s">
        <v>1178</v>
      </c>
      <c r="M604" s="45" t="s">
        <v>1187</v>
      </c>
      <c r="N604" s="45" t="s">
        <v>1188</v>
      </c>
      <c r="O604" s="73" t="s">
        <v>1178</v>
      </c>
      <c r="P604" s="45" t="s">
        <v>1182</v>
      </c>
      <c r="Q604" s="45" t="s">
        <v>1604</v>
      </c>
      <c r="R604" s="45" t="s">
        <v>1605</v>
      </c>
      <c r="S604" s="45" t="s">
        <v>1606</v>
      </c>
      <c r="T604" s="45" t="s">
        <v>1604</v>
      </c>
      <c r="U604" s="45" t="s">
        <v>1605</v>
      </c>
      <c r="V604" s="45" t="s">
        <v>1607</v>
      </c>
      <c r="W604" s="99" t="s">
        <v>2669</v>
      </c>
      <c r="X604" s="99"/>
    </row>
    <row r="605" spans="2:24" ht="43.2">
      <c r="B605" s="45">
        <f t="shared" si="9"/>
        <v>599</v>
      </c>
      <c r="C605" s="45" t="s">
        <v>1601</v>
      </c>
      <c r="D605" s="45" t="s">
        <v>1929</v>
      </c>
      <c r="E605" s="99">
        <f>IF(D605="1.2(1)①",INDEX('1.2(1)①'!$B:$B,MATCH(F605,'1.2(1)①'!$J:$J,0),1),INDEX('1.2(1)②'!$B:$B,MATCH(F605,'1.2(1)②'!$J:$J,0),1))</f>
        <v>50</v>
      </c>
      <c r="F605" s="45" t="s">
        <v>114</v>
      </c>
      <c r="G605" s="45" t="s">
        <v>1612</v>
      </c>
      <c r="H605" s="45" t="s">
        <v>1569</v>
      </c>
      <c r="I605" s="45" t="s">
        <v>1608</v>
      </c>
      <c r="J605" s="45" t="s">
        <v>1586</v>
      </c>
      <c r="K605" s="45" t="s">
        <v>1490</v>
      </c>
      <c r="L605" s="45">
        <v>48</v>
      </c>
      <c r="M605" s="45" t="s">
        <v>1187</v>
      </c>
      <c r="N605" s="45" t="s">
        <v>1188</v>
      </c>
      <c r="O605" s="73" t="s">
        <v>1178</v>
      </c>
      <c r="P605" s="45" t="s">
        <v>1182</v>
      </c>
      <c r="Q605" s="45" t="s">
        <v>1604</v>
      </c>
      <c r="R605" s="45" t="s">
        <v>1605</v>
      </c>
      <c r="S605" s="45" t="s">
        <v>1606</v>
      </c>
      <c r="T605" s="45" t="s">
        <v>1604</v>
      </c>
      <c r="U605" s="45" t="s">
        <v>1605</v>
      </c>
      <c r="V605" s="45" t="s">
        <v>1607</v>
      </c>
      <c r="W605" s="99" t="s">
        <v>2669</v>
      </c>
      <c r="X605" s="99"/>
    </row>
    <row r="606" spans="2:24" ht="43.2">
      <c r="B606" s="45">
        <f t="shared" si="9"/>
        <v>600</v>
      </c>
      <c r="C606" s="45" t="s">
        <v>1601</v>
      </c>
      <c r="D606" s="45" t="s">
        <v>1929</v>
      </c>
      <c r="E606" s="99">
        <f>IF(D606="1.2(1)①",INDEX('1.2(1)①'!$B:$B,MATCH(F606,'1.2(1)①'!$J:$J,0),1),INDEX('1.2(1)②'!$B:$B,MATCH(F606,'1.2(1)②'!$J:$J,0),1))</f>
        <v>50</v>
      </c>
      <c r="F606" s="45" t="s">
        <v>114</v>
      </c>
      <c r="G606" s="45" t="s">
        <v>1612</v>
      </c>
      <c r="H606" s="45" t="s">
        <v>1569</v>
      </c>
      <c r="I606" s="45" t="s">
        <v>1609</v>
      </c>
      <c r="J606" s="45" t="s">
        <v>1586</v>
      </c>
      <c r="K606" s="45" t="s">
        <v>1490</v>
      </c>
      <c r="L606" s="45" t="s">
        <v>1178</v>
      </c>
      <c r="M606" s="45" t="s">
        <v>1187</v>
      </c>
      <c r="N606" s="45" t="s">
        <v>1188</v>
      </c>
      <c r="O606" s="73" t="s">
        <v>1178</v>
      </c>
      <c r="P606" s="45" t="s">
        <v>1182</v>
      </c>
      <c r="Q606" s="45" t="s">
        <v>1604</v>
      </c>
      <c r="R606" s="45" t="s">
        <v>1605</v>
      </c>
      <c r="S606" s="45" t="s">
        <v>1606</v>
      </c>
      <c r="T606" s="45" t="s">
        <v>1604</v>
      </c>
      <c r="U606" s="45" t="s">
        <v>1605</v>
      </c>
      <c r="V606" s="45" t="s">
        <v>1607</v>
      </c>
      <c r="W606" s="99" t="s">
        <v>2669</v>
      </c>
      <c r="X606" s="99"/>
    </row>
    <row r="607" spans="2:24" ht="43.2">
      <c r="B607" s="45">
        <f t="shared" si="9"/>
        <v>601</v>
      </c>
      <c r="C607" s="45" t="s">
        <v>1601</v>
      </c>
      <c r="D607" s="45" t="s">
        <v>1929</v>
      </c>
      <c r="E607" s="99">
        <f>IF(D607="1.2(1)①",INDEX('1.2(1)①'!$B:$B,MATCH(F607,'1.2(1)①'!$J:$J,0),1),INDEX('1.2(1)②'!$B:$B,MATCH(F607,'1.2(1)②'!$J:$J,0),1))</f>
        <v>50</v>
      </c>
      <c r="F607" s="45" t="s">
        <v>114</v>
      </c>
      <c r="G607" s="45" t="s">
        <v>1613</v>
      </c>
      <c r="H607" s="45" t="s">
        <v>1569</v>
      </c>
      <c r="I607" s="45" t="s">
        <v>1603</v>
      </c>
      <c r="J607" s="45" t="s">
        <v>1571</v>
      </c>
      <c r="K607" s="45" t="s">
        <v>1490</v>
      </c>
      <c r="L607" s="45" t="s">
        <v>1178</v>
      </c>
      <c r="M607" s="45" t="s">
        <v>1187</v>
      </c>
      <c r="N607" s="45" t="s">
        <v>1188</v>
      </c>
      <c r="O607" s="73" t="s">
        <v>1178</v>
      </c>
      <c r="P607" s="45" t="s">
        <v>1182</v>
      </c>
      <c r="Q607" s="45" t="s">
        <v>1604</v>
      </c>
      <c r="R607" s="45" t="s">
        <v>1605</v>
      </c>
      <c r="S607" s="45" t="s">
        <v>1606</v>
      </c>
      <c r="T607" s="45" t="s">
        <v>1604</v>
      </c>
      <c r="U607" s="45" t="s">
        <v>1605</v>
      </c>
      <c r="V607" s="45" t="s">
        <v>1607</v>
      </c>
      <c r="W607" s="99" t="s">
        <v>2669</v>
      </c>
      <c r="X607" s="99"/>
    </row>
    <row r="608" spans="2:24" ht="43.2">
      <c r="B608" s="45">
        <f t="shared" si="9"/>
        <v>602</v>
      </c>
      <c r="C608" s="45" t="s">
        <v>1601</v>
      </c>
      <c r="D608" s="45" t="s">
        <v>1929</v>
      </c>
      <c r="E608" s="99">
        <f>IF(D608="1.2(1)①",INDEX('1.2(1)①'!$B:$B,MATCH(F608,'1.2(1)①'!$J:$J,0),1),INDEX('1.2(1)②'!$B:$B,MATCH(F608,'1.2(1)②'!$J:$J,0),1))</f>
        <v>50</v>
      </c>
      <c r="F608" s="45" t="s">
        <v>114</v>
      </c>
      <c r="G608" s="45" t="s">
        <v>1613</v>
      </c>
      <c r="H608" s="45" t="s">
        <v>1569</v>
      </c>
      <c r="I608" s="45" t="s">
        <v>1608</v>
      </c>
      <c r="J608" s="45" t="s">
        <v>1571</v>
      </c>
      <c r="K608" s="45" t="s">
        <v>1490</v>
      </c>
      <c r="L608" s="45">
        <v>91</v>
      </c>
      <c r="M608" s="45" t="s">
        <v>1187</v>
      </c>
      <c r="N608" s="45" t="s">
        <v>1188</v>
      </c>
      <c r="O608" s="73" t="s">
        <v>1178</v>
      </c>
      <c r="P608" s="45" t="s">
        <v>1182</v>
      </c>
      <c r="Q608" s="45" t="s">
        <v>1604</v>
      </c>
      <c r="R608" s="45" t="s">
        <v>1605</v>
      </c>
      <c r="S608" s="45" t="s">
        <v>1606</v>
      </c>
      <c r="T608" s="45" t="s">
        <v>1604</v>
      </c>
      <c r="U608" s="45" t="s">
        <v>1605</v>
      </c>
      <c r="V608" s="45" t="s">
        <v>1607</v>
      </c>
      <c r="W608" s="99" t="s">
        <v>2669</v>
      </c>
      <c r="X608" s="99"/>
    </row>
    <row r="609" spans="2:24" ht="43.2">
      <c r="B609" s="45">
        <f t="shared" si="9"/>
        <v>603</v>
      </c>
      <c r="C609" s="45" t="s">
        <v>1601</v>
      </c>
      <c r="D609" s="45" t="s">
        <v>1929</v>
      </c>
      <c r="E609" s="99">
        <f>IF(D609="1.2(1)①",INDEX('1.2(1)①'!$B:$B,MATCH(F609,'1.2(1)①'!$J:$J,0),1),INDEX('1.2(1)②'!$B:$B,MATCH(F609,'1.2(1)②'!$J:$J,0),1))</f>
        <v>50</v>
      </c>
      <c r="F609" s="45" t="s">
        <v>114</v>
      </c>
      <c r="G609" s="45" t="s">
        <v>1613</v>
      </c>
      <c r="H609" s="45" t="s">
        <v>1569</v>
      </c>
      <c r="I609" s="45" t="s">
        <v>1609</v>
      </c>
      <c r="J609" s="45" t="s">
        <v>1571</v>
      </c>
      <c r="K609" s="45" t="s">
        <v>1490</v>
      </c>
      <c r="L609" s="45" t="s">
        <v>1178</v>
      </c>
      <c r="M609" s="45" t="s">
        <v>1187</v>
      </c>
      <c r="N609" s="45" t="s">
        <v>1188</v>
      </c>
      <c r="O609" s="73" t="s">
        <v>1178</v>
      </c>
      <c r="P609" s="45" t="s">
        <v>1182</v>
      </c>
      <c r="Q609" s="45" t="s">
        <v>1604</v>
      </c>
      <c r="R609" s="45" t="s">
        <v>1605</v>
      </c>
      <c r="S609" s="45" t="s">
        <v>1606</v>
      </c>
      <c r="T609" s="45" t="s">
        <v>1604</v>
      </c>
      <c r="U609" s="45" t="s">
        <v>1605</v>
      </c>
      <c r="V609" s="45" t="s">
        <v>1607</v>
      </c>
      <c r="W609" s="99" t="s">
        <v>2669</v>
      </c>
      <c r="X609" s="99"/>
    </row>
    <row r="610" spans="2:24" ht="43.2">
      <c r="B610" s="45">
        <f t="shared" si="9"/>
        <v>604</v>
      </c>
      <c r="C610" s="45" t="s">
        <v>1601</v>
      </c>
      <c r="D610" s="45" t="s">
        <v>1929</v>
      </c>
      <c r="E610" s="99">
        <f>IF(D610="1.2(1)①",INDEX('1.2(1)①'!$B:$B,MATCH(F610,'1.2(1)①'!$J:$J,0),1),INDEX('1.2(1)②'!$B:$B,MATCH(F610,'1.2(1)②'!$J:$J,0),1))</f>
        <v>50</v>
      </c>
      <c r="F610" s="45" t="s">
        <v>114</v>
      </c>
      <c r="G610" s="45" t="s">
        <v>1613</v>
      </c>
      <c r="H610" s="45" t="s">
        <v>1569</v>
      </c>
      <c r="I610" s="45" t="s">
        <v>1603</v>
      </c>
      <c r="J610" s="45" t="s">
        <v>1586</v>
      </c>
      <c r="K610" s="45" t="s">
        <v>1490</v>
      </c>
      <c r="L610" s="45" t="s">
        <v>1178</v>
      </c>
      <c r="M610" s="45" t="s">
        <v>1187</v>
      </c>
      <c r="N610" s="45" t="s">
        <v>1188</v>
      </c>
      <c r="O610" s="73" t="s">
        <v>1178</v>
      </c>
      <c r="P610" s="45" t="s">
        <v>1182</v>
      </c>
      <c r="Q610" s="45" t="s">
        <v>1604</v>
      </c>
      <c r="R610" s="45" t="s">
        <v>1605</v>
      </c>
      <c r="S610" s="45" t="s">
        <v>1606</v>
      </c>
      <c r="T610" s="45" t="s">
        <v>1604</v>
      </c>
      <c r="U610" s="45" t="s">
        <v>1605</v>
      </c>
      <c r="V610" s="45" t="s">
        <v>1607</v>
      </c>
      <c r="W610" s="99" t="s">
        <v>2669</v>
      </c>
      <c r="X610" s="99"/>
    </row>
    <row r="611" spans="2:24" ht="43.2">
      <c r="B611" s="45">
        <f t="shared" si="9"/>
        <v>605</v>
      </c>
      <c r="C611" s="45" t="s">
        <v>1601</v>
      </c>
      <c r="D611" s="45" t="s">
        <v>1929</v>
      </c>
      <c r="E611" s="99">
        <f>IF(D611="1.2(1)①",INDEX('1.2(1)①'!$B:$B,MATCH(F611,'1.2(1)①'!$J:$J,0),1),INDEX('1.2(1)②'!$B:$B,MATCH(F611,'1.2(1)②'!$J:$J,0),1))</f>
        <v>50</v>
      </c>
      <c r="F611" s="45" t="s">
        <v>114</v>
      </c>
      <c r="G611" s="45" t="s">
        <v>1613</v>
      </c>
      <c r="H611" s="45" t="s">
        <v>1569</v>
      </c>
      <c r="I611" s="45" t="s">
        <v>1608</v>
      </c>
      <c r="J611" s="45" t="s">
        <v>1586</v>
      </c>
      <c r="K611" s="45" t="s">
        <v>1490</v>
      </c>
      <c r="L611" s="45">
        <v>42</v>
      </c>
      <c r="M611" s="45" t="s">
        <v>1187</v>
      </c>
      <c r="N611" s="45" t="s">
        <v>1188</v>
      </c>
      <c r="O611" s="73" t="s">
        <v>1178</v>
      </c>
      <c r="P611" s="45" t="s">
        <v>1182</v>
      </c>
      <c r="Q611" s="45" t="s">
        <v>1604</v>
      </c>
      <c r="R611" s="45" t="s">
        <v>1605</v>
      </c>
      <c r="S611" s="45" t="s">
        <v>1606</v>
      </c>
      <c r="T611" s="45" t="s">
        <v>1604</v>
      </c>
      <c r="U611" s="45" t="s">
        <v>1605</v>
      </c>
      <c r="V611" s="45" t="s">
        <v>1607</v>
      </c>
      <c r="W611" s="99" t="s">
        <v>2669</v>
      </c>
      <c r="X611" s="99"/>
    </row>
    <row r="612" spans="2:24" ht="43.2">
      <c r="B612" s="45">
        <f t="shared" si="9"/>
        <v>606</v>
      </c>
      <c r="C612" s="45" t="s">
        <v>1601</v>
      </c>
      <c r="D612" s="45" t="s">
        <v>1929</v>
      </c>
      <c r="E612" s="99">
        <f>IF(D612="1.2(1)①",INDEX('1.2(1)①'!$B:$B,MATCH(F612,'1.2(1)①'!$J:$J,0),1),INDEX('1.2(1)②'!$B:$B,MATCH(F612,'1.2(1)②'!$J:$J,0),1))</f>
        <v>50</v>
      </c>
      <c r="F612" s="45" t="s">
        <v>114</v>
      </c>
      <c r="G612" s="45" t="s">
        <v>1613</v>
      </c>
      <c r="H612" s="45" t="s">
        <v>1569</v>
      </c>
      <c r="I612" s="45" t="s">
        <v>1609</v>
      </c>
      <c r="J612" s="45" t="s">
        <v>1586</v>
      </c>
      <c r="K612" s="45" t="s">
        <v>1490</v>
      </c>
      <c r="L612" s="45" t="s">
        <v>1178</v>
      </c>
      <c r="M612" s="45" t="s">
        <v>1187</v>
      </c>
      <c r="N612" s="45" t="s">
        <v>1188</v>
      </c>
      <c r="O612" s="73" t="s">
        <v>1178</v>
      </c>
      <c r="P612" s="45" t="s">
        <v>1182</v>
      </c>
      <c r="Q612" s="45" t="s">
        <v>1604</v>
      </c>
      <c r="R612" s="45" t="s">
        <v>1605</v>
      </c>
      <c r="S612" s="45" t="s">
        <v>1606</v>
      </c>
      <c r="T612" s="45" t="s">
        <v>1604</v>
      </c>
      <c r="U612" s="45" t="s">
        <v>1605</v>
      </c>
      <c r="V612" s="45" t="s">
        <v>1607</v>
      </c>
      <c r="W612" s="99" t="s">
        <v>2669</v>
      </c>
      <c r="X612" s="99"/>
    </row>
    <row r="613" spans="2:24" ht="43.2">
      <c r="B613" s="45">
        <f t="shared" si="9"/>
        <v>607</v>
      </c>
      <c r="C613" s="45" t="s">
        <v>1601</v>
      </c>
      <c r="D613" s="45" t="s">
        <v>1929</v>
      </c>
      <c r="E613" s="99">
        <f>IF(D613="1.2(1)①",INDEX('1.2(1)①'!$B:$B,MATCH(F613,'1.2(1)①'!$J:$J,0),1),INDEX('1.2(1)②'!$B:$B,MATCH(F613,'1.2(1)②'!$J:$J,0),1))</f>
        <v>50</v>
      </c>
      <c r="F613" s="45" t="s">
        <v>114</v>
      </c>
      <c r="G613" s="45" t="s">
        <v>1614</v>
      </c>
      <c r="H613" s="45" t="s">
        <v>1569</v>
      </c>
      <c r="I613" s="45" t="s">
        <v>1603</v>
      </c>
      <c r="J613" s="45" t="s">
        <v>1571</v>
      </c>
      <c r="K613" s="45" t="s">
        <v>1490</v>
      </c>
      <c r="L613" s="45" t="s">
        <v>1178</v>
      </c>
      <c r="M613" s="45" t="s">
        <v>1187</v>
      </c>
      <c r="N613" s="45" t="s">
        <v>1188</v>
      </c>
      <c r="O613" s="73" t="s">
        <v>1178</v>
      </c>
      <c r="P613" s="45" t="s">
        <v>1182</v>
      </c>
      <c r="Q613" s="45" t="s">
        <v>1604</v>
      </c>
      <c r="R613" s="45" t="s">
        <v>1605</v>
      </c>
      <c r="S613" s="45" t="s">
        <v>1606</v>
      </c>
      <c r="T613" s="45" t="s">
        <v>1604</v>
      </c>
      <c r="U613" s="45" t="s">
        <v>1605</v>
      </c>
      <c r="V613" s="45" t="s">
        <v>1607</v>
      </c>
      <c r="W613" s="99" t="s">
        <v>2669</v>
      </c>
      <c r="X613" s="99"/>
    </row>
    <row r="614" spans="2:24" ht="43.2">
      <c r="B614" s="45">
        <f t="shared" si="9"/>
        <v>608</v>
      </c>
      <c r="C614" s="45" t="s">
        <v>1601</v>
      </c>
      <c r="D614" s="45" t="s">
        <v>1929</v>
      </c>
      <c r="E614" s="99">
        <f>IF(D614="1.2(1)①",INDEX('1.2(1)①'!$B:$B,MATCH(F614,'1.2(1)①'!$J:$J,0),1),INDEX('1.2(1)②'!$B:$B,MATCH(F614,'1.2(1)②'!$J:$J,0),1))</f>
        <v>50</v>
      </c>
      <c r="F614" s="45" t="s">
        <v>114</v>
      </c>
      <c r="G614" s="45" t="s">
        <v>1614</v>
      </c>
      <c r="H614" s="45" t="s">
        <v>1569</v>
      </c>
      <c r="I614" s="45" t="s">
        <v>1608</v>
      </c>
      <c r="J614" s="45" t="s">
        <v>1571</v>
      </c>
      <c r="K614" s="45" t="s">
        <v>1490</v>
      </c>
      <c r="L614" s="45">
        <v>84</v>
      </c>
      <c r="M614" s="45" t="s">
        <v>1187</v>
      </c>
      <c r="N614" s="45" t="s">
        <v>1188</v>
      </c>
      <c r="O614" s="73" t="s">
        <v>1178</v>
      </c>
      <c r="P614" s="45" t="s">
        <v>1182</v>
      </c>
      <c r="Q614" s="45" t="s">
        <v>1604</v>
      </c>
      <c r="R614" s="45" t="s">
        <v>1605</v>
      </c>
      <c r="S614" s="45" t="s">
        <v>1606</v>
      </c>
      <c r="T614" s="45" t="s">
        <v>1604</v>
      </c>
      <c r="U614" s="45" t="s">
        <v>1605</v>
      </c>
      <c r="V614" s="45" t="s">
        <v>1607</v>
      </c>
      <c r="W614" s="99" t="s">
        <v>2669</v>
      </c>
      <c r="X614" s="99"/>
    </row>
    <row r="615" spans="2:24" ht="43.2">
      <c r="B615" s="45">
        <f t="shared" si="9"/>
        <v>609</v>
      </c>
      <c r="C615" s="45" t="s">
        <v>1601</v>
      </c>
      <c r="D615" s="45" t="s">
        <v>1929</v>
      </c>
      <c r="E615" s="99">
        <f>IF(D615="1.2(1)①",INDEX('1.2(1)①'!$B:$B,MATCH(F615,'1.2(1)①'!$J:$J,0),1),INDEX('1.2(1)②'!$B:$B,MATCH(F615,'1.2(1)②'!$J:$J,0),1))</f>
        <v>50</v>
      </c>
      <c r="F615" s="45" t="s">
        <v>114</v>
      </c>
      <c r="G615" s="45" t="s">
        <v>1614</v>
      </c>
      <c r="H615" s="45" t="s">
        <v>1569</v>
      </c>
      <c r="I615" s="45" t="s">
        <v>1609</v>
      </c>
      <c r="J615" s="45" t="s">
        <v>1571</v>
      </c>
      <c r="K615" s="45" t="s">
        <v>1490</v>
      </c>
      <c r="L615" s="45" t="s">
        <v>1178</v>
      </c>
      <c r="M615" s="45" t="s">
        <v>1187</v>
      </c>
      <c r="N615" s="45" t="s">
        <v>1188</v>
      </c>
      <c r="O615" s="73" t="s">
        <v>1178</v>
      </c>
      <c r="P615" s="45" t="s">
        <v>1182</v>
      </c>
      <c r="Q615" s="45" t="s">
        <v>1604</v>
      </c>
      <c r="R615" s="45" t="s">
        <v>1605</v>
      </c>
      <c r="S615" s="45" t="s">
        <v>1606</v>
      </c>
      <c r="T615" s="45" t="s">
        <v>1604</v>
      </c>
      <c r="U615" s="45" t="s">
        <v>1605</v>
      </c>
      <c r="V615" s="45" t="s">
        <v>1607</v>
      </c>
      <c r="W615" s="99" t="s">
        <v>2669</v>
      </c>
      <c r="X615" s="99"/>
    </row>
    <row r="616" spans="2:24" ht="43.2">
      <c r="B616" s="45">
        <f t="shared" si="9"/>
        <v>610</v>
      </c>
      <c r="C616" s="45" t="s">
        <v>1601</v>
      </c>
      <c r="D616" s="45" t="s">
        <v>1929</v>
      </c>
      <c r="E616" s="99">
        <f>IF(D616="1.2(1)①",INDEX('1.2(1)①'!$B:$B,MATCH(F616,'1.2(1)①'!$J:$J,0),1),INDEX('1.2(1)②'!$B:$B,MATCH(F616,'1.2(1)②'!$J:$J,0),1))</f>
        <v>50</v>
      </c>
      <c r="F616" s="45" t="s">
        <v>114</v>
      </c>
      <c r="G616" s="45" t="s">
        <v>1614</v>
      </c>
      <c r="H616" s="45" t="s">
        <v>1569</v>
      </c>
      <c r="I616" s="45" t="s">
        <v>1603</v>
      </c>
      <c r="J616" s="45" t="s">
        <v>1586</v>
      </c>
      <c r="K616" s="45" t="s">
        <v>1490</v>
      </c>
      <c r="L616" s="45" t="s">
        <v>1178</v>
      </c>
      <c r="M616" s="45" t="s">
        <v>1187</v>
      </c>
      <c r="N616" s="45" t="s">
        <v>1188</v>
      </c>
      <c r="O616" s="73" t="s">
        <v>1178</v>
      </c>
      <c r="P616" s="45" t="s">
        <v>1182</v>
      </c>
      <c r="Q616" s="45" t="s">
        <v>1604</v>
      </c>
      <c r="R616" s="45" t="s">
        <v>1605</v>
      </c>
      <c r="S616" s="45" t="s">
        <v>1606</v>
      </c>
      <c r="T616" s="45" t="s">
        <v>1604</v>
      </c>
      <c r="U616" s="45" t="s">
        <v>1605</v>
      </c>
      <c r="V616" s="45" t="s">
        <v>1607</v>
      </c>
      <c r="W616" s="99" t="s">
        <v>2669</v>
      </c>
      <c r="X616" s="99"/>
    </row>
    <row r="617" spans="2:24" ht="43.2">
      <c r="B617" s="45">
        <f t="shared" si="9"/>
        <v>611</v>
      </c>
      <c r="C617" s="45" t="s">
        <v>1601</v>
      </c>
      <c r="D617" s="45" t="s">
        <v>1929</v>
      </c>
      <c r="E617" s="99">
        <f>IF(D617="1.2(1)①",INDEX('1.2(1)①'!$B:$B,MATCH(F617,'1.2(1)①'!$J:$J,0),1),INDEX('1.2(1)②'!$B:$B,MATCH(F617,'1.2(1)②'!$J:$J,0),1))</f>
        <v>50</v>
      </c>
      <c r="F617" s="45" t="s">
        <v>114</v>
      </c>
      <c r="G617" s="45" t="s">
        <v>1614</v>
      </c>
      <c r="H617" s="45" t="s">
        <v>1569</v>
      </c>
      <c r="I617" s="45" t="s">
        <v>1608</v>
      </c>
      <c r="J617" s="45" t="s">
        <v>1586</v>
      </c>
      <c r="K617" s="45" t="s">
        <v>1490</v>
      </c>
      <c r="L617" s="45">
        <v>40</v>
      </c>
      <c r="M617" s="45" t="s">
        <v>1187</v>
      </c>
      <c r="N617" s="45" t="s">
        <v>1188</v>
      </c>
      <c r="O617" s="73" t="s">
        <v>1178</v>
      </c>
      <c r="P617" s="45" t="s">
        <v>1182</v>
      </c>
      <c r="Q617" s="45" t="s">
        <v>1604</v>
      </c>
      <c r="R617" s="45" t="s">
        <v>1605</v>
      </c>
      <c r="S617" s="45" t="s">
        <v>1606</v>
      </c>
      <c r="T617" s="45" t="s">
        <v>1604</v>
      </c>
      <c r="U617" s="45" t="s">
        <v>1605</v>
      </c>
      <c r="V617" s="45" t="s">
        <v>1607</v>
      </c>
      <c r="W617" s="99" t="s">
        <v>2669</v>
      </c>
      <c r="X617" s="99"/>
    </row>
    <row r="618" spans="2:24" ht="43.2">
      <c r="B618" s="45">
        <f t="shared" si="9"/>
        <v>612</v>
      </c>
      <c r="C618" s="45" t="s">
        <v>1601</v>
      </c>
      <c r="D618" s="45" t="s">
        <v>1929</v>
      </c>
      <c r="E618" s="99">
        <f>IF(D618="1.2(1)①",INDEX('1.2(1)①'!$B:$B,MATCH(F618,'1.2(1)①'!$J:$J,0),1),INDEX('1.2(1)②'!$B:$B,MATCH(F618,'1.2(1)②'!$J:$J,0),1))</f>
        <v>50</v>
      </c>
      <c r="F618" s="45" t="s">
        <v>114</v>
      </c>
      <c r="G618" s="45" t="s">
        <v>1614</v>
      </c>
      <c r="H618" s="45" t="s">
        <v>1569</v>
      </c>
      <c r="I618" s="45" t="s">
        <v>1609</v>
      </c>
      <c r="J618" s="45" t="s">
        <v>1586</v>
      </c>
      <c r="K618" s="45" t="s">
        <v>1490</v>
      </c>
      <c r="L618" s="45" t="s">
        <v>1178</v>
      </c>
      <c r="M618" s="45" t="s">
        <v>1187</v>
      </c>
      <c r="N618" s="45" t="s">
        <v>1188</v>
      </c>
      <c r="O618" s="73" t="s">
        <v>1178</v>
      </c>
      <c r="P618" s="45" t="s">
        <v>1182</v>
      </c>
      <c r="Q618" s="45" t="s">
        <v>1604</v>
      </c>
      <c r="R618" s="45" t="s">
        <v>1605</v>
      </c>
      <c r="S618" s="45" t="s">
        <v>1606</v>
      </c>
      <c r="T618" s="45" t="s">
        <v>1604</v>
      </c>
      <c r="U618" s="45" t="s">
        <v>1605</v>
      </c>
      <c r="V618" s="45" t="s">
        <v>1607</v>
      </c>
      <c r="W618" s="99" t="s">
        <v>2669</v>
      </c>
      <c r="X618" s="99"/>
    </row>
    <row r="619" spans="2:24" ht="43.2">
      <c r="B619" s="45">
        <f t="shared" si="9"/>
        <v>613</v>
      </c>
      <c r="C619" s="45" t="s">
        <v>1731</v>
      </c>
      <c r="D619" s="45" t="s">
        <v>1929</v>
      </c>
      <c r="E619" s="99">
        <f>IF(D619="1.2(1)①",INDEX('1.2(1)①'!$B:$B,MATCH(F619,'1.2(1)①'!$J:$J,0),1),INDEX('1.2(1)②'!$B:$B,MATCH(F619,'1.2(1)②'!$J:$J,0),1))</f>
        <v>52</v>
      </c>
      <c r="F619" s="45" t="s">
        <v>2321</v>
      </c>
      <c r="G619" s="45" t="s">
        <v>1732</v>
      </c>
      <c r="H619" s="45" t="s">
        <v>1733</v>
      </c>
      <c r="I619" s="45" t="s">
        <v>1734</v>
      </c>
      <c r="J619" s="45" t="s">
        <v>1735</v>
      </c>
      <c r="K619" s="45" t="s">
        <v>1736</v>
      </c>
      <c r="L619" s="45">
        <v>82</v>
      </c>
      <c r="M619" s="45" t="s">
        <v>1187</v>
      </c>
      <c r="N619" s="45" t="s">
        <v>1188</v>
      </c>
      <c r="O619" s="73" t="s">
        <v>1178</v>
      </c>
      <c r="P619" s="45" t="s">
        <v>1182</v>
      </c>
      <c r="Q619" s="45" t="s">
        <v>1737</v>
      </c>
      <c r="R619" s="45" t="s">
        <v>1738</v>
      </c>
      <c r="S619" s="45" t="s">
        <v>1739</v>
      </c>
      <c r="T619" s="45" t="s">
        <v>1737</v>
      </c>
      <c r="U619" s="45" t="s">
        <v>1738</v>
      </c>
      <c r="V619" s="45" t="s">
        <v>1739</v>
      </c>
      <c r="W619" s="99" t="s">
        <v>2669</v>
      </c>
      <c r="X619" s="99"/>
    </row>
    <row r="620" spans="2:24" ht="43.2">
      <c r="B620" s="45">
        <f t="shared" si="9"/>
        <v>614</v>
      </c>
      <c r="C620" s="45" t="s">
        <v>1731</v>
      </c>
      <c r="D620" s="45" t="s">
        <v>1929</v>
      </c>
      <c r="E620" s="99">
        <f>IF(D620="1.2(1)①",INDEX('1.2(1)①'!$B:$B,MATCH(F620,'1.2(1)①'!$J:$J,0),1),INDEX('1.2(1)②'!$B:$B,MATCH(F620,'1.2(1)②'!$J:$J,0),1))</f>
        <v>52</v>
      </c>
      <c r="F620" s="45" t="s">
        <v>2321</v>
      </c>
      <c r="G620" s="45" t="s">
        <v>1732</v>
      </c>
      <c r="H620" s="45" t="s">
        <v>1733</v>
      </c>
      <c r="I620" s="45" t="s">
        <v>1740</v>
      </c>
      <c r="J620" s="45" t="s">
        <v>1735</v>
      </c>
      <c r="K620" s="45" t="s">
        <v>1736</v>
      </c>
      <c r="L620" s="45">
        <v>123</v>
      </c>
      <c r="M620" s="45" t="s">
        <v>1187</v>
      </c>
      <c r="N620" s="45" t="s">
        <v>1188</v>
      </c>
      <c r="O620" s="73" t="s">
        <v>1178</v>
      </c>
      <c r="P620" s="45" t="s">
        <v>1182</v>
      </c>
      <c r="Q620" s="45" t="s">
        <v>1737</v>
      </c>
      <c r="R620" s="45" t="s">
        <v>1738</v>
      </c>
      <c r="S620" s="45" t="s">
        <v>1739</v>
      </c>
      <c r="T620" s="45" t="s">
        <v>1737</v>
      </c>
      <c r="U620" s="45" t="s">
        <v>1738</v>
      </c>
      <c r="V620" s="45" t="s">
        <v>1739</v>
      </c>
      <c r="W620" s="99" t="s">
        <v>2669</v>
      </c>
      <c r="X620" s="99"/>
    </row>
    <row r="621" spans="2:24" ht="43.2">
      <c r="B621" s="45">
        <f t="shared" si="9"/>
        <v>615</v>
      </c>
      <c r="C621" s="45" t="s">
        <v>1731</v>
      </c>
      <c r="D621" s="45" t="s">
        <v>1929</v>
      </c>
      <c r="E621" s="99">
        <f>IF(D621="1.2(1)①",INDEX('1.2(1)①'!$B:$B,MATCH(F621,'1.2(1)①'!$J:$J,0),1),INDEX('1.2(1)②'!$B:$B,MATCH(F621,'1.2(1)②'!$J:$J,0),1))</f>
        <v>52</v>
      </c>
      <c r="F621" s="45" t="s">
        <v>2321</v>
      </c>
      <c r="G621" s="45" t="s">
        <v>1732</v>
      </c>
      <c r="H621" s="45" t="s">
        <v>1733</v>
      </c>
      <c r="I621" s="45" t="s">
        <v>1741</v>
      </c>
      <c r="J621" s="45" t="s">
        <v>1735</v>
      </c>
      <c r="K621" s="45" t="s">
        <v>1736</v>
      </c>
      <c r="L621" s="45">
        <v>187</v>
      </c>
      <c r="M621" s="45" t="s">
        <v>1187</v>
      </c>
      <c r="N621" s="45" t="s">
        <v>1188</v>
      </c>
      <c r="O621" s="73" t="s">
        <v>1178</v>
      </c>
      <c r="P621" s="45" t="s">
        <v>1182</v>
      </c>
      <c r="Q621" s="45" t="s">
        <v>1737</v>
      </c>
      <c r="R621" s="45" t="s">
        <v>1738</v>
      </c>
      <c r="S621" s="45" t="s">
        <v>1739</v>
      </c>
      <c r="T621" s="45" t="s">
        <v>1737</v>
      </c>
      <c r="U621" s="45" t="s">
        <v>1738</v>
      </c>
      <c r="V621" s="45" t="s">
        <v>1739</v>
      </c>
      <c r="W621" s="99" t="s">
        <v>2669</v>
      </c>
      <c r="X621" s="99"/>
    </row>
    <row r="622" spans="2:24" ht="43.2">
      <c r="B622" s="45">
        <f t="shared" si="9"/>
        <v>616</v>
      </c>
      <c r="C622" s="45" t="s">
        <v>1731</v>
      </c>
      <c r="D622" s="45" t="s">
        <v>1929</v>
      </c>
      <c r="E622" s="99">
        <f>IF(D622="1.2(1)①",INDEX('1.2(1)①'!$B:$B,MATCH(F622,'1.2(1)①'!$J:$J,0),1),INDEX('1.2(1)②'!$B:$B,MATCH(F622,'1.2(1)②'!$J:$J,0),1))</f>
        <v>52</v>
      </c>
      <c r="F622" s="45" t="s">
        <v>2321</v>
      </c>
      <c r="G622" s="45" t="s">
        <v>1732</v>
      </c>
      <c r="H622" s="45" t="s">
        <v>1733</v>
      </c>
      <c r="I622" s="45" t="s">
        <v>1742</v>
      </c>
      <c r="J622" s="45" t="s">
        <v>1735</v>
      </c>
      <c r="K622" s="45" t="s">
        <v>1736</v>
      </c>
      <c r="L622" s="45">
        <v>211</v>
      </c>
      <c r="M622" s="45" t="s">
        <v>1187</v>
      </c>
      <c r="N622" s="45" t="s">
        <v>1188</v>
      </c>
      <c r="O622" s="73" t="s">
        <v>1178</v>
      </c>
      <c r="P622" s="45" t="s">
        <v>1182</v>
      </c>
      <c r="Q622" s="45" t="s">
        <v>1737</v>
      </c>
      <c r="R622" s="45" t="s">
        <v>1738</v>
      </c>
      <c r="S622" s="45" t="s">
        <v>1739</v>
      </c>
      <c r="T622" s="45" t="s">
        <v>1737</v>
      </c>
      <c r="U622" s="45" t="s">
        <v>1738</v>
      </c>
      <c r="V622" s="45" t="s">
        <v>1739</v>
      </c>
      <c r="W622" s="99" t="s">
        <v>2669</v>
      </c>
      <c r="X622" s="99"/>
    </row>
    <row r="623" spans="2:24" ht="43.2">
      <c r="B623" s="45">
        <f t="shared" si="9"/>
        <v>617</v>
      </c>
      <c r="C623" s="45" t="s">
        <v>1731</v>
      </c>
      <c r="D623" s="45" t="s">
        <v>1929</v>
      </c>
      <c r="E623" s="99">
        <f>IF(D623="1.2(1)①",INDEX('1.2(1)①'!$B:$B,MATCH(F623,'1.2(1)①'!$J:$J,0),1),INDEX('1.2(1)②'!$B:$B,MATCH(F623,'1.2(1)②'!$J:$J,0),1))</f>
        <v>52</v>
      </c>
      <c r="F623" s="45" t="s">
        <v>2321</v>
      </c>
      <c r="G623" s="45" t="s">
        <v>1732</v>
      </c>
      <c r="H623" s="45" t="s">
        <v>1733</v>
      </c>
      <c r="I623" s="45" t="s">
        <v>1743</v>
      </c>
      <c r="J623" s="45" t="s">
        <v>1735</v>
      </c>
      <c r="K623" s="45" t="s">
        <v>1736</v>
      </c>
      <c r="L623" s="45">
        <v>261</v>
      </c>
      <c r="M623" s="45" t="s">
        <v>1187</v>
      </c>
      <c r="N623" s="45" t="s">
        <v>1188</v>
      </c>
      <c r="O623" s="73" t="s">
        <v>1178</v>
      </c>
      <c r="P623" s="45" t="s">
        <v>1182</v>
      </c>
      <c r="Q623" s="45" t="s">
        <v>1737</v>
      </c>
      <c r="R623" s="45" t="s">
        <v>1738</v>
      </c>
      <c r="S623" s="45" t="s">
        <v>1739</v>
      </c>
      <c r="T623" s="45" t="s">
        <v>1737</v>
      </c>
      <c r="U623" s="45" t="s">
        <v>1738</v>
      </c>
      <c r="V623" s="45" t="s">
        <v>1739</v>
      </c>
      <c r="W623" s="99" t="s">
        <v>2669</v>
      </c>
      <c r="X623" s="99"/>
    </row>
    <row r="624" spans="2:24" ht="43.2">
      <c r="B624" s="45">
        <f t="shared" si="9"/>
        <v>618</v>
      </c>
      <c r="C624" s="45" t="s">
        <v>1731</v>
      </c>
      <c r="D624" s="45" t="s">
        <v>1929</v>
      </c>
      <c r="E624" s="99">
        <f>IF(D624="1.2(1)①",INDEX('1.2(1)①'!$B:$B,MATCH(F624,'1.2(1)①'!$J:$J,0),1),INDEX('1.2(1)②'!$B:$B,MATCH(F624,'1.2(1)②'!$J:$J,0),1))</f>
        <v>52</v>
      </c>
      <c r="F624" s="45" t="s">
        <v>2321</v>
      </c>
      <c r="G624" s="45" t="s">
        <v>1732</v>
      </c>
      <c r="H624" s="45" t="s">
        <v>1733</v>
      </c>
      <c r="I624" s="45" t="s">
        <v>1744</v>
      </c>
      <c r="J624" s="45" t="s">
        <v>1735</v>
      </c>
      <c r="K624" s="45" t="s">
        <v>1736</v>
      </c>
      <c r="L624" s="45">
        <v>322</v>
      </c>
      <c r="M624" s="45" t="s">
        <v>1187</v>
      </c>
      <c r="N624" s="45" t="s">
        <v>1188</v>
      </c>
      <c r="O624" s="73" t="s">
        <v>1178</v>
      </c>
      <c r="P624" s="45" t="s">
        <v>1182</v>
      </c>
      <c r="Q624" s="45" t="s">
        <v>1737</v>
      </c>
      <c r="R624" s="45" t="s">
        <v>1738</v>
      </c>
      <c r="S624" s="45" t="s">
        <v>1739</v>
      </c>
      <c r="T624" s="45" t="s">
        <v>1737</v>
      </c>
      <c r="U624" s="45" t="s">
        <v>1738</v>
      </c>
      <c r="V624" s="45" t="s">
        <v>1739</v>
      </c>
      <c r="W624" s="99" t="s">
        <v>2669</v>
      </c>
      <c r="X624" s="99"/>
    </row>
    <row r="625" spans="2:24" ht="57.6">
      <c r="B625" s="45">
        <f t="shared" si="9"/>
        <v>619</v>
      </c>
      <c r="C625" s="45" t="s">
        <v>1731</v>
      </c>
      <c r="D625" s="45" t="s">
        <v>1929</v>
      </c>
      <c r="E625" s="99">
        <f>IF(D625="1.2(1)①",INDEX('1.2(1)①'!$B:$B,MATCH(F625,'1.2(1)①'!$J:$J,0),1),INDEX('1.2(1)②'!$B:$B,MATCH(F625,'1.2(1)②'!$J:$J,0),1))</f>
        <v>52</v>
      </c>
      <c r="F625" s="45" t="s">
        <v>2321</v>
      </c>
      <c r="G625" s="45" t="s">
        <v>1732</v>
      </c>
      <c r="H625" s="45" t="s">
        <v>1733</v>
      </c>
      <c r="I625" s="45" t="s">
        <v>1745</v>
      </c>
      <c r="J625" s="45" t="s">
        <v>1735</v>
      </c>
      <c r="K625" s="45" t="s">
        <v>1736</v>
      </c>
      <c r="L625" s="45">
        <v>412</v>
      </c>
      <c r="M625" s="45" t="s">
        <v>1187</v>
      </c>
      <c r="N625" s="45" t="s">
        <v>1188</v>
      </c>
      <c r="O625" s="73">
        <v>2700000</v>
      </c>
      <c r="P625" s="45" t="s">
        <v>1182</v>
      </c>
      <c r="Q625" s="45" t="s">
        <v>1737</v>
      </c>
      <c r="R625" s="45" t="s">
        <v>1738</v>
      </c>
      <c r="S625" s="45" t="s">
        <v>1739</v>
      </c>
      <c r="T625" s="45" t="s">
        <v>1737</v>
      </c>
      <c r="U625" s="45" t="s">
        <v>1738</v>
      </c>
      <c r="V625" s="45" t="s">
        <v>1739</v>
      </c>
      <c r="W625" s="99" t="s">
        <v>2669</v>
      </c>
      <c r="X625" s="52" t="s">
        <v>2967</v>
      </c>
    </row>
    <row r="626" spans="2:24" ht="43.2">
      <c r="B626" s="45">
        <f t="shared" si="9"/>
        <v>620</v>
      </c>
      <c r="C626" s="45" t="s">
        <v>1731</v>
      </c>
      <c r="D626" s="45" t="s">
        <v>1929</v>
      </c>
      <c r="E626" s="99">
        <f>IF(D626="1.2(1)①",INDEX('1.2(1)①'!$B:$B,MATCH(F626,'1.2(1)①'!$J:$J,0),1),INDEX('1.2(1)②'!$B:$B,MATCH(F626,'1.2(1)②'!$J:$J,0),1))</f>
        <v>52</v>
      </c>
      <c r="F626" s="45" t="s">
        <v>2321</v>
      </c>
      <c r="G626" s="45" t="s">
        <v>1732</v>
      </c>
      <c r="H626" s="45" t="s">
        <v>1733</v>
      </c>
      <c r="I626" s="45" t="s">
        <v>1746</v>
      </c>
      <c r="J626" s="45" t="s">
        <v>1735</v>
      </c>
      <c r="K626" s="45" t="s">
        <v>1736</v>
      </c>
      <c r="L626" s="45">
        <v>553</v>
      </c>
      <c r="M626" s="45" t="s">
        <v>1187</v>
      </c>
      <c r="N626" s="45" t="s">
        <v>1188</v>
      </c>
      <c r="O626" s="73" t="s">
        <v>1178</v>
      </c>
      <c r="P626" s="45" t="s">
        <v>1182</v>
      </c>
      <c r="Q626" s="45" t="s">
        <v>1737</v>
      </c>
      <c r="R626" s="45" t="s">
        <v>1738</v>
      </c>
      <c r="S626" s="45" t="s">
        <v>1739</v>
      </c>
      <c r="T626" s="45" t="s">
        <v>1737</v>
      </c>
      <c r="U626" s="45" t="s">
        <v>1738</v>
      </c>
      <c r="V626" s="45" t="s">
        <v>1739</v>
      </c>
      <c r="W626" s="99" t="s">
        <v>2669</v>
      </c>
      <c r="X626" s="99"/>
    </row>
    <row r="627" spans="2:24" ht="57.6">
      <c r="B627" s="45">
        <f t="shared" si="9"/>
        <v>621</v>
      </c>
      <c r="C627" s="45" t="s">
        <v>1731</v>
      </c>
      <c r="D627" s="45" t="s">
        <v>1929</v>
      </c>
      <c r="E627" s="99">
        <f>IF(D627="1.2(1)①",INDEX('1.2(1)①'!$B:$B,MATCH(F627,'1.2(1)①'!$J:$J,0),1),INDEX('1.2(1)②'!$B:$B,MATCH(F627,'1.2(1)②'!$J:$J,0),1))</f>
        <v>52</v>
      </c>
      <c r="F627" s="45" t="s">
        <v>2321</v>
      </c>
      <c r="G627" s="45" t="s">
        <v>1732</v>
      </c>
      <c r="H627" s="45" t="s">
        <v>1733</v>
      </c>
      <c r="I627" s="45" t="s">
        <v>1747</v>
      </c>
      <c r="J627" s="45" t="s">
        <v>1735</v>
      </c>
      <c r="K627" s="45" t="s">
        <v>1736</v>
      </c>
      <c r="L627" s="45">
        <v>833</v>
      </c>
      <c r="M627" s="45" t="s">
        <v>1187</v>
      </c>
      <c r="N627" s="45" t="s">
        <v>1188</v>
      </c>
      <c r="O627" s="73">
        <v>2160000</v>
      </c>
      <c r="P627" s="45" t="s">
        <v>1182</v>
      </c>
      <c r="Q627" s="45" t="s">
        <v>1737</v>
      </c>
      <c r="R627" s="45" t="s">
        <v>1738</v>
      </c>
      <c r="S627" s="45" t="s">
        <v>1739</v>
      </c>
      <c r="T627" s="45" t="s">
        <v>1737</v>
      </c>
      <c r="U627" s="45" t="s">
        <v>1738</v>
      </c>
      <c r="V627" s="45" t="s">
        <v>1739</v>
      </c>
      <c r="W627" s="99" t="s">
        <v>2669</v>
      </c>
      <c r="X627" s="52" t="s">
        <v>2967</v>
      </c>
    </row>
    <row r="628" spans="2:24" ht="43.2">
      <c r="B628" s="45">
        <f t="shared" si="9"/>
        <v>622</v>
      </c>
      <c r="C628" s="45" t="s">
        <v>1731</v>
      </c>
      <c r="D628" s="45" t="s">
        <v>1929</v>
      </c>
      <c r="E628" s="99">
        <f>IF(D628="1.2(1)①",INDEX('1.2(1)①'!$B:$B,MATCH(F628,'1.2(1)①'!$J:$J,0),1),INDEX('1.2(1)②'!$B:$B,MATCH(F628,'1.2(1)②'!$J:$J,0),1))</f>
        <v>52</v>
      </c>
      <c r="F628" s="45" t="s">
        <v>2321</v>
      </c>
      <c r="G628" s="45" t="s">
        <v>1732</v>
      </c>
      <c r="H628" s="45" t="s">
        <v>1733</v>
      </c>
      <c r="I628" s="45" t="s">
        <v>1748</v>
      </c>
      <c r="J628" s="45" t="s">
        <v>1735</v>
      </c>
      <c r="K628" s="45" t="s">
        <v>1736</v>
      </c>
      <c r="L628" s="45">
        <v>1453</v>
      </c>
      <c r="M628" s="45" t="s">
        <v>1187</v>
      </c>
      <c r="N628" s="45" t="s">
        <v>1188</v>
      </c>
      <c r="O628" s="73" t="s">
        <v>1178</v>
      </c>
      <c r="P628" s="45" t="s">
        <v>1182</v>
      </c>
      <c r="Q628" s="45" t="s">
        <v>1737</v>
      </c>
      <c r="R628" s="45" t="s">
        <v>1738</v>
      </c>
      <c r="S628" s="45" t="s">
        <v>1739</v>
      </c>
      <c r="T628" s="45" t="s">
        <v>1737</v>
      </c>
      <c r="U628" s="45" t="s">
        <v>1738</v>
      </c>
      <c r="V628" s="45" t="s">
        <v>1739</v>
      </c>
      <c r="W628" s="99" t="s">
        <v>2669</v>
      </c>
      <c r="X628" s="99"/>
    </row>
    <row r="629" spans="2:24" ht="43.2">
      <c r="B629" s="45">
        <f t="shared" si="9"/>
        <v>623</v>
      </c>
      <c r="C629" s="45" t="s">
        <v>1731</v>
      </c>
      <c r="D629" s="45" t="s">
        <v>1929</v>
      </c>
      <c r="E629" s="99">
        <f>IF(D629="1.2(1)①",INDEX('1.2(1)①'!$B:$B,MATCH(F629,'1.2(1)①'!$J:$J,0),1),INDEX('1.2(1)②'!$B:$B,MATCH(F629,'1.2(1)②'!$J:$J,0),1))</f>
        <v>52</v>
      </c>
      <c r="F629" s="45" t="s">
        <v>2321</v>
      </c>
      <c r="G629" s="45" t="s">
        <v>1732</v>
      </c>
      <c r="H629" s="45" t="s">
        <v>1733</v>
      </c>
      <c r="I629" s="45" t="s">
        <v>1749</v>
      </c>
      <c r="J629" s="45" t="s">
        <v>1735</v>
      </c>
      <c r="K629" s="45" t="s">
        <v>1736</v>
      </c>
      <c r="L629" s="45">
        <v>1883</v>
      </c>
      <c r="M629" s="45" t="s">
        <v>1187</v>
      </c>
      <c r="N629" s="45" t="s">
        <v>1188</v>
      </c>
      <c r="O629" s="73" t="s">
        <v>1178</v>
      </c>
      <c r="P629" s="45" t="s">
        <v>1182</v>
      </c>
      <c r="Q629" s="45" t="s">
        <v>1737</v>
      </c>
      <c r="R629" s="45" t="s">
        <v>1738</v>
      </c>
      <c r="S629" s="45" t="s">
        <v>1739</v>
      </c>
      <c r="T629" s="45" t="s">
        <v>1737</v>
      </c>
      <c r="U629" s="45" t="s">
        <v>1738</v>
      </c>
      <c r="V629" s="45" t="s">
        <v>1739</v>
      </c>
      <c r="W629" s="99" t="s">
        <v>2669</v>
      </c>
      <c r="X629" s="99"/>
    </row>
    <row r="630" spans="2:24" ht="43.2">
      <c r="B630" s="45">
        <f t="shared" si="9"/>
        <v>624</v>
      </c>
      <c r="C630" s="45" t="s">
        <v>1731</v>
      </c>
      <c r="D630" s="45" t="s">
        <v>1929</v>
      </c>
      <c r="E630" s="99">
        <f>IF(D630="1.2(1)①",INDEX('1.2(1)①'!$B:$B,MATCH(F630,'1.2(1)①'!$J:$J,0),1),INDEX('1.2(1)②'!$B:$B,MATCH(F630,'1.2(1)②'!$J:$J,0),1))</f>
        <v>52</v>
      </c>
      <c r="F630" s="45" t="s">
        <v>2321</v>
      </c>
      <c r="G630" s="45" t="s">
        <v>1732</v>
      </c>
      <c r="H630" s="45" t="s">
        <v>1733</v>
      </c>
      <c r="I630" s="45" t="s">
        <v>1750</v>
      </c>
      <c r="J630" s="45" t="s">
        <v>1735</v>
      </c>
      <c r="K630" s="45" t="s">
        <v>1736</v>
      </c>
      <c r="L630" s="45">
        <v>2688</v>
      </c>
      <c r="M630" s="45" t="s">
        <v>1187</v>
      </c>
      <c r="N630" s="45" t="s">
        <v>1188</v>
      </c>
      <c r="O630" s="73" t="s">
        <v>1178</v>
      </c>
      <c r="P630" s="45" t="s">
        <v>1182</v>
      </c>
      <c r="Q630" s="45" t="s">
        <v>1737</v>
      </c>
      <c r="R630" s="45" t="s">
        <v>1738</v>
      </c>
      <c r="S630" s="45" t="s">
        <v>1739</v>
      </c>
      <c r="T630" s="45" t="s">
        <v>1737</v>
      </c>
      <c r="U630" s="45" t="s">
        <v>1738</v>
      </c>
      <c r="V630" s="45" t="s">
        <v>1739</v>
      </c>
      <c r="W630" s="99" t="s">
        <v>2669</v>
      </c>
      <c r="X630" s="99"/>
    </row>
    <row r="631" spans="2:24" ht="43.2">
      <c r="B631" s="45">
        <f t="shared" si="9"/>
        <v>625</v>
      </c>
      <c r="C631" s="45" t="s">
        <v>1731</v>
      </c>
      <c r="D631" s="45" t="s">
        <v>1929</v>
      </c>
      <c r="E631" s="99">
        <f>IF(D631="1.2(1)①",INDEX('1.2(1)①'!$B:$B,MATCH(F631,'1.2(1)①'!$J:$J,0),1),INDEX('1.2(1)②'!$B:$B,MATCH(F631,'1.2(1)②'!$J:$J,0),1))</f>
        <v>52</v>
      </c>
      <c r="F631" s="45" t="s">
        <v>2321</v>
      </c>
      <c r="G631" s="45" t="s">
        <v>1732</v>
      </c>
      <c r="H631" s="45" t="s">
        <v>1733</v>
      </c>
      <c r="I631" s="45" t="s">
        <v>1751</v>
      </c>
      <c r="J631" s="45" t="s">
        <v>1735</v>
      </c>
      <c r="K631" s="45" t="s">
        <v>1736</v>
      </c>
      <c r="L631" s="45">
        <v>3458</v>
      </c>
      <c r="M631" s="45" t="s">
        <v>1187</v>
      </c>
      <c r="N631" s="45" t="s">
        <v>1188</v>
      </c>
      <c r="O631" s="73" t="s">
        <v>1178</v>
      </c>
      <c r="P631" s="45" t="s">
        <v>1182</v>
      </c>
      <c r="Q631" s="45" t="s">
        <v>1737</v>
      </c>
      <c r="R631" s="45" t="s">
        <v>1738</v>
      </c>
      <c r="S631" s="45" t="s">
        <v>1739</v>
      </c>
      <c r="T631" s="45" t="s">
        <v>1737</v>
      </c>
      <c r="U631" s="45" t="s">
        <v>1738</v>
      </c>
      <c r="V631" s="45" t="s">
        <v>1739</v>
      </c>
      <c r="W631" s="99" t="s">
        <v>2669</v>
      </c>
      <c r="X631" s="99"/>
    </row>
    <row r="632" spans="2:24" ht="43.2">
      <c r="B632" s="45">
        <f t="shared" si="9"/>
        <v>626</v>
      </c>
      <c r="C632" s="45" t="s">
        <v>1731</v>
      </c>
      <c r="D632" s="45" t="s">
        <v>1929</v>
      </c>
      <c r="E632" s="99">
        <f>IF(D632="1.2(1)①",INDEX('1.2(1)①'!$B:$B,MATCH(F632,'1.2(1)①'!$J:$J,0),1),INDEX('1.2(1)②'!$B:$B,MATCH(F632,'1.2(1)②'!$J:$J,0),1))</f>
        <v>52</v>
      </c>
      <c r="F632" s="45" t="s">
        <v>2321</v>
      </c>
      <c r="G632" s="45" t="s">
        <v>1752</v>
      </c>
      <c r="H632" s="45" t="s">
        <v>1733</v>
      </c>
      <c r="I632" s="45" t="s">
        <v>1734</v>
      </c>
      <c r="J632" s="45" t="s">
        <v>1735</v>
      </c>
      <c r="K632" s="45" t="s">
        <v>1736</v>
      </c>
      <c r="L632" s="45">
        <v>72</v>
      </c>
      <c r="M632" s="45" t="s">
        <v>1187</v>
      </c>
      <c r="N632" s="45" t="s">
        <v>1188</v>
      </c>
      <c r="O632" s="73" t="s">
        <v>1178</v>
      </c>
      <c r="P632" s="45" t="s">
        <v>1182</v>
      </c>
      <c r="Q632" s="45" t="s">
        <v>1737</v>
      </c>
      <c r="R632" s="45" t="s">
        <v>1738</v>
      </c>
      <c r="S632" s="45" t="s">
        <v>1739</v>
      </c>
      <c r="T632" s="45" t="s">
        <v>1737</v>
      </c>
      <c r="U632" s="45" t="s">
        <v>1738</v>
      </c>
      <c r="V632" s="45" t="s">
        <v>1739</v>
      </c>
      <c r="W632" s="99" t="s">
        <v>2669</v>
      </c>
      <c r="X632" s="99"/>
    </row>
    <row r="633" spans="2:24" ht="43.2">
      <c r="B633" s="45">
        <f t="shared" si="9"/>
        <v>627</v>
      </c>
      <c r="C633" s="45" t="s">
        <v>1731</v>
      </c>
      <c r="D633" s="45" t="s">
        <v>1929</v>
      </c>
      <c r="E633" s="99">
        <f>IF(D633="1.2(1)①",INDEX('1.2(1)①'!$B:$B,MATCH(F633,'1.2(1)①'!$J:$J,0),1),INDEX('1.2(1)②'!$B:$B,MATCH(F633,'1.2(1)②'!$J:$J,0),1))</f>
        <v>52</v>
      </c>
      <c r="F633" s="45" t="s">
        <v>2321</v>
      </c>
      <c r="G633" s="45" t="s">
        <v>1752</v>
      </c>
      <c r="H633" s="45" t="s">
        <v>1733</v>
      </c>
      <c r="I633" s="45" t="s">
        <v>1740</v>
      </c>
      <c r="J633" s="45" t="s">
        <v>1735</v>
      </c>
      <c r="K633" s="45" t="s">
        <v>1736</v>
      </c>
      <c r="L633" s="45">
        <v>115</v>
      </c>
      <c r="M633" s="45" t="s">
        <v>1187</v>
      </c>
      <c r="N633" s="45" t="s">
        <v>1188</v>
      </c>
      <c r="O633" s="73" t="s">
        <v>1178</v>
      </c>
      <c r="P633" s="45" t="s">
        <v>1182</v>
      </c>
      <c r="Q633" s="45" t="s">
        <v>1737</v>
      </c>
      <c r="R633" s="45" t="s">
        <v>1738</v>
      </c>
      <c r="S633" s="45" t="s">
        <v>1739</v>
      </c>
      <c r="T633" s="45" t="s">
        <v>1737</v>
      </c>
      <c r="U633" s="45" t="s">
        <v>1738</v>
      </c>
      <c r="V633" s="45" t="s">
        <v>1739</v>
      </c>
      <c r="W633" s="99" t="s">
        <v>2669</v>
      </c>
      <c r="X633" s="99"/>
    </row>
    <row r="634" spans="2:24" ht="43.2">
      <c r="B634" s="45">
        <f t="shared" si="9"/>
        <v>628</v>
      </c>
      <c r="C634" s="45" t="s">
        <v>1731</v>
      </c>
      <c r="D634" s="45" t="s">
        <v>1929</v>
      </c>
      <c r="E634" s="99">
        <f>IF(D634="1.2(1)①",INDEX('1.2(1)①'!$B:$B,MATCH(F634,'1.2(1)①'!$J:$J,0),1),INDEX('1.2(1)②'!$B:$B,MATCH(F634,'1.2(1)②'!$J:$J,0),1))</f>
        <v>52</v>
      </c>
      <c r="F634" s="45" t="s">
        <v>2321</v>
      </c>
      <c r="G634" s="45" t="s">
        <v>1752</v>
      </c>
      <c r="H634" s="45" t="s">
        <v>1733</v>
      </c>
      <c r="I634" s="45" t="s">
        <v>1741</v>
      </c>
      <c r="J634" s="45" t="s">
        <v>1735</v>
      </c>
      <c r="K634" s="45" t="s">
        <v>1736</v>
      </c>
      <c r="L634" s="45">
        <v>182</v>
      </c>
      <c r="M634" s="45" t="s">
        <v>1187</v>
      </c>
      <c r="N634" s="45" t="s">
        <v>1188</v>
      </c>
      <c r="O634" s="73" t="s">
        <v>1178</v>
      </c>
      <c r="P634" s="45" t="s">
        <v>1182</v>
      </c>
      <c r="Q634" s="45" t="s">
        <v>1737</v>
      </c>
      <c r="R634" s="45" t="s">
        <v>1738</v>
      </c>
      <c r="S634" s="45" t="s">
        <v>1739</v>
      </c>
      <c r="T634" s="45" t="s">
        <v>1737</v>
      </c>
      <c r="U634" s="45" t="s">
        <v>1738</v>
      </c>
      <c r="V634" s="45" t="s">
        <v>1739</v>
      </c>
      <c r="W634" s="99" t="s">
        <v>2669</v>
      </c>
      <c r="X634" s="99"/>
    </row>
    <row r="635" spans="2:24" ht="43.2">
      <c r="B635" s="45">
        <f t="shared" si="9"/>
        <v>629</v>
      </c>
      <c r="C635" s="45" t="s">
        <v>1731</v>
      </c>
      <c r="D635" s="45" t="s">
        <v>1929</v>
      </c>
      <c r="E635" s="99">
        <f>IF(D635="1.2(1)①",INDEX('1.2(1)①'!$B:$B,MATCH(F635,'1.2(1)①'!$J:$J,0),1),INDEX('1.2(1)②'!$B:$B,MATCH(F635,'1.2(1)②'!$J:$J,0),1))</f>
        <v>52</v>
      </c>
      <c r="F635" s="45" t="s">
        <v>2321</v>
      </c>
      <c r="G635" s="45" t="s">
        <v>1752</v>
      </c>
      <c r="H635" s="45" t="s">
        <v>1733</v>
      </c>
      <c r="I635" s="45" t="s">
        <v>1742</v>
      </c>
      <c r="J635" s="45" t="s">
        <v>1735</v>
      </c>
      <c r="K635" s="45" t="s">
        <v>1736</v>
      </c>
      <c r="L635" s="45">
        <v>195</v>
      </c>
      <c r="M635" s="45" t="s">
        <v>1187</v>
      </c>
      <c r="N635" s="45" t="s">
        <v>1188</v>
      </c>
      <c r="O635" s="73" t="s">
        <v>1178</v>
      </c>
      <c r="P635" s="45" t="s">
        <v>1182</v>
      </c>
      <c r="Q635" s="45" t="s">
        <v>1737</v>
      </c>
      <c r="R635" s="45" t="s">
        <v>1738</v>
      </c>
      <c r="S635" s="45" t="s">
        <v>1739</v>
      </c>
      <c r="T635" s="45" t="s">
        <v>1737</v>
      </c>
      <c r="U635" s="45" t="s">
        <v>1738</v>
      </c>
      <c r="V635" s="45" t="s">
        <v>1739</v>
      </c>
      <c r="W635" s="99" t="s">
        <v>2669</v>
      </c>
      <c r="X635" s="99"/>
    </row>
    <row r="636" spans="2:24" ht="43.2">
      <c r="B636" s="45">
        <f t="shared" si="9"/>
        <v>630</v>
      </c>
      <c r="C636" s="45" t="s">
        <v>1731</v>
      </c>
      <c r="D636" s="45" t="s">
        <v>1929</v>
      </c>
      <c r="E636" s="99">
        <f>IF(D636="1.2(1)①",INDEX('1.2(1)①'!$B:$B,MATCH(F636,'1.2(1)①'!$J:$J,0),1),INDEX('1.2(1)②'!$B:$B,MATCH(F636,'1.2(1)②'!$J:$J,0),1))</f>
        <v>52</v>
      </c>
      <c r="F636" s="45" t="s">
        <v>2321</v>
      </c>
      <c r="G636" s="45" t="s">
        <v>1752</v>
      </c>
      <c r="H636" s="45" t="s">
        <v>1733</v>
      </c>
      <c r="I636" s="45" t="s">
        <v>1743</v>
      </c>
      <c r="J636" s="45" t="s">
        <v>1735</v>
      </c>
      <c r="K636" s="45" t="s">
        <v>1736</v>
      </c>
      <c r="L636" s="45">
        <v>246</v>
      </c>
      <c r="M636" s="45" t="s">
        <v>1187</v>
      </c>
      <c r="N636" s="45" t="s">
        <v>1188</v>
      </c>
      <c r="O636" s="73" t="s">
        <v>1178</v>
      </c>
      <c r="P636" s="45" t="s">
        <v>1182</v>
      </c>
      <c r="Q636" s="45" t="s">
        <v>1737</v>
      </c>
      <c r="R636" s="45" t="s">
        <v>1738</v>
      </c>
      <c r="S636" s="45" t="s">
        <v>1739</v>
      </c>
      <c r="T636" s="45" t="s">
        <v>1737</v>
      </c>
      <c r="U636" s="45" t="s">
        <v>1738</v>
      </c>
      <c r="V636" s="45" t="s">
        <v>1739</v>
      </c>
      <c r="W636" s="99" t="s">
        <v>2669</v>
      </c>
      <c r="X636" s="99"/>
    </row>
    <row r="637" spans="2:24" ht="43.2">
      <c r="B637" s="45">
        <f t="shared" si="9"/>
        <v>631</v>
      </c>
      <c r="C637" s="45" t="s">
        <v>1731</v>
      </c>
      <c r="D637" s="45" t="s">
        <v>1929</v>
      </c>
      <c r="E637" s="99">
        <f>IF(D637="1.2(1)①",INDEX('1.2(1)①'!$B:$B,MATCH(F637,'1.2(1)①'!$J:$J,0),1),INDEX('1.2(1)②'!$B:$B,MATCH(F637,'1.2(1)②'!$J:$J,0),1))</f>
        <v>52</v>
      </c>
      <c r="F637" s="45" t="s">
        <v>2321</v>
      </c>
      <c r="G637" s="45" t="s">
        <v>1752</v>
      </c>
      <c r="H637" s="45" t="s">
        <v>1733</v>
      </c>
      <c r="I637" s="45" t="s">
        <v>1744</v>
      </c>
      <c r="J637" s="45" t="s">
        <v>1735</v>
      </c>
      <c r="K637" s="45" t="s">
        <v>1736</v>
      </c>
      <c r="L637" s="45">
        <v>303</v>
      </c>
      <c r="M637" s="45" t="s">
        <v>1187</v>
      </c>
      <c r="N637" s="45" t="s">
        <v>1188</v>
      </c>
      <c r="O637" s="73" t="s">
        <v>1178</v>
      </c>
      <c r="P637" s="45" t="s">
        <v>1182</v>
      </c>
      <c r="Q637" s="45" t="s">
        <v>1737</v>
      </c>
      <c r="R637" s="45" t="s">
        <v>1738</v>
      </c>
      <c r="S637" s="45" t="s">
        <v>1739</v>
      </c>
      <c r="T637" s="45" t="s">
        <v>1737</v>
      </c>
      <c r="U637" s="45" t="s">
        <v>1738</v>
      </c>
      <c r="V637" s="45" t="s">
        <v>1739</v>
      </c>
      <c r="W637" s="99" t="s">
        <v>2669</v>
      </c>
      <c r="X637" s="99"/>
    </row>
    <row r="638" spans="2:24" ht="43.2">
      <c r="B638" s="45">
        <f t="shared" si="9"/>
        <v>632</v>
      </c>
      <c r="C638" s="45" t="s">
        <v>1731</v>
      </c>
      <c r="D638" s="45" t="s">
        <v>1929</v>
      </c>
      <c r="E638" s="99">
        <f>IF(D638="1.2(1)①",INDEX('1.2(1)①'!$B:$B,MATCH(F638,'1.2(1)①'!$J:$J,0),1),INDEX('1.2(1)②'!$B:$B,MATCH(F638,'1.2(1)②'!$J:$J,0),1))</f>
        <v>52</v>
      </c>
      <c r="F638" s="45" t="s">
        <v>2321</v>
      </c>
      <c r="G638" s="45" t="s">
        <v>1752</v>
      </c>
      <c r="H638" s="45" t="s">
        <v>1733</v>
      </c>
      <c r="I638" s="45" t="s">
        <v>1745</v>
      </c>
      <c r="J638" s="45" t="s">
        <v>1735</v>
      </c>
      <c r="K638" s="45" t="s">
        <v>1736</v>
      </c>
      <c r="L638" s="45">
        <v>392</v>
      </c>
      <c r="M638" s="45" t="s">
        <v>1187</v>
      </c>
      <c r="N638" s="45" t="s">
        <v>1188</v>
      </c>
      <c r="O638" s="73" t="s">
        <v>1178</v>
      </c>
      <c r="P638" s="45" t="s">
        <v>1182</v>
      </c>
      <c r="Q638" s="45" t="s">
        <v>1737</v>
      </c>
      <c r="R638" s="45" t="s">
        <v>1738</v>
      </c>
      <c r="S638" s="45" t="s">
        <v>1739</v>
      </c>
      <c r="T638" s="45" t="s">
        <v>1737</v>
      </c>
      <c r="U638" s="45" t="s">
        <v>1738</v>
      </c>
      <c r="V638" s="45" t="s">
        <v>1739</v>
      </c>
      <c r="W638" s="99" t="s">
        <v>2669</v>
      </c>
      <c r="X638" s="99"/>
    </row>
    <row r="639" spans="2:24" ht="57.6">
      <c r="B639" s="45">
        <f t="shared" si="9"/>
        <v>633</v>
      </c>
      <c r="C639" s="45" t="s">
        <v>1731</v>
      </c>
      <c r="D639" s="45" t="s">
        <v>1929</v>
      </c>
      <c r="E639" s="99">
        <f>IF(D639="1.2(1)①",INDEX('1.2(1)①'!$B:$B,MATCH(F639,'1.2(1)①'!$J:$J,0),1),INDEX('1.2(1)②'!$B:$B,MATCH(F639,'1.2(1)②'!$J:$J,0),1))</f>
        <v>52</v>
      </c>
      <c r="F639" s="45" t="s">
        <v>2321</v>
      </c>
      <c r="G639" s="45" t="s">
        <v>1752</v>
      </c>
      <c r="H639" s="45" t="s">
        <v>1733</v>
      </c>
      <c r="I639" s="45" t="s">
        <v>1746</v>
      </c>
      <c r="J639" s="45" t="s">
        <v>1735</v>
      </c>
      <c r="K639" s="45" t="s">
        <v>1736</v>
      </c>
      <c r="L639" s="45">
        <v>507</v>
      </c>
      <c r="M639" s="45" t="s">
        <v>1187</v>
      </c>
      <c r="N639" s="45" t="s">
        <v>1188</v>
      </c>
      <c r="O639" s="73">
        <v>3600000</v>
      </c>
      <c r="P639" s="45" t="s">
        <v>1182</v>
      </c>
      <c r="Q639" s="45" t="s">
        <v>1737</v>
      </c>
      <c r="R639" s="45" t="s">
        <v>1738</v>
      </c>
      <c r="S639" s="45" t="s">
        <v>1739</v>
      </c>
      <c r="T639" s="45" t="s">
        <v>1737</v>
      </c>
      <c r="U639" s="45" t="s">
        <v>1738</v>
      </c>
      <c r="V639" s="45" t="s">
        <v>1739</v>
      </c>
      <c r="W639" s="99" t="s">
        <v>2669</v>
      </c>
      <c r="X639" s="52" t="s">
        <v>2967</v>
      </c>
    </row>
    <row r="640" spans="2:24" ht="43.2">
      <c r="B640" s="45">
        <f t="shared" si="9"/>
        <v>634</v>
      </c>
      <c r="C640" s="45" t="s">
        <v>1731</v>
      </c>
      <c r="D640" s="45" t="s">
        <v>1929</v>
      </c>
      <c r="E640" s="99">
        <f>IF(D640="1.2(1)①",INDEX('1.2(1)①'!$B:$B,MATCH(F640,'1.2(1)①'!$J:$J,0),1),INDEX('1.2(1)②'!$B:$B,MATCH(F640,'1.2(1)②'!$J:$J,0),1))</f>
        <v>52</v>
      </c>
      <c r="F640" s="45" t="s">
        <v>2321</v>
      </c>
      <c r="G640" s="45" t="s">
        <v>1752</v>
      </c>
      <c r="H640" s="45" t="s">
        <v>1733</v>
      </c>
      <c r="I640" s="45" t="s">
        <v>1747</v>
      </c>
      <c r="J640" s="45" t="s">
        <v>1735</v>
      </c>
      <c r="K640" s="45" t="s">
        <v>1736</v>
      </c>
      <c r="L640" s="45">
        <v>756</v>
      </c>
      <c r="M640" s="45" t="s">
        <v>1187</v>
      </c>
      <c r="N640" s="45" t="s">
        <v>1188</v>
      </c>
      <c r="O640" s="73" t="s">
        <v>1178</v>
      </c>
      <c r="P640" s="45" t="s">
        <v>1182</v>
      </c>
      <c r="Q640" s="45" t="s">
        <v>1737</v>
      </c>
      <c r="R640" s="45" t="s">
        <v>1738</v>
      </c>
      <c r="S640" s="45" t="s">
        <v>1739</v>
      </c>
      <c r="T640" s="45" t="s">
        <v>1737</v>
      </c>
      <c r="U640" s="45" t="s">
        <v>1738</v>
      </c>
      <c r="V640" s="45" t="s">
        <v>1739</v>
      </c>
      <c r="W640" s="99" t="s">
        <v>2669</v>
      </c>
      <c r="X640" s="99"/>
    </row>
    <row r="641" spans="2:24" ht="57.6">
      <c r="B641" s="45">
        <f t="shared" ref="B641:B704" si="10">ROW(B641)-6</f>
        <v>635</v>
      </c>
      <c r="C641" s="45" t="s">
        <v>1731</v>
      </c>
      <c r="D641" s="45" t="s">
        <v>1929</v>
      </c>
      <c r="E641" s="99">
        <f>IF(D641="1.2(1)①",INDEX('1.2(1)①'!$B:$B,MATCH(F641,'1.2(1)①'!$J:$J,0),1),INDEX('1.2(1)②'!$B:$B,MATCH(F641,'1.2(1)②'!$J:$J,0),1))</f>
        <v>52</v>
      </c>
      <c r="F641" s="45" t="s">
        <v>2321</v>
      </c>
      <c r="G641" s="45" t="s">
        <v>1752</v>
      </c>
      <c r="H641" s="45" t="s">
        <v>1733</v>
      </c>
      <c r="I641" s="45" t="s">
        <v>1748</v>
      </c>
      <c r="J641" s="45" t="s">
        <v>1735</v>
      </c>
      <c r="K641" s="45" t="s">
        <v>1736</v>
      </c>
      <c r="L641" s="45">
        <v>1385</v>
      </c>
      <c r="M641" s="45" t="s">
        <v>1187</v>
      </c>
      <c r="N641" s="45" t="s">
        <v>1188</v>
      </c>
      <c r="O641" s="73">
        <v>4400000</v>
      </c>
      <c r="P641" s="45" t="s">
        <v>1182</v>
      </c>
      <c r="Q641" s="45" t="s">
        <v>1737</v>
      </c>
      <c r="R641" s="45" t="s">
        <v>1738</v>
      </c>
      <c r="S641" s="45" t="s">
        <v>1739</v>
      </c>
      <c r="T641" s="45" t="s">
        <v>1737</v>
      </c>
      <c r="U641" s="45" t="s">
        <v>1738</v>
      </c>
      <c r="V641" s="45" t="s">
        <v>1739</v>
      </c>
      <c r="W641" s="99" t="s">
        <v>2669</v>
      </c>
      <c r="X641" s="52" t="s">
        <v>2967</v>
      </c>
    </row>
    <row r="642" spans="2:24" ht="43.2">
      <c r="B642" s="45">
        <f t="shared" si="10"/>
        <v>636</v>
      </c>
      <c r="C642" s="45" t="s">
        <v>1731</v>
      </c>
      <c r="D642" s="45" t="s">
        <v>1929</v>
      </c>
      <c r="E642" s="99">
        <f>IF(D642="1.2(1)①",INDEX('1.2(1)①'!$B:$B,MATCH(F642,'1.2(1)①'!$J:$J,0),1),INDEX('1.2(1)②'!$B:$B,MATCH(F642,'1.2(1)②'!$J:$J,0),1))</f>
        <v>52</v>
      </c>
      <c r="F642" s="45" t="s">
        <v>2321</v>
      </c>
      <c r="G642" s="45" t="s">
        <v>1752</v>
      </c>
      <c r="H642" s="45" t="s">
        <v>1733</v>
      </c>
      <c r="I642" s="45" t="s">
        <v>1749</v>
      </c>
      <c r="J642" s="45" t="s">
        <v>1735</v>
      </c>
      <c r="K642" s="45" t="s">
        <v>1736</v>
      </c>
      <c r="L642" s="45">
        <v>1783</v>
      </c>
      <c r="M642" s="45" t="s">
        <v>1187</v>
      </c>
      <c r="N642" s="45" t="s">
        <v>1188</v>
      </c>
      <c r="O642" s="73" t="s">
        <v>1178</v>
      </c>
      <c r="P642" s="45" t="s">
        <v>1182</v>
      </c>
      <c r="Q642" s="45" t="s">
        <v>1737</v>
      </c>
      <c r="R642" s="45" t="s">
        <v>1738</v>
      </c>
      <c r="S642" s="45" t="s">
        <v>1739</v>
      </c>
      <c r="T642" s="45" t="s">
        <v>1737</v>
      </c>
      <c r="U642" s="45" t="s">
        <v>1738</v>
      </c>
      <c r="V642" s="45" t="s">
        <v>1739</v>
      </c>
      <c r="W642" s="99" t="s">
        <v>2669</v>
      </c>
      <c r="X642" s="99"/>
    </row>
    <row r="643" spans="2:24" ht="43.2">
      <c r="B643" s="45">
        <f t="shared" si="10"/>
        <v>637</v>
      </c>
      <c r="C643" s="45" t="s">
        <v>1731</v>
      </c>
      <c r="D643" s="45" t="s">
        <v>1929</v>
      </c>
      <c r="E643" s="99">
        <f>IF(D643="1.2(1)①",INDEX('1.2(1)①'!$B:$B,MATCH(F643,'1.2(1)①'!$J:$J,0),1),INDEX('1.2(1)②'!$B:$B,MATCH(F643,'1.2(1)②'!$J:$J,0),1))</f>
        <v>52</v>
      </c>
      <c r="F643" s="45" t="s">
        <v>2321</v>
      </c>
      <c r="G643" s="45" t="s">
        <v>1752</v>
      </c>
      <c r="H643" s="45" t="s">
        <v>1733</v>
      </c>
      <c r="I643" s="45" t="s">
        <v>1750</v>
      </c>
      <c r="J643" s="45" t="s">
        <v>1735</v>
      </c>
      <c r="K643" s="45" t="s">
        <v>1736</v>
      </c>
      <c r="L643" s="45">
        <v>2513</v>
      </c>
      <c r="M643" s="45" t="s">
        <v>1187</v>
      </c>
      <c r="N643" s="45" t="s">
        <v>1188</v>
      </c>
      <c r="O643" s="73" t="s">
        <v>1178</v>
      </c>
      <c r="P643" s="45" t="s">
        <v>1182</v>
      </c>
      <c r="Q643" s="45" t="s">
        <v>1737</v>
      </c>
      <c r="R643" s="45" t="s">
        <v>1738</v>
      </c>
      <c r="S643" s="45" t="s">
        <v>1739</v>
      </c>
      <c r="T643" s="45" t="s">
        <v>1737</v>
      </c>
      <c r="U643" s="45" t="s">
        <v>1738</v>
      </c>
      <c r="V643" s="45" t="s">
        <v>1739</v>
      </c>
      <c r="W643" s="99" t="s">
        <v>2669</v>
      </c>
      <c r="X643" s="99"/>
    </row>
    <row r="644" spans="2:24" ht="43.2">
      <c r="B644" s="45">
        <f t="shared" si="10"/>
        <v>638</v>
      </c>
      <c r="C644" s="45" t="s">
        <v>1731</v>
      </c>
      <c r="D644" s="45" t="s">
        <v>1929</v>
      </c>
      <c r="E644" s="99">
        <f>IF(D644="1.2(1)①",INDEX('1.2(1)①'!$B:$B,MATCH(F644,'1.2(1)①'!$J:$J,0),1),INDEX('1.2(1)②'!$B:$B,MATCH(F644,'1.2(1)②'!$J:$J,0),1))</f>
        <v>52</v>
      </c>
      <c r="F644" s="45" t="s">
        <v>2321</v>
      </c>
      <c r="G644" s="45" t="s">
        <v>1752</v>
      </c>
      <c r="H644" s="45" t="s">
        <v>1733</v>
      </c>
      <c r="I644" s="45" t="s">
        <v>1751</v>
      </c>
      <c r="J644" s="45" t="s">
        <v>1735</v>
      </c>
      <c r="K644" s="45" t="s">
        <v>1736</v>
      </c>
      <c r="L644" s="45">
        <v>3325</v>
      </c>
      <c r="M644" s="45" t="s">
        <v>1187</v>
      </c>
      <c r="N644" s="45" t="s">
        <v>1188</v>
      </c>
      <c r="O644" s="73" t="s">
        <v>1178</v>
      </c>
      <c r="P644" s="45" t="s">
        <v>1182</v>
      </c>
      <c r="Q644" s="45" t="s">
        <v>1737</v>
      </c>
      <c r="R644" s="45" t="s">
        <v>1738</v>
      </c>
      <c r="S644" s="45" t="s">
        <v>1739</v>
      </c>
      <c r="T644" s="45" t="s">
        <v>1737</v>
      </c>
      <c r="U644" s="45" t="s">
        <v>1738</v>
      </c>
      <c r="V644" s="45" t="s">
        <v>1739</v>
      </c>
      <c r="W644" s="99" t="s">
        <v>2669</v>
      </c>
      <c r="X644" s="99"/>
    </row>
    <row r="645" spans="2:24" ht="43.2">
      <c r="B645" s="45">
        <f t="shared" si="10"/>
        <v>639</v>
      </c>
      <c r="C645" s="45" t="s">
        <v>1731</v>
      </c>
      <c r="D645" s="45" t="s">
        <v>1929</v>
      </c>
      <c r="E645" s="99">
        <f>IF(D645="1.2(1)①",INDEX('1.2(1)①'!$B:$B,MATCH(F645,'1.2(1)①'!$J:$J,0),1),INDEX('1.2(1)②'!$B:$B,MATCH(F645,'1.2(1)②'!$J:$J,0),1))</f>
        <v>52</v>
      </c>
      <c r="F645" s="45" t="s">
        <v>2321</v>
      </c>
      <c r="G645" s="45" t="s">
        <v>1753</v>
      </c>
      <c r="H645" s="45" t="s">
        <v>1733</v>
      </c>
      <c r="I645" s="45" t="s">
        <v>1754</v>
      </c>
      <c r="J645" s="45" t="s">
        <v>1735</v>
      </c>
      <c r="K645" s="45" t="s">
        <v>1736</v>
      </c>
      <c r="L645" s="45">
        <v>42</v>
      </c>
      <c r="M645" s="45" t="s">
        <v>1187</v>
      </c>
      <c r="N645" s="45" t="s">
        <v>1188</v>
      </c>
      <c r="O645" s="73" t="s">
        <v>1178</v>
      </c>
      <c r="P645" s="45" t="s">
        <v>1182</v>
      </c>
      <c r="Q645" s="45" t="s">
        <v>1737</v>
      </c>
      <c r="R645" s="45" t="s">
        <v>1738</v>
      </c>
      <c r="S645" s="45" t="s">
        <v>1739</v>
      </c>
      <c r="T645" s="45" t="s">
        <v>1737</v>
      </c>
      <c r="U645" s="45" t="s">
        <v>1738</v>
      </c>
      <c r="V645" s="45" t="s">
        <v>1739</v>
      </c>
      <c r="W645" s="99" t="s">
        <v>2669</v>
      </c>
      <c r="X645" s="99"/>
    </row>
    <row r="646" spans="2:24" ht="43.2">
      <c r="B646" s="45">
        <f t="shared" si="10"/>
        <v>640</v>
      </c>
      <c r="C646" s="45" t="s">
        <v>1731</v>
      </c>
      <c r="D646" s="45" t="s">
        <v>1929</v>
      </c>
      <c r="E646" s="99">
        <f>IF(D646="1.2(1)①",INDEX('1.2(1)①'!$B:$B,MATCH(F646,'1.2(1)①'!$J:$J,0),1),INDEX('1.2(1)②'!$B:$B,MATCH(F646,'1.2(1)②'!$J:$J,0),1))</f>
        <v>52</v>
      </c>
      <c r="F646" s="45" t="s">
        <v>2321</v>
      </c>
      <c r="G646" s="45" t="s">
        <v>1753</v>
      </c>
      <c r="H646" s="45" t="s">
        <v>1733</v>
      </c>
      <c r="I646" s="45" t="s">
        <v>1755</v>
      </c>
      <c r="J646" s="45" t="s">
        <v>1735</v>
      </c>
      <c r="K646" s="45" t="s">
        <v>1736</v>
      </c>
      <c r="L646" s="45">
        <v>74</v>
      </c>
      <c r="M646" s="45" t="s">
        <v>1187</v>
      </c>
      <c r="N646" s="45" t="s">
        <v>1188</v>
      </c>
      <c r="O646" s="73" t="s">
        <v>1178</v>
      </c>
      <c r="P646" s="45" t="s">
        <v>1182</v>
      </c>
      <c r="Q646" s="45" t="s">
        <v>1737</v>
      </c>
      <c r="R646" s="45" t="s">
        <v>1738</v>
      </c>
      <c r="S646" s="45" t="s">
        <v>1739</v>
      </c>
      <c r="T646" s="45" t="s">
        <v>1737</v>
      </c>
      <c r="U646" s="45" t="s">
        <v>1738</v>
      </c>
      <c r="V646" s="45" t="s">
        <v>1739</v>
      </c>
      <c r="W646" s="99" t="s">
        <v>2669</v>
      </c>
      <c r="X646" s="99"/>
    </row>
    <row r="647" spans="2:24" ht="57.6">
      <c r="B647" s="45">
        <f t="shared" si="10"/>
        <v>641</v>
      </c>
      <c r="C647" s="45" t="s">
        <v>1731</v>
      </c>
      <c r="D647" s="45" t="s">
        <v>1929</v>
      </c>
      <c r="E647" s="99">
        <f>IF(D647="1.2(1)①",INDEX('1.2(1)①'!$B:$B,MATCH(F647,'1.2(1)①'!$J:$J,0),1),INDEX('1.2(1)②'!$B:$B,MATCH(F647,'1.2(1)②'!$J:$J,0),1))</f>
        <v>52</v>
      </c>
      <c r="F647" s="45" t="s">
        <v>2321</v>
      </c>
      <c r="G647" s="45" t="s">
        <v>1753</v>
      </c>
      <c r="H647" s="45" t="s">
        <v>1733</v>
      </c>
      <c r="I647" s="45" t="s">
        <v>1740</v>
      </c>
      <c r="J647" s="45" t="s">
        <v>1735</v>
      </c>
      <c r="K647" s="45" t="s">
        <v>1736</v>
      </c>
      <c r="L647" s="45">
        <v>100</v>
      </c>
      <c r="M647" s="45" t="s">
        <v>1187</v>
      </c>
      <c r="N647" s="45" t="s">
        <v>1188</v>
      </c>
      <c r="O647" s="73">
        <v>1350000</v>
      </c>
      <c r="P647" s="45" t="s">
        <v>1182</v>
      </c>
      <c r="Q647" s="45" t="s">
        <v>1737</v>
      </c>
      <c r="R647" s="45" t="s">
        <v>1738</v>
      </c>
      <c r="S647" s="45" t="s">
        <v>1739</v>
      </c>
      <c r="T647" s="45" t="s">
        <v>1737</v>
      </c>
      <c r="U647" s="45" t="s">
        <v>1738</v>
      </c>
      <c r="V647" s="45" t="s">
        <v>1739</v>
      </c>
      <c r="W647" s="99" t="s">
        <v>2669</v>
      </c>
      <c r="X647" s="52" t="s">
        <v>2967</v>
      </c>
    </row>
    <row r="648" spans="2:24" ht="43.2">
      <c r="B648" s="45">
        <f t="shared" si="10"/>
        <v>642</v>
      </c>
      <c r="C648" s="45" t="s">
        <v>1731</v>
      </c>
      <c r="D648" s="45" t="s">
        <v>1929</v>
      </c>
      <c r="E648" s="99">
        <f>IF(D648="1.2(1)①",INDEX('1.2(1)①'!$B:$B,MATCH(F648,'1.2(1)①'!$J:$J,0),1),INDEX('1.2(1)②'!$B:$B,MATCH(F648,'1.2(1)②'!$J:$J,0),1))</f>
        <v>52</v>
      </c>
      <c r="F648" s="45" t="s">
        <v>2321</v>
      </c>
      <c r="G648" s="45" t="s">
        <v>1753</v>
      </c>
      <c r="H648" s="45" t="s">
        <v>1733</v>
      </c>
      <c r="I648" s="45" t="s">
        <v>1741</v>
      </c>
      <c r="J648" s="45" t="s">
        <v>1735</v>
      </c>
      <c r="K648" s="45" t="s">
        <v>1736</v>
      </c>
      <c r="L648" s="45">
        <v>144</v>
      </c>
      <c r="M648" s="45" t="s">
        <v>1187</v>
      </c>
      <c r="N648" s="45" t="s">
        <v>1188</v>
      </c>
      <c r="O648" s="73" t="s">
        <v>1178</v>
      </c>
      <c r="P648" s="45" t="s">
        <v>1182</v>
      </c>
      <c r="Q648" s="45" t="s">
        <v>1737</v>
      </c>
      <c r="R648" s="45" t="s">
        <v>1738</v>
      </c>
      <c r="S648" s="45" t="s">
        <v>1739</v>
      </c>
      <c r="T648" s="45" t="s">
        <v>1737</v>
      </c>
      <c r="U648" s="45" t="s">
        <v>1738</v>
      </c>
      <c r="V648" s="45" t="s">
        <v>1739</v>
      </c>
      <c r="W648" s="99" t="s">
        <v>2669</v>
      </c>
      <c r="X648" s="99"/>
    </row>
    <row r="649" spans="2:24" ht="43.2">
      <c r="B649" s="45">
        <f t="shared" si="10"/>
        <v>643</v>
      </c>
      <c r="C649" s="45" t="s">
        <v>1731</v>
      </c>
      <c r="D649" s="45" t="s">
        <v>1929</v>
      </c>
      <c r="E649" s="99">
        <f>IF(D649="1.2(1)①",INDEX('1.2(1)①'!$B:$B,MATCH(F649,'1.2(1)①'!$J:$J,0),1),INDEX('1.2(1)②'!$B:$B,MATCH(F649,'1.2(1)②'!$J:$J,0),1))</f>
        <v>52</v>
      </c>
      <c r="F649" s="45" t="s">
        <v>2321</v>
      </c>
      <c r="G649" s="45" t="s">
        <v>1753</v>
      </c>
      <c r="H649" s="45" t="s">
        <v>1733</v>
      </c>
      <c r="I649" s="45" t="s">
        <v>1742</v>
      </c>
      <c r="J649" s="45" t="s">
        <v>1735</v>
      </c>
      <c r="K649" s="45" t="s">
        <v>1736</v>
      </c>
      <c r="L649" s="45">
        <v>150</v>
      </c>
      <c r="M649" s="45" t="s">
        <v>1187</v>
      </c>
      <c r="N649" s="45" t="s">
        <v>1188</v>
      </c>
      <c r="O649" s="73" t="s">
        <v>1178</v>
      </c>
      <c r="P649" s="45" t="s">
        <v>1182</v>
      </c>
      <c r="Q649" s="45" t="s">
        <v>1737</v>
      </c>
      <c r="R649" s="45" t="s">
        <v>1738</v>
      </c>
      <c r="S649" s="45" t="s">
        <v>1739</v>
      </c>
      <c r="T649" s="45" t="s">
        <v>1737</v>
      </c>
      <c r="U649" s="45" t="s">
        <v>1738</v>
      </c>
      <c r="V649" s="45" t="s">
        <v>1739</v>
      </c>
      <c r="W649" s="99" t="s">
        <v>2669</v>
      </c>
      <c r="X649" s="99"/>
    </row>
    <row r="650" spans="2:24" ht="43.2">
      <c r="B650" s="45">
        <f t="shared" si="10"/>
        <v>644</v>
      </c>
      <c r="C650" s="45" t="s">
        <v>1731</v>
      </c>
      <c r="D650" s="45" t="s">
        <v>1929</v>
      </c>
      <c r="E650" s="99">
        <f>IF(D650="1.2(1)①",INDEX('1.2(1)①'!$B:$B,MATCH(F650,'1.2(1)①'!$J:$J,0),1),INDEX('1.2(1)②'!$B:$B,MATCH(F650,'1.2(1)②'!$J:$J,0),1))</f>
        <v>52</v>
      </c>
      <c r="F650" s="45" t="s">
        <v>2321</v>
      </c>
      <c r="G650" s="45" t="s">
        <v>1753</v>
      </c>
      <c r="H650" s="45" t="s">
        <v>1733</v>
      </c>
      <c r="I650" s="45" t="s">
        <v>1743</v>
      </c>
      <c r="J650" s="45" t="s">
        <v>1735</v>
      </c>
      <c r="K650" s="45" t="s">
        <v>1736</v>
      </c>
      <c r="L650" s="45">
        <v>198</v>
      </c>
      <c r="M650" s="45" t="s">
        <v>1187</v>
      </c>
      <c r="N650" s="45" t="s">
        <v>1188</v>
      </c>
      <c r="O650" s="73" t="s">
        <v>1178</v>
      </c>
      <c r="P650" s="45" t="s">
        <v>1182</v>
      </c>
      <c r="Q650" s="45" t="s">
        <v>1737</v>
      </c>
      <c r="R650" s="45" t="s">
        <v>1738</v>
      </c>
      <c r="S650" s="45" t="s">
        <v>1739</v>
      </c>
      <c r="T650" s="45" t="s">
        <v>1737</v>
      </c>
      <c r="U650" s="45" t="s">
        <v>1738</v>
      </c>
      <c r="V650" s="45" t="s">
        <v>1739</v>
      </c>
      <c r="W650" s="99" t="s">
        <v>2669</v>
      </c>
      <c r="X650" s="99"/>
    </row>
    <row r="651" spans="2:24" ht="43.2">
      <c r="B651" s="45">
        <f t="shared" si="10"/>
        <v>645</v>
      </c>
      <c r="C651" s="45" t="s">
        <v>1731</v>
      </c>
      <c r="D651" s="45" t="s">
        <v>1929</v>
      </c>
      <c r="E651" s="99">
        <f>IF(D651="1.2(1)①",INDEX('1.2(1)①'!$B:$B,MATCH(F651,'1.2(1)①'!$J:$J,0),1),INDEX('1.2(1)②'!$B:$B,MATCH(F651,'1.2(1)②'!$J:$J,0),1))</f>
        <v>52</v>
      </c>
      <c r="F651" s="45" t="s">
        <v>2321</v>
      </c>
      <c r="G651" s="45" t="s">
        <v>1753</v>
      </c>
      <c r="H651" s="45" t="s">
        <v>1733</v>
      </c>
      <c r="I651" s="45" t="s">
        <v>1744</v>
      </c>
      <c r="J651" s="45" t="s">
        <v>1735</v>
      </c>
      <c r="K651" s="45" t="s">
        <v>1736</v>
      </c>
      <c r="L651" s="45">
        <v>264</v>
      </c>
      <c r="M651" s="45" t="s">
        <v>1187</v>
      </c>
      <c r="N651" s="45" t="s">
        <v>1188</v>
      </c>
      <c r="O651" s="73" t="s">
        <v>1178</v>
      </c>
      <c r="P651" s="45" t="s">
        <v>1182</v>
      </c>
      <c r="Q651" s="45" t="s">
        <v>1737</v>
      </c>
      <c r="R651" s="45" t="s">
        <v>1738</v>
      </c>
      <c r="S651" s="45" t="s">
        <v>1739</v>
      </c>
      <c r="T651" s="45" t="s">
        <v>1737</v>
      </c>
      <c r="U651" s="45" t="s">
        <v>1738</v>
      </c>
      <c r="V651" s="45" t="s">
        <v>1739</v>
      </c>
      <c r="W651" s="99" t="s">
        <v>2669</v>
      </c>
      <c r="X651" s="99"/>
    </row>
    <row r="652" spans="2:24" ht="43.2">
      <c r="B652" s="45">
        <f t="shared" si="10"/>
        <v>646</v>
      </c>
      <c r="C652" s="45" t="s">
        <v>1731</v>
      </c>
      <c r="D652" s="45" t="s">
        <v>1929</v>
      </c>
      <c r="E652" s="99">
        <f>IF(D652="1.2(1)①",INDEX('1.2(1)①'!$B:$B,MATCH(F652,'1.2(1)①'!$J:$J,0),1),INDEX('1.2(1)②'!$B:$B,MATCH(F652,'1.2(1)②'!$J:$J,0),1))</f>
        <v>52</v>
      </c>
      <c r="F652" s="45" t="s">
        <v>2321</v>
      </c>
      <c r="G652" s="45" t="s">
        <v>1753</v>
      </c>
      <c r="H652" s="45" t="s">
        <v>1733</v>
      </c>
      <c r="I652" s="45" t="s">
        <v>1745</v>
      </c>
      <c r="J652" s="45" t="s">
        <v>1735</v>
      </c>
      <c r="K652" s="45" t="s">
        <v>1736</v>
      </c>
      <c r="L652" s="45">
        <v>346</v>
      </c>
      <c r="M652" s="45" t="s">
        <v>1187</v>
      </c>
      <c r="N652" s="45" t="s">
        <v>1188</v>
      </c>
      <c r="O652" s="73" t="s">
        <v>1178</v>
      </c>
      <c r="P652" s="45" t="s">
        <v>1182</v>
      </c>
      <c r="Q652" s="45" t="s">
        <v>1737</v>
      </c>
      <c r="R652" s="45" t="s">
        <v>1738</v>
      </c>
      <c r="S652" s="45" t="s">
        <v>1739</v>
      </c>
      <c r="T652" s="45" t="s">
        <v>1737</v>
      </c>
      <c r="U652" s="45" t="s">
        <v>1738</v>
      </c>
      <c r="V652" s="45" t="s">
        <v>1739</v>
      </c>
      <c r="W652" s="99" t="s">
        <v>2669</v>
      </c>
      <c r="X652" s="99"/>
    </row>
    <row r="653" spans="2:24" ht="43.2">
      <c r="B653" s="45">
        <f t="shared" si="10"/>
        <v>647</v>
      </c>
      <c r="C653" s="45" t="s">
        <v>1731</v>
      </c>
      <c r="D653" s="45" t="s">
        <v>1929</v>
      </c>
      <c r="E653" s="99">
        <f>IF(D653="1.2(1)①",INDEX('1.2(1)①'!$B:$B,MATCH(F653,'1.2(1)①'!$J:$J,0),1),INDEX('1.2(1)②'!$B:$B,MATCH(F653,'1.2(1)②'!$J:$J,0),1))</f>
        <v>52</v>
      </c>
      <c r="F653" s="45" t="s">
        <v>2321</v>
      </c>
      <c r="G653" s="45" t="s">
        <v>1753</v>
      </c>
      <c r="H653" s="45" t="s">
        <v>1733</v>
      </c>
      <c r="I653" s="45" t="s">
        <v>1746</v>
      </c>
      <c r="J653" s="45" t="s">
        <v>1735</v>
      </c>
      <c r="K653" s="45" t="s">
        <v>1736</v>
      </c>
      <c r="L653" s="45">
        <v>456</v>
      </c>
      <c r="M653" s="45" t="s">
        <v>1187</v>
      </c>
      <c r="N653" s="45" t="s">
        <v>1188</v>
      </c>
      <c r="O653" s="73" t="s">
        <v>1178</v>
      </c>
      <c r="P653" s="45" t="s">
        <v>1182</v>
      </c>
      <c r="Q653" s="45" t="s">
        <v>1737</v>
      </c>
      <c r="R653" s="45" t="s">
        <v>1738</v>
      </c>
      <c r="S653" s="45" t="s">
        <v>1739</v>
      </c>
      <c r="T653" s="45" t="s">
        <v>1737</v>
      </c>
      <c r="U653" s="45" t="s">
        <v>1738</v>
      </c>
      <c r="V653" s="45" t="s">
        <v>1739</v>
      </c>
      <c r="W653" s="99" t="s">
        <v>2669</v>
      </c>
      <c r="X653" s="99"/>
    </row>
    <row r="654" spans="2:24" ht="43.2">
      <c r="B654" s="45">
        <f t="shared" si="10"/>
        <v>648</v>
      </c>
      <c r="C654" s="45" t="s">
        <v>1731</v>
      </c>
      <c r="D654" s="45" t="s">
        <v>1929</v>
      </c>
      <c r="E654" s="99">
        <f>IF(D654="1.2(1)①",INDEX('1.2(1)①'!$B:$B,MATCH(F654,'1.2(1)①'!$J:$J,0),1),INDEX('1.2(1)②'!$B:$B,MATCH(F654,'1.2(1)②'!$J:$J,0),1))</f>
        <v>52</v>
      </c>
      <c r="F654" s="45" t="s">
        <v>2321</v>
      </c>
      <c r="G654" s="45" t="s">
        <v>1753</v>
      </c>
      <c r="H654" s="45" t="s">
        <v>1733</v>
      </c>
      <c r="I654" s="45" t="s">
        <v>1747</v>
      </c>
      <c r="J654" s="45" t="s">
        <v>1735</v>
      </c>
      <c r="K654" s="45" t="s">
        <v>1736</v>
      </c>
      <c r="L654" s="45">
        <v>745</v>
      </c>
      <c r="M654" s="45" t="s">
        <v>1187</v>
      </c>
      <c r="N654" s="45" t="s">
        <v>1188</v>
      </c>
      <c r="O654" s="73" t="s">
        <v>1178</v>
      </c>
      <c r="P654" s="45" t="s">
        <v>1182</v>
      </c>
      <c r="Q654" s="45" t="s">
        <v>1737</v>
      </c>
      <c r="R654" s="45" t="s">
        <v>1738</v>
      </c>
      <c r="S654" s="45" t="s">
        <v>1739</v>
      </c>
      <c r="T654" s="45" t="s">
        <v>1737</v>
      </c>
      <c r="U654" s="45" t="s">
        <v>1738</v>
      </c>
      <c r="V654" s="45" t="s">
        <v>1739</v>
      </c>
      <c r="W654" s="99" t="s">
        <v>2669</v>
      </c>
      <c r="X654" s="99"/>
    </row>
    <row r="655" spans="2:24" ht="43.2">
      <c r="B655" s="45">
        <f t="shared" si="10"/>
        <v>649</v>
      </c>
      <c r="C655" s="45" t="s">
        <v>1731</v>
      </c>
      <c r="D655" s="45" t="s">
        <v>1929</v>
      </c>
      <c r="E655" s="99">
        <f>IF(D655="1.2(1)①",INDEX('1.2(1)①'!$B:$B,MATCH(F655,'1.2(1)①'!$J:$J,0),1),INDEX('1.2(1)②'!$B:$B,MATCH(F655,'1.2(1)②'!$J:$J,0),1))</f>
        <v>52</v>
      </c>
      <c r="F655" s="45" t="s">
        <v>2321</v>
      </c>
      <c r="G655" s="45" t="s">
        <v>1756</v>
      </c>
      <c r="H655" s="45" t="s">
        <v>1733</v>
      </c>
      <c r="I655" s="45" t="s">
        <v>1754</v>
      </c>
      <c r="J655" s="45" t="s">
        <v>1735</v>
      </c>
      <c r="K655" s="45" t="s">
        <v>1736</v>
      </c>
      <c r="L655" s="45">
        <v>37</v>
      </c>
      <c r="M655" s="45" t="s">
        <v>1187</v>
      </c>
      <c r="N655" s="45" t="s">
        <v>1188</v>
      </c>
      <c r="O655" s="73" t="s">
        <v>1178</v>
      </c>
      <c r="P655" s="45" t="s">
        <v>1182</v>
      </c>
      <c r="Q655" s="45" t="s">
        <v>1737</v>
      </c>
      <c r="R655" s="45" t="s">
        <v>1738</v>
      </c>
      <c r="S655" s="45" t="s">
        <v>1739</v>
      </c>
      <c r="T655" s="45" t="s">
        <v>1737</v>
      </c>
      <c r="U655" s="45" t="s">
        <v>1738</v>
      </c>
      <c r="V655" s="45" t="s">
        <v>1739</v>
      </c>
      <c r="W655" s="99" t="s">
        <v>2669</v>
      </c>
      <c r="X655" s="99"/>
    </row>
    <row r="656" spans="2:24" ht="43.2">
      <c r="B656" s="45">
        <f t="shared" si="10"/>
        <v>650</v>
      </c>
      <c r="C656" s="45" t="s">
        <v>1731</v>
      </c>
      <c r="D656" s="45" t="s">
        <v>1929</v>
      </c>
      <c r="E656" s="99">
        <f>IF(D656="1.2(1)①",INDEX('1.2(1)①'!$B:$B,MATCH(F656,'1.2(1)①'!$J:$J,0),1),INDEX('1.2(1)②'!$B:$B,MATCH(F656,'1.2(1)②'!$J:$J,0),1))</f>
        <v>52</v>
      </c>
      <c r="F656" s="45" t="s">
        <v>2321</v>
      </c>
      <c r="G656" s="45" t="s">
        <v>1756</v>
      </c>
      <c r="H656" s="45" t="s">
        <v>1733</v>
      </c>
      <c r="I656" s="45" t="s">
        <v>1755</v>
      </c>
      <c r="J656" s="45" t="s">
        <v>1735</v>
      </c>
      <c r="K656" s="45" t="s">
        <v>1736</v>
      </c>
      <c r="L656" s="45">
        <v>68</v>
      </c>
      <c r="M656" s="45" t="s">
        <v>1187</v>
      </c>
      <c r="N656" s="45" t="s">
        <v>1188</v>
      </c>
      <c r="O656" s="73" t="s">
        <v>1178</v>
      </c>
      <c r="P656" s="45" t="s">
        <v>1182</v>
      </c>
      <c r="Q656" s="45" t="s">
        <v>1737</v>
      </c>
      <c r="R656" s="45" t="s">
        <v>1738</v>
      </c>
      <c r="S656" s="45" t="s">
        <v>1739</v>
      </c>
      <c r="T656" s="45" t="s">
        <v>1737</v>
      </c>
      <c r="U656" s="45" t="s">
        <v>1738</v>
      </c>
      <c r="V656" s="45" t="s">
        <v>1739</v>
      </c>
      <c r="W656" s="99" t="s">
        <v>2669</v>
      </c>
      <c r="X656" s="99"/>
    </row>
    <row r="657" spans="2:24" ht="43.2">
      <c r="B657" s="45">
        <f t="shared" si="10"/>
        <v>651</v>
      </c>
      <c r="C657" s="45" t="s">
        <v>1731</v>
      </c>
      <c r="D657" s="45" t="s">
        <v>1929</v>
      </c>
      <c r="E657" s="99">
        <f>IF(D657="1.2(1)①",INDEX('1.2(1)①'!$B:$B,MATCH(F657,'1.2(1)①'!$J:$J,0),1),INDEX('1.2(1)②'!$B:$B,MATCH(F657,'1.2(1)②'!$J:$J,0),1))</f>
        <v>52</v>
      </c>
      <c r="F657" s="45" t="s">
        <v>2321</v>
      </c>
      <c r="G657" s="45" t="s">
        <v>1756</v>
      </c>
      <c r="H657" s="45" t="s">
        <v>1733</v>
      </c>
      <c r="I657" s="45" t="s">
        <v>1740</v>
      </c>
      <c r="J657" s="45" t="s">
        <v>1735</v>
      </c>
      <c r="K657" s="45" t="s">
        <v>1736</v>
      </c>
      <c r="L657" s="45">
        <v>95</v>
      </c>
      <c r="M657" s="45" t="s">
        <v>1187</v>
      </c>
      <c r="N657" s="45" t="s">
        <v>1188</v>
      </c>
      <c r="O657" s="73" t="s">
        <v>1178</v>
      </c>
      <c r="P657" s="45" t="s">
        <v>1182</v>
      </c>
      <c r="Q657" s="45" t="s">
        <v>1737</v>
      </c>
      <c r="R657" s="45" t="s">
        <v>1738</v>
      </c>
      <c r="S657" s="45" t="s">
        <v>1739</v>
      </c>
      <c r="T657" s="45" t="s">
        <v>1737</v>
      </c>
      <c r="U657" s="45" t="s">
        <v>1738</v>
      </c>
      <c r="V657" s="45" t="s">
        <v>1739</v>
      </c>
      <c r="W657" s="99" t="s">
        <v>2669</v>
      </c>
      <c r="X657" s="99"/>
    </row>
    <row r="658" spans="2:24" ht="43.2">
      <c r="B658" s="45">
        <f t="shared" si="10"/>
        <v>652</v>
      </c>
      <c r="C658" s="45" t="s">
        <v>1731</v>
      </c>
      <c r="D658" s="45" t="s">
        <v>1929</v>
      </c>
      <c r="E658" s="99">
        <f>IF(D658="1.2(1)①",INDEX('1.2(1)①'!$B:$B,MATCH(F658,'1.2(1)①'!$J:$J,0),1),INDEX('1.2(1)②'!$B:$B,MATCH(F658,'1.2(1)②'!$J:$J,0),1))</f>
        <v>52</v>
      </c>
      <c r="F658" s="45" t="s">
        <v>2321</v>
      </c>
      <c r="G658" s="45" t="s">
        <v>1756</v>
      </c>
      <c r="H658" s="45" t="s">
        <v>1733</v>
      </c>
      <c r="I658" s="45" t="s">
        <v>1741</v>
      </c>
      <c r="J658" s="45" t="s">
        <v>1735</v>
      </c>
      <c r="K658" s="45" t="s">
        <v>1736</v>
      </c>
      <c r="L658" s="45">
        <v>139</v>
      </c>
      <c r="M658" s="45" t="s">
        <v>1187</v>
      </c>
      <c r="N658" s="45" t="s">
        <v>1188</v>
      </c>
      <c r="O658" s="73" t="s">
        <v>1178</v>
      </c>
      <c r="P658" s="45" t="s">
        <v>1182</v>
      </c>
      <c r="Q658" s="45" t="s">
        <v>1737</v>
      </c>
      <c r="R658" s="45" t="s">
        <v>1738</v>
      </c>
      <c r="S658" s="45" t="s">
        <v>1739</v>
      </c>
      <c r="T658" s="45" t="s">
        <v>1737</v>
      </c>
      <c r="U658" s="45" t="s">
        <v>1738</v>
      </c>
      <c r="V658" s="45" t="s">
        <v>1739</v>
      </c>
      <c r="W658" s="99" t="s">
        <v>2669</v>
      </c>
      <c r="X658" s="99"/>
    </row>
    <row r="659" spans="2:24" ht="43.2">
      <c r="B659" s="45">
        <f t="shared" si="10"/>
        <v>653</v>
      </c>
      <c r="C659" s="45" t="s">
        <v>1731</v>
      </c>
      <c r="D659" s="45" t="s">
        <v>1929</v>
      </c>
      <c r="E659" s="99">
        <f>IF(D659="1.2(1)①",INDEX('1.2(1)①'!$B:$B,MATCH(F659,'1.2(1)①'!$J:$J,0),1),INDEX('1.2(1)②'!$B:$B,MATCH(F659,'1.2(1)②'!$J:$J,0),1))</f>
        <v>52</v>
      </c>
      <c r="F659" s="45" t="s">
        <v>2321</v>
      </c>
      <c r="G659" s="45" t="s">
        <v>1756</v>
      </c>
      <c r="H659" s="45" t="s">
        <v>1733</v>
      </c>
      <c r="I659" s="45" t="s">
        <v>1742</v>
      </c>
      <c r="J659" s="45" t="s">
        <v>1735</v>
      </c>
      <c r="K659" s="45" t="s">
        <v>1736</v>
      </c>
      <c r="L659" s="45">
        <v>151</v>
      </c>
      <c r="M659" s="45" t="s">
        <v>1187</v>
      </c>
      <c r="N659" s="45" t="s">
        <v>1188</v>
      </c>
      <c r="O659" s="73" t="s">
        <v>1178</v>
      </c>
      <c r="P659" s="45" t="s">
        <v>1182</v>
      </c>
      <c r="Q659" s="45" t="s">
        <v>1737</v>
      </c>
      <c r="R659" s="45" t="s">
        <v>1738</v>
      </c>
      <c r="S659" s="45" t="s">
        <v>1739</v>
      </c>
      <c r="T659" s="45" t="s">
        <v>1737</v>
      </c>
      <c r="U659" s="45" t="s">
        <v>1738</v>
      </c>
      <c r="V659" s="45" t="s">
        <v>1739</v>
      </c>
      <c r="W659" s="99" t="s">
        <v>2669</v>
      </c>
      <c r="X659" s="99"/>
    </row>
    <row r="660" spans="2:24" ht="43.2">
      <c r="B660" s="45">
        <f t="shared" si="10"/>
        <v>654</v>
      </c>
      <c r="C660" s="45" t="s">
        <v>1731</v>
      </c>
      <c r="D660" s="45" t="s">
        <v>1929</v>
      </c>
      <c r="E660" s="99">
        <f>IF(D660="1.2(1)①",INDEX('1.2(1)①'!$B:$B,MATCH(F660,'1.2(1)①'!$J:$J,0),1),INDEX('1.2(1)②'!$B:$B,MATCH(F660,'1.2(1)②'!$J:$J,0),1))</f>
        <v>52</v>
      </c>
      <c r="F660" s="45" t="s">
        <v>2321</v>
      </c>
      <c r="G660" s="45" t="s">
        <v>1756</v>
      </c>
      <c r="H660" s="45" t="s">
        <v>1733</v>
      </c>
      <c r="I660" s="45" t="s">
        <v>1743</v>
      </c>
      <c r="J660" s="45" t="s">
        <v>1735</v>
      </c>
      <c r="K660" s="45" t="s">
        <v>1736</v>
      </c>
      <c r="L660" s="45">
        <v>198</v>
      </c>
      <c r="M660" s="45" t="s">
        <v>1187</v>
      </c>
      <c r="N660" s="45" t="s">
        <v>1188</v>
      </c>
      <c r="O660" s="73" t="s">
        <v>1178</v>
      </c>
      <c r="P660" s="45" t="s">
        <v>1182</v>
      </c>
      <c r="Q660" s="45" t="s">
        <v>1737</v>
      </c>
      <c r="R660" s="45" t="s">
        <v>1738</v>
      </c>
      <c r="S660" s="45" t="s">
        <v>1739</v>
      </c>
      <c r="T660" s="45" t="s">
        <v>1737</v>
      </c>
      <c r="U660" s="45" t="s">
        <v>1738</v>
      </c>
      <c r="V660" s="45" t="s">
        <v>1739</v>
      </c>
      <c r="W660" s="99" t="s">
        <v>2669</v>
      </c>
      <c r="X660" s="99"/>
    </row>
    <row r="661" spans="2:24" ht="43.2">
      <c r="B661" s="45">
        <f t="shared" si="10"/>
        <v>655</v>
      </c>
      <c r="C661" s="45" t="s">
        <v>1731</v>
      </c>
      <c r="D661" s="45" t="s">
        <v>1929</v>
      </c>
      <c r="E661" s="99">
        <f>IF(D661="1.2(1)①",INDEX('1.2(1)①'!$B:$B,MATCH(F661,'1.2(1)①'!$J:$J,0),1),INDEX('1.2(1)②'!$B:$B,MATCH(F661,'1.2(1)②'!$J:$J,0),1))</f>
        <v>52</v>
      </c>
      <c r="F661" s="45" t="s">
        <v>2321</v>
      </c>
      <c r="G661" s="45" t="s">
        <v>1756</v>
      </c>
      <c r="H661" s="45" t="s">
        <v>1733</v>
      </c>
      <c r="I661" s="45" t="s">
        <v>1744</v>
      </c>
      <c r="J661" s="45" t="s">
        <v>1735</v>
      </c>
      <c r="K661" s="45" t="s">
        <v>1736</v>
      </c>
      <c r="L661" s="45">
        <v>262</v>
      </c>
      <c r="M661" s="45" t="s">
        <v>1187</v>
      </c>
      <c r="N661" s="45" t="s">
        <v>1188</v>
      </c>
      <c r="O661" s="73" t="s">
        <v>1178</v>
      </c>
      <c r="P661" s="45" t="s">
        <v>1182</v>
      </c>
      <c r="Q661" s="45" t="s">
        <v>1737</v>
      </c>
      <c r="R661" s="45" t="s">
        <v>1738</v>
      </c>
      <c r="S661" s="45" t="s">
        <v>1739</v>
      </c>
      <c r="T661" s="45" t="s">
        <v>1737</v>
      </c>
      <c r="U661" s="45" t="s">
        <v>1738</v>
      </c>
      <c r="V661" s="45" t="s">
        <v>1739</v>
      </c>
      <c r="W661" s="99" t="s">
        <v>2669</v>
      </c>
      <c r="X661" s="99"/>
    </row>
    <row r="662" spans="2:24" ht="57.6">
      <c r="B662" s="45">
        <f t="shared" si="10"/>
        <v>656</v>
      </c>
      <c r="C662" s="45" t="s">
        <v>1731</v>
      </c>
      <c r="D662" s="45" t="s">
        <v>1929</v>
      </c>
      <c r="E662" s="99">
        <f>IF(D662="1.2(1)①",INDEX('1.2(1)①'!$B:$B,MATCH(F662,'1.2(1)①'!$J:$J,0),1),INDEX('1.2(1)②'!$B:$B,MATCH(F662,'1.2(1)②'!$J:$J,0),1))</f>
        <v>52</v>
      </c>
      <c r="F662" s="45" t="s">
        <v>2321</v>
      </c>
      <c r="G662" s="45" t="s">
        <v>1756</v>
      </c>
      <c r="H662" s="45" t="s">
        <v>1733</v>
      </c>
      <c r="I662" s="45" t="s">
        <v>1745</v>
      </c>
      <c r="J662" s="45" t="s">
        <v>1735</v>
      </c>
      <c r="K662" s="45" t="s">
        <v>1736</v>
      </c>
      <c r="L662" s="45">
        <v>328</v>
      </c>
      <c r="M662" s="45" t="s">
        <v>1187</v>
      </c>
      <c r="N662" s="45" t="s">
        <v>1188</v>
      </c>
      <c r="O662" s="73">
        <v>1880000</v>
      </c>
      <c r="P662" s="45" t="s">
        <v>1182</v>
      </c>
      <c r="Q662" s="45" t="s">
        <v>1737</v>
      </c>
      <c r="R662" s="45" t="s">
        <v>1738</v>
      </c>
      <c r="S662" s="45" t="s">
        <v>1739</v>
      </c>
      <c r="T662" s="45" t="s">
        <v>1737</v>
      </c>
      <c r="U662" s="45" t="s">
        <v>1738</v>
      </c>
      <c r="V662" s="45" t="s">
        <v>1739</v>
      </c>
      <c r="W662" s="99" t="s">
        <v>2669</v>
      </c>
      <c r="X662" s="52" t="s">
        <v>2967</v>
      </c>
    </row>
    <row r="663" spans="2:24" ht="43.2">
      <c r="B663" s="45">
        <f t="shared" si="10"/>
        <v>657</v>
      </c>
      <c r="C663" s="45" t="s">
        <v>1731</v>
      </c>
      <c r="D663" s="45" t="s">
        <v>1929</v>
      </c>
      <c r="E663" s="99">
        <f>IF(D663="1.2(1)①",INDEX('1.2(1)①'!$B:$B,MATCH(F663,'1.2(1)①'!$J:$J,0),1),INDEX('1.2(1)②'!$B:$B,MATCH(F663,'1.2(1)②'!$J:$J,0),1))</f>
        <v>52</v>
      </c>
      <c r="F663" s="45" t="s">
        <v>2321</v>
      </c>
      <c r="G663" s="45" t="s">
        <v>1756</v>
      </c>
      <c r="H663" s="45" t="s">
        <v>1733</v>
      </c>
      <c r="I663" s="45" t="s">
        <v>1746</v>
      </c>
      <c r="J663" s="45" t="s">
        <v>1735</v>
      </c>
      <c r="K663" s="45" t="s">
        <v>1736</v>
      </c>
      <c r="L663" s="45">
        <v>431</v>
      </c>
      <c r="M663" s="45" t="s">
        <v>1187</v>
      </c>
      <c r="N663" s="45" t="s">
        <v>1188</v>
      </c>
      <c r="O663" s="73" t="s">
        <v>1178</v>
      </c>
      <c r="P663" s="45" t="s">
        <v>1182</v>
      </c>
      <c r="Q663" s="45" t="s">
        <v>1737</v>
      </c>
      <c r="R663" s="45" t="s">
        <v>1738</v>
      </c>
      <c r="S663" s="45" t="s">
        <v>1739</v>
      </c>
      <c r="T663" s="45" t="s">
        <v>1737</v>
      </c>
      <c r="U663" s="45" t="s">
        <v>1738</v>
      </c>
      <c r="V663" s="45" t="s">
        <v>1739</v>
      </c>
      <c r="W663" s="99" t="s">
        <v>2669</v>
      </c>
      <c r="X663" s="99"/>
    </row>
    <row r="664" spans="2:24" ht="43.2">
      <c r="B664" s="45">
        <f t="shared" si="10"/>
        <v>658</v>
      </c>
      <c r="C664" s="45" t="s">
        <v>1731</v>
      </c>
      <c r="D664" s="45" t="s">
        <v>1929</v>
      </c>
      <c r="E664" s="99">
        <f>IF(D664="1.2(1)①",INDEX('1.2(1)①'!$B:$B,MATCH(F664,'1.2(1)①'!$J:$J,0),1),INDEX('1.2(1)②'!$B:$B,MATCH(F664,'1.2(1)②'!$J:$J,0),1))</f>
        <v>52</v>
      </c>
      <c r="F664" s="45" t="s">
        <v>2321</v>
      </c>
      <c r="G664" s="45" t="s">
        <v>1756</v>
      </c>
      <c r="H664" s="45" t="s">
        <v>1733</v>
      </c>
      <c r="I664" s="45" t="s">
        <v>1747</v>
      </c>
      <c r="J664" s="45" t="s">
        <v>1735</v>
      </c>
      <c r="K664" s="45" t="s">
        <v>1736</v>
      </c>
      <c r="L664" s="45">
        <v>755</v>
      </c>
      <c r="M664" s="45" t="s">
        <v>1187</v>
      </c>
      <c r="N664" s="45" t="s">
        <v>1188</v>
      </c>
      <c r="O664" s="73" t="s">
        <v>1178</v>
      </c>
      <c r="P664" s="45" t="s">
        <v>1182</v>
      </c>
      <c r="Q664" s="45" t="s">
        <v>1737</v>
      </c>
      <c r="R664" s="45" t="s">
        <v>1738</v>
      </c>
      <c r="S664" s="45" t="s">
        <v>1739</v>
      </c>
      <c r="T664" s="45" t="s">
        <v>1737</v>
      </c>
      <c r="U664" s="45" t="s">
        <v>1738</v>
      </c>
      <c r="V664" s="45" t="s">
        <v>1739</v>
      </c>
      <c r="W664" s="99" t="s">
        <v>2669</v>
      </c>
      <c r="X664" s="99"/>
    </row>
    <row r="665" spans="2:24" ht="43.2">
      <c r="B665" s="45">
        <f t="shared" si="10"/>
        <v>659</v>
      </c>
      <c r="C665" s="45" t="s">
        <v>1757</v>
      </c>
      <c r="D665" s="45" t="s">
        <v>1929</v>
      </c>
      <c r="E665" s="99">
        <f>IF(D665="1.2(1)①",INDEX('1.2(1)①'!$B:$B,MATCH(F665,'1.2(1)①'!$J:$J,0),1),INDEX('1.2(1)②'!$B:$B,MATCH(F665,'1.2(1)②'!$J:$J,0),1))</f>
        <v>52</v>
      </c>
      <c r="F665" s="45" t="s">
        <v>2321</v>
      </c>
      <c r="G665" s="45" t="s">
        <v>1758</v>
      </c>
      <c r="H665" s="45" t="s">
        <v>1733</v>
      </c>
      <c r="I665" s="45" t="s">
        <v>1734</v>
      </c>
      <c r="J665" s="45" t="s">
        <v>1735</v>
      </c>
      <c r="K665" s="45" t="s">
        <v>1736</v>
      </c>
      <c r="L665" s="45">
        <v>163</v>
      </c>
      <c r="M665" s="45" t="s">
        <v>1187</v>
      </c>
      <c r="N665" s="45" t="s">
        <v>1188</v>
      </c>
      <c r="O665" s="73" t="s">
        <v>1178</v>
      </c>
      <c r="P665" s="45" t="s">
        <v>1182</v>
      </c>
      <c r="Q665" s="45" t="s">
        <v>1759</v>
      </c>
      <c r="R665" s="45" t="s">
        <v>1760</v>
      </c>
      <c r="S665" s="45" t="s">
        <v>1761</v>
      </c>
      <c r="T665" s="45" t="s">
        <v>1759</v>
      </c>
      <c r="U665" s="45" t="s">
        <v>1760</v>
      </c>
      <c r="V665" s="45" t="s">
        <v>1761</v>
      </c>
      <c r="W665" s="99" t="s">
        <v>2669</v>
      </c>
      <c r="X665" s="99"/>
    </row>
    <row r="666" spans="2:24" ht="43.2">
      <c r="B666" s="45">
        <f t="shared" si="10"/>
        <v>660</v>
      </c>
      <c r="C666" s="45" t="s">
        <v>1757</v>
      </c>
      <c r="D666" s="45" t="s">
        <v>1929</v>
      </c>
      <c r="E666" s="99">
        <f>IF(D666="1.2(1)①",INDEX('1.2(1)①'!$B:$B,MATCH(F666,'1.2(1)①'!$J:$J,0),1),INDEX('1.2(1)②'!$B:$B,MATCH(F666,'1.2(1)②'!$J:$J,0),1))</f>
        <v>52</v>
      </c>
      <c r="F666" s="45" t="s">
        <v>2321</v>
      </c>
      <c r="G666" s="45" t="s">
        <v>1758</v>
      </c>
      <c r="H666" s="45" t="s">
        <v>1733</v>
      </c>
      <c r="I666" s="45" t="s">
        <v>1740</v>
      </c>
      <c r="J666" s="45" t="s">
        <v>1735</v>
      </c>
      <c r="K666" s="45" t="s">
        <v>1736</v>
      </c>
      <c r="L666" s="45">
        <v>197</v>
      </c>
      <c r="M666" s="45" t="s">
        <v>1187</v>
      </c>
      <c r="N666" s="45" t="s">
        <v>1188</v>
      </c>
      <c r="O666" s="73" t="s">
        <v>1178</v>
      </c>
      <c r="P666" s="45" t="s">
        <v>1182</v>
      </c>
      <c r="Q666" s="45" t="s">
        <v>1759</v>
      </c>
      <c r="R666" s="45" t="s">
        <v>1760</v>
      </c>
      <c r="S666" s="45" t="s">
        <v>1761</v>
      </c>
      <c r="T666" s="45" t="s">
        <v>1759</v>
      </c>
      <c r="U666" s="45" t="s">
        <v>1760</v>
      </c>
      <c r="V666" s="45" t="s">
        <v>1761</v>
      </c>
      <c r="W666" s="99" t="s">
        <v>2669</v>
      </c>
      <c r="X666" s="99"/>
    </row>
    <row r="667" spans="2:24" ht="43.2">
      <c r="B667" s="45">
        <f t="shared" si="10"/>
        <v>661</v>
      </c>
      <c r="C667" s="45" t="s">
        <v>1757</v>
      </c>
      <c r="D667" s="45" t="s">
        <v>1929</v>
      </c>
      <c r="E667" s="99">
        <f>IF(D667="1.2(1)①",INDEX('1.2(1)①'!$B:$B,MATCH(F667,'1.2(1)①'!$J:$J,0),1),INDEX('1.2(1)②'!$B:$B,MATCH(F667,'1.2(1)②'!$J:$J,0),1))</f>
        <v>52</v>
      </c>
      <c r="F667" s="45" t="s">
        <v>2321</v>
      </c>
      <c r="G667" s="45" t="s">
        <v>1758</v>
      </c>
      <c r="H667" s="45" t="s">
        <v>1733</v>
      </c>
      <c r="I667" s="45" t="s">
        <v>1741</v>
      </c>
      <c r="J667" s="45" t="s">
        <v>1735</v>
      </c>
      <c r="K667" s="45" t="s">
        <v>1736</v>
      </c>
      <c r="L667" s="45">
        <v>309</v>
      </c>
      <c r="M667" s="45" t="s">
        <v>1187</v>
      </c>
      <c r="N667" s="45" t="s">
        <v>1188</v>
      </c>
      <c r="O667" s="73" t="s">
        <v>1178</v>
      </c>
      <c r="P667" s="45" t="s">
        <v>1182</v>
      </c>
      <c r="Q667" s="45" t="s">
        <v>1759</v>
      </c>
      <c r="R667" s="45" t="s">
        <v>1760</v>
      </c>
      <c r="S667" s="45" t="s">
        <v>1761</v>
      </c>
      <c r="T667" s="45" t="s">
        <v>1759</v>
      </c>
      <c r="U667" s="45" t="s">
        <v>1760</v>
      </c>
      <c r="V667" s="45" t="s">
        <v>1761</v>
      </c>
      <c r="W667" s="99" t="s">
        <v>2669</v>
      </c>
      <c r="X667" s="99"/>
    </row>
    <row r="668" spans="2:24" ht="43.2">
      <c r="B668" s="45">
        <f t="shared" si="10"/>
        <v>662</v>
      </c>
      <c r="C668" s="45" t="s">
        <v>1757</v>
      </c>
      <c r="D668" s="45" t="s">
        <v>1929</v>
      </c>
      <c r="E668" s="99">
        <f>IF(D668="1.2(1)①",INDEX('1.2(1)①'!$B:$B,MATCH(F668,'1.2(1)①'!$J:$J,0),1),INDEX('1.2(1)②'!$B:$B,MATCH(F668,'1.2(1)②'!$J:$J,0),1))</f>
        <v>52</v>
      </c>
      <c r="F668" s="45" t="s">
        <v>2321</v>
      </c>
      <c r="G668" s="45" t="s">
        <v>1758</v>
      </c>
      <c r="H668" s="45" t="s">
        <v>1733</v>
      </c>
      <c r="I668" s="45" t="s">
        <v>1742</v>
      </c>
      <c r="J668" s="45" t="s">
        <v>1735</v>
      </c>
      <c r="K668" s="45" t="s">
        <v>1736</v>
      </c>
      <c r="L668" s="45">
        <v>244</v>
      </c>
      <c r="M668" s="45" t="s">
        <v>1187</v>
      </c>
      <c r="N668" s="45" t="s">
        <v>1188</v>
      </c>
      <c r="O668" s="73" t="s">
        <v>1178</v>
      </c>
      <c r="P668" s="45" t="s">
        <v>1182</v>
      </c>
      <c r="Q668" s="45" t="s">
        <v>1759</v>
      </c>
      <c r="R668" s="45" t="s">
        <v>1760</v>
      </c>
      <c r="S668" s="45" t="s">
        <v>1761</v>
      </c>
      <c r="T668" s="45" t="s">
        <v>1759</v>
      </c>
      <c r="U668" s="45" t="s">
        <v>1760</v>
      </c>
      <c r="V668" s="45" t="s">
        <v>1761</v>
      </c>
      <c r="W668" s="99" t="s">
        <v>2669</v>
      </c>
      <c r="X668" s="99"/>
    </row>
    <row r="669" spans="2:24" ht="43.2">
      <c r="B669" s="45">
        <f t="shared" si="10"/>
        <v>663</v>
      </c>
      <c r="C669" s="45" t="s">
        <v>1757</v>
      </c>
      <c r="D669" s="45" t="s">
        <v>1929</v>
      </c>
      <c r="E669" s="99">
        <f>IF(D669="1.2(1)①",INDEX('1.2(1)①'!$B:$B,MATCH(F669,'1.2(1)①'!$J:$J,0),1),INDEX('1.2(1)②'!$B:$B,MATCH(F669,'1.2(1)②'!$J:$J,0),1))</f>
        <v>52</v>
      </c>
      <c r="F669" s="45" t="s">
        <v>2321</v>
      </c>
      <c r="G669" s="45" t="s">
        <v>1758</v>
      </c>
      <c r="H669" s="45" t="s">
        <v>1733</v>
      </c>
      <c r="I669" s="45" t="s">
        <v>1743</v>
      </c>
      <c r="J669" s="45" t="s">
        <v>1735</v>
      </c>
      <c r="K669" s="45" t="s">
        <v>1736</v>
      </c>
      <c r="L669" s="45">
        <v>309</v>
      </c>
      <c r="M669" s="45" t="s">
        <v>1187</v>
      </c>
      <c r="N669" s="45" t="s">
        <v>1188</v>
      </c>
      <c r="O669" s="73" t="s">
        <v>1178</v>
      </c>
      <c r="P669" s="45" t="s">
        <v>1182</v>
      </c>
      <c r="Q669" s="45" t="s">
        <v>1759</v>
      </c>
      <c r="R669" s="45" t="s">
        <v>1760</v>
      </c>
      <c r="S669" s="45" t="s">
        <v>1761</v>
      </c>
      <c r="T669" s="45" t="s">
        <v>1759</v>
      </c>
      <c r="U669" s="45" t="s">
        <v>1760</v>
      </c>
      <c r="V669" s="45" t="s">
        <v>1761</v>
      </c>
      <c r="W669" s="99" t="s">
        <v>2669</v>
      </c>
      <c r="X669" s="99"/>
    </row>
    <row r="670" spans="2:24" ht="43.2">
      <c r="B670" s="45">
        <f t="shared" si="10"/>
        <v>664</v>
      </c>
      <c r="C670" s="45" t="s">
        <v>1757</v>
      </c>
      <c r="D670" s="45" t="s">
        <v>1929</v>
      </c>
      <c r="E670" s="99">
        <f>IF(D670="1.2(1)①",INDEX('1.2(1)①'!$B:$B,MATCH(F670,'1.2(1)①'!$J:$J,0),1),INDEX('1.2(1)②'!$B:$B,MATCH(F670,'1.2(1)②'!$J:$J,0),1))</f>
        <v>52</v>
      </c>
      <c r="F670" s="45" t="s">
        <v>2321</v>
      </c>
      <c r="G670" s="45" t="s">
        <v>1758</v>
      </c>
      <c r="H670" s="45" t="s">
        <v>1733</v>
      </c>
      <c r="I670" s="45" t="s">
        <v>1744</v>
      </c>
      <c r="J670" s="45" t="s">
        <v>1735</v>
      </c>
      <c r="K670" s="45" t="s">
        <v>1736</v>
      </c>
      <c r="L670" s="45">
        <v>411</v>
      </c>
      <c r="M670" s="45" t="s">
        <v>1187</v>
      </c>
      <c r="N670" s="45" t="s">
        <v>1188</v>
      </c>
      <c r="O670" s="73" t="s">
        <v>1178</v>
      </c>
      <c r="P670" s="45" t="s">
        <v>1182</v>
      </c>
      <c r="Q670" s="45" t="s">
        <v>1759</v>
      </c>
      <c r="R670" s="45" t="s">
        <v>1760</v>
      </c>
      <c r="S670" s="45" t="s">
        <v>1761</v>
      </c>
      <c r="T670" s="45" t="s">
        <v>1759</v>
      </c>
      <c r="U670" s="45" t="s">
        <v>1760</v>
      </c>
      <c r="V670" s="45" t="s">
        <v>1761</v>
      </c>
      <c r="W670" s="99" t="s">
        <v>2669</v>
      </c>
      <c r="X670" s="99"/>
    </row>
    <row r="671" spans="2:24" ht="43.2">
      <c r="B671" s="45">
        <f t="shared" si="10"/>
        <v>665</v>
      </c>
      <c r="C671" s="45" t="s">
        <v>1757</v>
      </c>
      <c r="D671" s="45" t="s">
        <v>1929</v>
      </c>
      <c r="E671" s="99">
        <f>IF(D671="1.2(1)①",INDEX('1.2(1)①'!$B:$B,MATCH(F671,'1.2(1)①'!$J:$J,0),1),INDEX('1.2(1)②'!$B:$B,MATCH(F671,'1.2(1)②'!$J:$J,0),1))</f>
        <v>52</v>
      </c>
      <c r="F671" s="45" t="s">
        <v>2321</v>
      </c>
      <c r="G671" s="45" t="s">
        <v>1758</v>
      </c>
      <c r="H671" s="45" t="s">
        <v>1733</v>
      </c>
      <c r="I671" s="45" t="s">
        <v>1745</v>
      </c>
      <c r="J671" s="45" t="s">
        <v>1735</v>
      </c>
      <c r="K671" s="45" t="s">
        <v>1736</v>
      </c>
      <c r="L671" s="45">
        <v>460</v>
      </c>
      <c r="M671" s="45" t="s">
        <v>1187</v>
      </c>
      <c r="N671" s="45" t="s">
        <v>1188</v>
      </c>
      <c r="O671" s="73" t="s">
        <v>1178</v>
      </c>
      <c r="P671" s="45" t="s">
        <v>1182</v>
      </c>
      <c r="Q671" s="45" t="s">
        <v>1759</v>
      </c>
      <c r="R671" s="45" t="s">
        <v>1760</v>
      </c>
      <c r="S671" s="45" t="s">
        <v>1761</v>
      </c>
      <c r="T671" s="45" t="s">
        <v>1759</v>
      </c>
      <c r="U671" s="45" t="s">
        <v>1760</v>
      </c>
      <c r="V671" s="45" t="s">
        <v>1761</v>
      </c>
      <c r="W671" s="99" t="s">
        <v>2669</v>
      </c>
      <c r="X671" s="99"/>
    </row>
    <row r="672" spans="2:24" ht="43.2">
      <c r="B672" s="45">
        <f t="shared" si="10"/>
        <v>666</v>
      </c>
      <c r="C672" s="45" t="s">
        <v>1757</v>
      </c>
      <c r="D672" s="45" t="s">
        <v>1929</v>
      </c>
      <c r="E672" s="99">
        <f>IF(D672="1.2(1)①",INDEX('1.2(1)①'!$B:$B,MATCH(F672,'1.2(1)①'!$J:$J,0),1),INDEX('1.2(1)②'!$B:$B,MATCH(F672,'1.2(1)②'!$J:$J,0),1))</f>
        <v>52</v>
      </c>
      <c r="F672" s="45" t="s">
        <v>2321</v>
      </c>
      <c r="G672" s="45" t="s">
        <v>1758</v>
      </c>
      <c r="H672" s="45" t="s">
        <v>1733</v>
      </c>
      <c r="I672" s="45" t="s">
        <v>1746</v>
      </c>
      <c r="J672" s="45" t="s">
        <v>1735</v>
      </c>
      <c r="K672" s="45" t="s">
        <v>1736</v>
      </c>
      <c r="L672" s="45">
        <v>581</v>
      </c>
      <c r="M672" s="45" t="s">
        <v>1187</v>
      </c>
      <c r="N672" s="45" t="s">
        <v>1188</v>
      </c>
      <c r="O672" s="73" t="s">
        <v>1178</v>
      </c>
      <c r="P672" s="45" t="s">
        <v>1182</v>
      </c>
      <c r="Q672" s="45" t="s">
        <v>1759</v>
      </c>
      <c r="R672" s="45" t="s">
        <v>1760</v>
      </c>
      <c r="S672" s="45" t="s">
        <v>1761</v>
      </c>
      <c r="T672" s="45" t="s">
        <v>1759</v>
      </c>
      <c r="U672" s="45" t="s">
        <v>1760</v>
      </c>
      <c r="V672" s="45" t="s">
        <v>1761</v>
      </c>
      <c r="W672" s="99" t="s">
        <v>2669</v>
      </c>
      <c r="X672" s="99"/>
    </row>
    <row r="673" spans="2:24" ht="43.2">
      <c r="B673" s="45">
        <f t="shared" si="10"/>
        <v>667</v>
      </c>
      <c r="C673" s="45" t="s">
        <v>1757</v>
      </c>
      <c r="D673" s="45" t="s">
        <v>1929</v>
      </c>
      <c r="E673" s="99">
        <f>IF(D673="1.2(1)①",INDEX('1.2(1)①'!$B:$B,MATCH(F673,'1.2(1)①'!$J:$J,0),1),INDEX('1.2(1)②'!$B:$B,MATCH(F673,'1.2(1)②'!$J:$J,0),1))</f>
        <v>52</v>
      </c>
      <c r="F673" s="45" t="s">
        <v>2321</v>
      </c>
      <c r="G673" s="45" t="s">
        <v>1758</v>
      </c>
      <c r="H673" s="45" t="s">
        <v>1733</v>
      </c>
      <c r="I673" s="45" t="s">
        <v>1747</v>
      </c>
      <c r="J673" s="45" t="s">
        <v>1735</v>
      </c>
      <c r="K673" s="45" t="s">
        <v>1736</v>
      </c>
      <c r="L673" s="45">
        <v>899</v>
      </c>
      <c r="M673" s="45" t="s">
        <v>1187</v>
      </c>
      <c r="N673" s="45" t="s">
        <v>1188</v>
      </c>
      <c r="O673" s="73" t="s">
        <v>1178</v>
      </c>
      <c r="P673" s="45" t="s">
        <v>1182</v>
      </c>
      <c r="Q673" s="45" t="s">
        <v>1759</v>
      </c>
      <c r="R673" s="45" t="s">
        <v>1760</v>
      </c>
      <c r="S673" s="45" t="s">
        <v>1761</v>
      </c>
      <c r="T673" s="45" t="s">
        <v>1759</v>
      </c>
      <c r="U673" s="45" t="s">
        <v>1760</v>
      </c>
      <c r="V673" s="45" t="s">
        <v>1761</v>
      </c>
      <c r="W673" s="99" t="s">
        <v>2669</v>
      </c>
      <c r="X673" s="99"/>
    </row>
    <row r="674" spans="2:24" ht="43.2">
      <c r="B674" s="45">
        <f t="shared" si="10"/>
        <v>668</v>
      </c>
      <c r="C674" s="45" t="s">
        <v>1757</v>
      </c>
      <c r="D674" s="45" t="s">
        <v>1929</v>
      </c>
      <c r="E674" s="99">
        <f>IF(D674="1.2(1)①",INDEX('1.2(1)①'!$B:$B,MATCH(F674,'1.2(1)①'!$J:$J,0),1),INDEX('1.2(1)②'!$B:$B,MATCH(F674,'1.2(1)②'!$J:$J,0),1))</f>
        <v>52</v>
      </c>
      <c r="F674" s="45" t="s">
        <v>2321</v>
      </c>
      <c r="G674" s="45" t="s">
        <v>1758</v>
      </c>
      <c r="H674" s="45" t="s">
        <v>1733</v>
      </c>
      <c r="I674" s="45" t="s">
        <v>1748</v>
      </c>
      <c r="J674" s="45" t="s">
        <v>1735</v>
      </c>
      <c r="K674" s="45" t="s">
        <v>1736</v>
      </c>
      <c r="L674" s="45">
        <v>1675</v>
      </c>
      <c r="M674" s="45" t="s">
        <v>1187</v>
      </c>
      <c r="N674" s="45" t="s">
        <v>1188</v>
      </c>
      <c r="O674" s="73" t="s">
        <v>1178</v>
      </c>
      <c r="P674" s="45" t="s">
        <v>1182</v>
      </c>
      <c r="Q674" s="45" t="s">
        <v>1759</v>
      </c>
      <c r="R674" s="45" t="s">
        <v>1760</v>
      </c>
      <c r="S674" s="45" t="s">
        <v>1761</v>
      </c>
      <c r="T674" s="45" t="s">
        <v>1759</v>
      </c>
      <c r="U674" s="45" t="s">
        <v>1760</v>
      </c>
      <c r="V674" s="45" t="s">
        <v>1761</v>
      </c>
      <c r="W674" s="99" t="s">
        <v>2669</v>
      </c>
      <c r="X674" s="99"/>
    </row>
    <row r="675" spans="2:24" ht="43.2">
      <c r="B675" s="45">
        <f t="shared" si="10"/>
        <v>669</v>
      </c>
      <c r="C675" s="45" t="s">
        <v>1757</v>
      </c>
      <c r="D675" s="45" t="s">
        <v>1929</v>
      </c>
      <c r="E675" s="99">
        <f>IF(D675="1.2(1)①",INDEX('1.2(1)①'!$B:$B,MATCH(F675,'1.2(1)①'!$J:$J,0),1),INDEX('1.2(1)②'!$B:$B,MATCH(F675,'1.2(1)②'!$J:$J,0),1))</f>
        <v>52</v>
      </c>
      <c r="F675" s="45" t="s">
        <v>2321</v>
      </c>
      <c r="G675" s="45" t="s">
        <v>1758</v>
      </c>
      <c r="H675" s="45" t="s">
        <v>1733</v>
      </c>
      <c r="I675" s="45" t="s">
        <v>1749</v>
      </c>
      <c r="J675" s="45" t="s">
        <v>1735</v>
      </c>
      <c r="K675" s="45" t="s">
        <v>1736</v>
      </c>
      <c r="L675" s="45">
        <v>2094</v>
      </c>
      <c r="M675" s="45" t="s">
        <v>1187</v>
      </c>
      <c r="N675" s="45" t="s">
        <v>1188</v>
      </c>
      <c r="O675" s="73" t="s">
        <v>1178</v>
      </c>
      <c r="P675" s="45" t="s">
        <v>1182</v>
      </c>
      <c r="Q675" s="45" t="s">
        <v>1759</v>
      </c>
      <c r="R675" s="45" t="s">
        <v>1760</v>
      </c>
      <c r="S675" s="45" t="s">
        <v>1761</v>
      </c>
      <c r="T675" s="45" t="s">
        <v>1759</v>
      </c>
      <c r="U675" s="45" t="s">
        <v>1760</v>
      </c>
      <c r="V675" s="45" t="s">
        <v>1761</v>
      </c>
      <c r="W675" s="99" t="s">
        <v>2669</v>
      </c>
      <c r="X675" s="99"/>
    </row>
    <row r="676" spans="2:24" ht="43.2">
      <c r="B676" s="45">
        <f t="shared" si="10"/>
        <v>670</v>
      </c>
      <c r="C676" s="45" t="s">
        <v>1757</v>
      </c>
      <c r="D676" s="45" t="s">
        <v>1929</v>
      </c>
      <c r="E676" s="99">
        <f>IF(D676="1.2(1)①",INDEX('1.2(1)①'!$B:$B,MATCH(F676,'1.2(1)①'!$J:$J,0),1),INDEX('1.2(1)②'!$B:$B,MATCH(F676,'1.2(1)②'!$J:$J,0),1))</f>
        <v>52</v>
      </c>
      <c r="F676" s="45" t="s">
        <v>2321</v>
      </c>
      <c r="G676" s="45" t="s">
        <v>1758</v>
      </c>
      <c r="H676" s="45" t="s">
        <v>1733</v>
      </c>
      <c r="I676" s="45" t="s">
        <v>1750</v>
      </c>
      <c r="J676" s="45" t="s">
        <v>1735</v>
      </c>
      <c r="K676" s="45" t="s">
        <v>1736</v>
      </c>
      <c r="L676" s="45">
        <v>3300</v>
      </c>
      <c r="M676" s="45" t="s">
        <v>1187</v>
      </c>
      <c r="N676" s="45" t="s">
        <v>1188</v>
      </c>
      <c r="O676" s="73" t="s">
        <v>1178</v>
      </c>
      <c r="P676" s="45" t="s">
        <v>1182</v>
      </c>
      <c r="Q676" s="45" t="s">
        <v>1759</v>
      </c>
      <c r="R676" s="45" t="s">
        <v>1760</v>
      </c>
      <c r="S676" s="45" t="s">
        <v>1761</v>
      </c>
      <c r="T676" s="45" t="s">
        <v>1759</v>
      </c>
      <c r="U676" s="45" t="s">
        <v>1760</v>
      </c>
      <c r="V676" s="45" t="s">
        <v>1761</v>
      </c>
      <c r="W676" s="99" t="s">
        <v>2669</v>
      </c>
      <c r="X676" s="99"/>
    </row>
    <row r="677" spans="2:24" ht="43.2">
      <c r="B677" s="45">
        <f t="shared" si="10"/>
        <v>671</v>
      </c>
      <c r="C677" s="45" t="s">
        <v>1757</v>
      </c>
      <c r="D677" s="45" t="s">
        <v>1929</v>
      </c>
      <c r="E677" s="99">
        <f>IF(D677="1.2(1)①",INDEX('1.2(1)①'!$B:$B,MATCH(F677,'1.2(1)①'!$J:$J,0),1),INDEX('1.2(1)②'!$B:$B,MATCH(F677,'1.2(1)②'!$J:$J,0),1))</f>
        <v>52</v>
      </c>
      <c r="F677" s="45" t="s">
        <v>2321</v>
      </c>
      <c r="G677" s="45" t="s">
        <v>1758</v>
      </c>
      <c r="H677" s="45" t="s">
        <v>1733</v>
      </c>
      <c r="I677" s="45" t="s">
        <v>1751</v>
      </c>
      <c r="J677" s="45" t="s">
        <v>1735</v>
      </c>
      <c r="K677" s="45" t="s">
        <v>1736</v>
      </c>
      <c r="L677" s="45">
        <v>4088</v>
      </c>
      <c r="M677" s="45" t="s">
        <v>1187</v>
      </c>
      <c r="N677" s="45" t="s">
        <v>1188</v>
      </c>
      <c r="O677" s="73" t="s">
        <v>1178</v>
      </c>
      <c r="P677" s="45" t="s">
        <v>1182</v>
      </c>
      <c r="Q677" s="45" t="s">
        <v>1759</v>
      </c>
      <c r="R677" s="45" t="s">
        <v>1760</v>
      </c>
      <c r="S677" s="45" t="s">
        <v>1761</v>
      </c>
      <c r="T677" s="45" t="s">
        <v>1759</v>
      </c>
      <c r="U677" s="45" t="s">
        <v>1760</v>
      </c>
      <c r="V677" s="45" t="s">
        <v>1761</v>
      </c>
      <c r="W677" s="99" t="s">
        <v>2669</v>
      </c>
      <c r="X677" s="99"/>
    </row>
    <row r="678" spans="2:24" ht="43.2">
      <c r="B678" s="45">
        <f t="shared" si="10"/>
        <v>672</v>
      </c>
      <c r="C678" s="45" t="s">
        <v>1757</v>
      </c>
      <c r="D678" s="45" t="s">
        <v>1929</v>
      </c>
      <c r="E678" s="99">
        <f>IF(D678="1.2(1)①",INDEX('1.2(1)①'!$B:$B,MATCH(F678,'1.2(1)①'!$J:$J,0),1),INDEX('1.2(1)②'!$B:$B,MATCH(F678,'1.2(1)②'!$J:$J,0),1))</f>
        <v>52</v>
      </c>
      <c r="F678" s="45" t="s">
        <v>2321</v>
      </c>
      <c r="G678" s="45" t="s">
        <v>1762</v>
      </c>
      <c r="H678" s="45" t="s">
        <v>1733</v>
      </c>
      <c r="I678" s="45" t="s">
        <v>1734</v>
      </c>
      <c r="J678" s="45" t="s">
        <v>1735</v>
      </c>
      <c r="K678" s="45" t="s">
        <v>1736</v>
      </c>
      <c r="L678" s="45">
        <v>157</v>
      </c>
      <c r="M678" s="45" t="s">
        <v>1187</v>
      </c>
      <c r="N678" s="45" t="s">
        <v>1188</v>
      </c>
      <c r="O678" s="73" t="s">
        <v>1178</v>
      </c>
      <c r="P678" s="45" t="s">
        <v>1182</v>
      </c>
      <c r="Q678" s="45" t="s">
        <v>1759</v>
      </c>
      <c r="R678" s="45" t="s">
        <v>1760</v>
      </c>
      <c r="S678" s="45" t="s">
        <v>1761</v>
      </c>
      <c r="T678" s="45" t="s">
        <v>1759</v>
      </c>
      <c r="U678" s="45" t="s">
        <v>1760</v>
      </c>
      <c r="V678" s="45" t="s">
        <v>1761</v>
      </c>
      <c r="W678" s="99" t="s">
        <v>2669</v>
      </c>
      <c r="X678" s="99"/>
    </row>
    <row r="679" spans="2:24" ht="43.2">
      <c r="B679" s="45">
        <f t="shared" si="10"/>
        <v>673</v>
      </c>
      <c r="C679" s="45" t="s">
        <v>1757</v>
      </c>
      <c r="D679" s="45" t="s">
        <v>1929</v>
      </c>
      <c r="E679" s="99">
        <f>IF(D679="1.2(1)①",INDEX('1.2(1)①'!$B:$B,MATCH(F679,'1.2(1)①'!$J:$J,0),1),INDEX('1.2(1)②'!$B:$B,MATCH(F679,'1.2(1)②'!$J:$J,0),1))</f>
        <v>52</v>
      </c>
      <c r="F679" s="45" t="s">
        <v>2321</v>
      </c>
      <c r="G679" s="45" t="s">
        <v>1762</v>
      </c>
      <c r="H679" s="45" t="s">
        <v>1733</v>
      </c>
      <c r="I679" s="45" t="s">
        <v>1740</v>
      </c>
      <c r="J679" s="45" t="s">
        <v>1735</v>
      </c>
      <c r="K679" s="45" t="s">
        <v>1736</v>
      </c>
      <c r="L679" s="45">
        <v>191</v>
      </c>
      <c r="M679" s="45" t="s">
        <v>1187</v>
      </c>
      <c r="N679" s="45" t="s">
        <v>1188</v>
      </c>
      <c r="O679" s="73" t="s">
        <v>1178</v>
      </c>
      <c r="P679" s="45" t="s">
        <v>1182</v>
      </c>
      <c r="Q679" s="45" t="s">
        <v>1759</v>
      </c>
      <c r="R679" s="45" t="s">
        <v>1760</v>
      </c>
      <c r="S679" s="45" t="s">
        <v>1761</v>
      </c>
      <c r="T679" s="45" t="s">
        <v>1759</v>
      </c>
      <c r="U679" s="45" t="s">
        <v>1760</v>
      </c>
      <c r="V679" s="45" t="s">
        <v>1761</v>
      </c>
      <c r="W679" s="99" t="s">
        <v>2669</v>
      </c>
      <c r="X679" s="99"/>
    </row>
    <row r="680" spans="2:24" ht="43.2">
      <c r="B680" s="45">
        <f t="shared" si="10"/>
        <v>674</v>
      </c>
      <c r="C680" s="45" t="s">
        <v>1757</v>
      </c>
      <c r="D680" s="45" t="s">
        <v>1929</v>
      </c>
      <c r="E680" s="99">
        <f>IF(D680="1.2(1)①",INDEX('1.2(1)①'!$B:$B,MATCH(F680,'1.2(1)①'!$J:$J,0),1),INDEX('1.2(1)②'!$B:$B,MATCH(F680,'1.2(1)②'!$J:$J,0),1))</f>
        <v>52</v>
      </c>
      <c r="F680" s="45" t="s">
        <v>2321</v>
      </c>
      <c r="G680" s="45" t="s">
        <v>1762</v>
      </c>
      <c r="H680" s="45" t="s">
        <v>1733</v>
      </c>
      <c r="I680" s="45" t="s">
        <v>1741</v>
      </c>
      <c r="J680" s="45" t="s">
        <v>1735</v>
      </c>
      <c r="K680" s="45" t="s">
        <v>1736</v>
      </c>
      <c r="L680" s="45">
        <v>301</v>
      </c>
      <c r="M680" s="45" t="s">
        <v>1187</v>
      </c>
      <c r="N680" s="45" t="s">
        <v>1188</v>
      </c>
      <c r="O680" s="73" t="s">
        <v>1178</v>
      </c>
      <c r="P680" s="45" t="s">
        <v>1182</v>
      </c>
      <c r="Q680" s="45" t="s">
        <v>1759</v>
      </c>
      <c r="R680" s="45" t="s">
        <v>1760</v>
      </c>
      <c r="S680" s="45" t="s">
        <v>1761</v>
      </c>
      <c r="T680" s="45" t="s">
        <v>1759</v>
      </c>
      <c r="U680" s="45" t="s">
        <v>1760</v>
      </c>
      <c r="V680" s="45" t="s">
        <v>1761</v>
      </c>
      <c r="W680" s="99" t="s">
        <v>2669</v>
      </c>
      <c r="X680" s="99"/>
    </row>
    <row r="681" spans="2:24" ht="43.2">
      <c r="B681" s="45">
        <f t="shared" si="10"/>
        <v>675</v>
      </c>
      <c r="C681" s="45" t="s">
        <v>1757</v>
      </c>
      <c r="D681" s="45" t="s">
        <v>1929</v>
      </c>
      <c r="E681" s="99">
        <f>IF(D681="1.2(1)①",INDEX('1.2(1)①'!$B:$B,MATCH(F681,'1.2(1)①'!$J:$J,0),1),INDEX('1.2(1)②'!$B:$B,MATCH(F681,'1.2(1)②'!$J:$J,0),1))</f>
        <v>52</v>
      </c>
      <c r="F681" s="45" t="s">
        <v>2321</v>
      </c>
      <c r="G681" s="45" t="s">
        <v>1762</v>
      </c>
      <c r="H681" s="45" t="s">
        <v>1733</v>
      </c>
      <c r="I681" s="45" t="s">
        <v>1742</v>
      </c>
      <c r="J681" s="45" t="s">
        <v>1735</v>
      </c>
      <c r="K681" s="45" t="s">
        <v>1736</v>
      </c>
      <c r="L681" s="45">
        <v>244</v>
      </c>
      <c r="M681" s="45" t="s">
        <v>1187</v>
      </c>
      <c r="N681" s="45" t="s">
        <v>1188</v>
      </c>
      <c r="O681" s="73" t="s">
        <v>1178</v>
      </c>
      <c r="P681" s="45" t="s">
        <v>1182</v>
      </c>
      <c r="Q681" s="45" t="s">
        <v>1759</v>
      </c>
      <c r="R681" s="45" t="s">
        <v>1760</v>
      </c>
      <c r="S681" s="45" t="s">
        <v>1761</v>
      </c>
      <c r="T681" s="45" t="s">
        <v>1759</v>
      </c>
      <c r="U681" s="45" t="s">
        <v>1760</v>
      </c>
      <c r="V681" s="45" t="s">
        <v>1761</v>
      </c>
      <c r="W681" s="99" t="s">
        <v>2669</v>
      </c>
      <c r="X681" s="99"/>
    </row>
    <row r="682" spans="2:24" ht="43.2">
      <c r="B682" s="45">
        <f t="shared" si="10"/>
        <v>676</v>
      </c>
      <c r="C682" s="45" t="s">
        <v>1757</v>
      </c>
      <c r="D682" s="45" t="s">
        <v>1929</v>
      </c>
      <c r="E682" s="99">
        <f>IF(D682="1.2(1)①",INDEX('1.2(1)①'!$B:$B,MATCH(F682,'1.2(1)①'!$J:$J,0),1),INDEX('1.2(1)②'!$B:$B,MATCH(F682,'1.2(1)②'!$J:$J,0),1))</f>
        <v>52</v>
      </c>
      <c r="F682" s="45" t="s">
        <v>2321</v>
      </c>
      <c r="G682" s="45" t="s">
        <v>1762</v>
      </c>
      <c r="H682" s="45" t="s">
        <v>1733</v>
      </c>
      <c r="I682" s="45" t="s">
        <v>1743</v>
      </c>
      <c r="J682" s="45" t="s">
        <v>1735</v>
      </c>
      <c r="K682" s="45" t="s">
        <v>1736</v>
      </c>
      <c r="L682" s="45">
        <v>293</v>
      </c>
      <c r="M682" s="45" t="s">
        <v>1187</v>
      </c>
      <c r="N682" s="45" t="s">
        <v>1188</v>
      </c>
      <c r="O682" s="73" t="s">
        <v>1178</v>
      </c>
      <c r="P682" s="45" t="s">
        <v>1182</v>
      </c>
      <c r="Q682" s="45" t="s">
        <v>1759</v>
      </c>
      <c r="R682" s="45" t="s">
        <v>1760</v>
      </c>
      <c r="S682" s="45" t="s">
        <v>1761</v>
      </c>
      <c r="T682" s="45" t="s">
        <v>1759</v>
      </c>
      <c r="U682" s="45" t="s">
        <v>1760</v>
      </c>
      <c r="V682" s="45" t="s">
        <v>1761</v>
      </c>
      <c r="W682" s="99" t="s">
        <v>2669</v>
      </c>
      <c r="X682" s="99"/>
    </row>
    <row r="683" spans="2:24" ht="43.2">
      <c r="B683" s="45">
        <f t="shared" si="10"/>
        <v>677</v>
      </c>
      <c r="C683" s="45" t="s">
        <v>1757</v>
      </c>
      <c r="D683" s="45" t="s">
        <v>1929</v>
      </c>
      <c r="E683" s="99">
        <f>IF(D683="1.2(1)①",INDEX('1.2(1)①'!$B:$B,MATCH(F683,'1.2(1)①'!$J:$J,0),1),INDEX('1.2(1)②'!$B:$B,MATCH(F683,'1.2(1)②'!$J:$J,0),1))</f>
        <v>52</v>
      </c>
      <c r="F683" s="45" t="s">
        <v>2321</v>
      </c>
      <c r="G683" s="45" t="s">
        <v>1762</v>
      </c>
      <c r="H683" s="45" t="s">
        <v>1733</v>
      </c>
      <c r="I683" s="45" t="s">
        <v>1744</v>
      </c>
      <c r="J683" s="45" t="s">
        <v>1735</v>
      </c>
      <c r="K683" s="45" t="s">
        <v>1736</v>
      </c>
      <c r="L683" s="45">
        <v>401</v>
      </c>
      <c r="M683" s="45" t="s">
        <v>1187</v>
      </c>
      <c r="N683" s="45" t="s">
        <v>1188</v>
      </c>
      <c r="O683" s="73" t="s">
        <v>1178</v>
      </c>
      <c r="P683" s="45" t="s">
        <v>1182</v>
      </c>
      <c r="Q683" s="45" t="s">
        <v>1759</v>
      </c>
      <c r="R683" s="45" t="s">
        <v>1760</v>
      </c>
      <c r="S683" s="45" t="s">
        <v>1761</v>
      </c>
      <c r="T683" s="45" t="s">
        <v>1759</v>
      </c>
      <c r="U683" s="45" t="s">
        <v>1760</v>
      </c>
      <c r="V683" s="45" t="s">
        <v>1761</v>
      </c>
      <c r="W683" s="99" t="s">
        <v>2669</v>
      </c>
      <c r="X683" s="99"/>
    </row>
    <row r="684" spans="2:24" ht="43.2">
      <c r="B684" s="45">
        <f t="shared" si="10"/>
        <v>678</v>
      </c>
      <c r="C684" s="45" t="s">
        <v>1757</v>
      </c>
      <c r="D684" s="45" t="s">
        <v>1929</v>
      </c>
      <c r="E684" s="99">
        <f>IF(D684="1.2(1)①",INDEX('1.2(1)①'!$B:$B,MATCH(F684,'1.2(1)①'!$J:$J,0),1),INDEX('1.2(1)②'!$B:$B,MATCH(F684,'1.2(1)②'!$J:$J,0),1))</f>
        <v>52</v>
      </c>
      <c r="F684" s="45" t="s">
        <v>2321</v>
      </c>
      <c r="G684" s="45" t="s">
        <v>1762</v>
      </c>
      <c r="H684" s="45" t="s">
        <v>1733</v>
      </c>
      <c r="I684" s="45" t="s">
        <v>1745</v>
      </c>
      <c r="J684" s="45" t="s">
        <v>1735</v>
      </c>
      <c r="K684" s="45" t="s">
        <v>1736</v>
      </c>
      <c r="L684" s="45">
        <v>460</v>
      </c>
      <c r="M684" s="45" t="s">
        <v>1187</v>
      </c>
      <c r="N684" s="45" t="s">
        <v>1188</v>
      </c>
      <c r="O684" s="73" t="s">
        <v>1178</v>
      </c>
      <c r="P684" s="45" t="s">
        <v>1182</v>
      </c>
      <c r="Q684" s="45" t="s">
        <v>1759</v>
      </c>
      <c r="R684" s="45" t="s">
        <v>1760</v>
      </c>
      <c r="S684" s="45" t="s">
        <v>1761</v>
      </c>
      <c r="T684" s="45" t="s">
        <v>1759</v>
      </c>
      <c r="U684" s="45" t="s">
        <v>1760</v>
      </c>
      <c r="V684" s="45" t="s">
        <v>1761</v>
      </c>
      <c r="W684" s="99" t="s">
        <v>2669</v>
      </c>
      <c r="X684" s="99"/>
    </row>
    <row r="685" spans="2:24" ht="43.2">
      <c r="B685" s="45">
        <f t="shared" si="10"/>
        <v>679</v>
      </c>
      <c r="C685" s="45" t="s">
        <v>1757</v>
      </c>
      <c r="D685" s="45" t="s">
        <v>1929</v>
      </c>
      <c r="E685" s="99">
        <f>IF(D685="1.2(1)①",INDEX('1.2(1)①'!$B:$B,MATCH(F685,'1.2(1)①'!$J:$J,0),1),INDEX('1.2(1)②'!$B:$B,MATCH(F685,'1.2(1)②'!$J:$J,0),1))</f>
        <v>52</v>
      </c>
      <c r="F685" s="45" t="s">
        <v>2321</v>
      </c>
      <c r="G685" s="45" t="s">
        <v>1762</v>
      </c>
      <c r="H685" s="45" t="s">
        <v>1733</v>
      </c>
      <c r="I685" s="45" t="s">
        <v>1746</v>
      </c>
      <c r="J685" s="45" t="s">
        <v>1735</v>
      </c>
      <c r="K685" s="45" t="s">
        <v>1736</v>
      </c>
      <c r="L685" s="45">
        <v>592</v>
      </c>
      <c r="M685" s="45" t="s">
        <v>1187</v>
      </c>
      <c r="N685" s="45" t="s">
        <v>1188</v>
      </c>
      <c r="O685" s="73" t="s">
        <v>1178</v>
      </c>
      <c r="P685" s="45" t="s">
        <v>1182</v>
      </c>
      <c r="Q685" s="45" t="s">
        <v>1759</v>
      </c>
      <c r="R685" s="45" t="s">
        <v>1760</v>
      </c>
      <c r="S685" s="45" t="s">
        <v>1761</v>
      </c>
      <c r="T685" s="45" t="s">
        <v>1759</v>
      </c>
      <c r="U685" s="45" t="s">
        <v>1760</v>
      </c>
      <c r="V685" s="45" t="s">
        <v>1761</v>
      </c>
      <c r="W685" s="99" t="s">
        <v>2669</v>
      </c>
      <c r="X685" s="99"/>
    </row>
    <row r="686" spans="2:24" ht="43.2">
      <c r="B686" s="45">
        <f t="shared" si="10"/>
        <v>680</v>
      </c>
      <c r="C686" s="45" t="s">
        <v>1757</v>
      </c>
      <c r="D686" s="45" t="s">
        <v>1929</v>
      </c>
      <c r="E686" s="99">
        <f>IF(D686="1.2(1)①",INDEX('1.2(1)①'!$B:$B,MATCH(F686,'1.2(1)①'!$J:$J,0),1),INDEX('1.2(1)②'!$B:$B,MATCH(F686,'1.2(1)②'!$J:$J,0),1))</f>
        <v>52</v>
      </c>
      <c r="F686" s="45" t="s">
        <v>2321</v>
      </c>
      <c r="G686" s="45" t="s">
        <v>1762</v>
      </c>
      <c r="H686" s="45" t="s">
        <v>1733</v>
      </c>
      <c r="I686" s="45" t="s">
        <v>1747</v>
      </c>
      <c r="J686" s="45" t="s">
        <v>1735</v>
      </c>
      <c r="K686" s="45" t="s">
        <v>1736</v>
      </c>
      <c r="L686" s="45">
        <v>852</v>
      </c>
      <c r="M686" s="45" t="s">
        <v>1187</v>
      </c>
      <c r="N686" s="45" t="s">
        <v>1188</v>
      </c>
      <c r="O686" s="73" t="s">
        <v>1178</v>
      </c>
      <c r="P686" s="45" t="s">
        <v>1182</v>
      </c>
      <c r="Q686" s="45" t="s">
        <v>1759</v>
      </c>
      <c r="R686" s="45" t="s">
        <v>1760</v>
      </c>
      <c r="S686" s="45" t="s">
        <v>1761</v>
      </c>
      <c r="T686" s="45" t="s">
        <v>1759</v>
      </c>
      <c r="U686" s="45" t="s">
        <v>1760</v>
      </c>
      <c r="V686" s="45" t="s">
        <v>1761</v>
      </c>
      <c r="W686" s="99" t="s">
        <v>2669</v>
      </c>
      <c r="X686" s="99"/>
    </row>
    <row r="687" spans="2:24" ht="43.2">
      <c r="B687" s="45">
        <f t="shared" si="10"/>
        <v>681</v>
      </c>
      <c r="C687" s="45" t="s">
        <v>1757</v>
      </c>
      <c r="D687" s="45" t="s">
        <v>1929</v>
      </c>
      <c r="E687" s="99">
        <f>IF(D687="1.2(1)①",INDEX('1.2(1)①'!$B:$B,MATCH(F687,'1.2(1)①'!$J:$J,0),1),INDEX('1.2(1)②'!$B:$B,MATCH(F687,'1.2(1)②'!$J:$J,0),1))</f>
        <v>52</v>
      </c>
      <c r="F687" s="45" t="s">
        <v>2321</v>
      </c>
      <c r="G687" s="45" t="s">
        <v>1762</v>
      </c>
      <c r="H687" s="45" t="s">
        <v>1733</v>
      </c>
      <c r="I687" s="45" t="s">
        <v>1748</v>
      </c>
      <c r="J687" s="45" t="s">
        <v>1735</v>
      </c>
      <c r="K687" s="45" t="s">
        <v>1736</v>
      </c>
      <c r="L687" s="45">
        <v>1715</v>
      </c>
      <c r="M687" s="45" t="s">
        <v>1187</v>
      </c>
      <c r="N687" s="45" t="s">
        <v>1188</v>
      </c>
      <c r="O687" s="73" t="s">
        <v>1178</v>
      </c>
      <c r="P687" s="45" t="s">
        <v>1182</v>
      </c>
      <c r="Q687" s="45" t="s">
        <v>1759</v>
      </c>
      <c r="R687" s="45" t="s">
        <v>1760</v>
      </c>
      <c r="S687" s="45" t="s">
        <v>1761</v>
      </c>
      <c r="T687" s="45" t="s">
        <v>1759</v>
      </c>
      <c r="U687" s="45" t="s">
        <v>1760</v>
      </c>
      <c r="V687" s="45" t="s">
        <v>1761</v>
      </c>
      <c r="W687" s="99" t="s">
        <v>2669</v>
      </c>
      <c r="X687" s="99"/>
    </row>
    <row r="688" spans="2:24" ht="43.2">
      <c r="B688" s="45">
        <f t="shared" si="10"/>
        <v>682</v>
      </c>
      <c r="C688" s="45" t="s">
        <v>1757</v>
      </c>
      <c r="D688" s="45" t="s">
        <v>1929</v>
      </c>
      <c r="E688" s="99">
        <f>IF(D688="1.2(1)①",INDEX('1.2(1)①'!$B:$B,MATCH(F688,'1.2(1)①'!$J:$J,0),1),INDEX('1.2(1)②'!$B:$B,MATCH(F688,'1.2(1)②'!$J:$J,0),1))</f>
        <v>52</v>
      </c>
      <c r="F688" s="45" t="s">
        <v>2321</v>
      </c>
      <c r="G688" s="45" t="s">
        <v>1762</v>
      </c>
      <c r="H688" s="45" t="s">
        <v>1733</v>
      </c>
      <c r="I688" s="45" t="s">
        <v>1749</v>
      </c>
      <c r="J688" s="45" t="s">
        <v>1735</v>
      </c>
      <c r="K688" s="45" t="s">
        <v>1736</v>
      </c>
      <c r="L688" s="45">
        <v>2028</v>
      </c>
      <c r="M688" s="45" t="s">
        <v>1187</v>
      </c>
      <c r="N688" s="45" t="s">
        <v>1188</v>
      </c>
      <c r="O688" s="73" t="s">
        <v>1178</v>
      </c>
      <c r="P688" s="45" t="s">
        <v>1182</v>
      </c>
      <c r="Q688" s="45" t="s">
        <v>1759</v>
      </c>
      <c r="R688" s="45" t="s">
        <v>1760</v>
      </c>
      <c r="S688" s="45" t="s">
        <v>1761</v>
      </c>
      <c r="T688" s="45" t="s">
        <v>1759</v>
      </c>
      <c r="U688" s="45" t="s">
        <v>1760</v>
      </c>
      <c r="V688" s="45" t="s">
        <v>1761</v>
      </c>
      <c r="W688" s="99" t="s">
        <v>2669</v>
      </c>
      <c r="X688" s="99"/>
    </row>
    <row r="689" spans="2:24" ht="43.2">
      <c r="B689" s="45">
        <f t="shared" si="10"/>
        <v>683</v>
      </c>
      <c r="C689" s="45" t="s">
        <v>1757</v>
      </c>
      <c r="D689" s="45" t="s">
        <v>1929</v>
      </c>
      <c r="E689" s="99">
        <f>IF(D689="1.2(1)①",INDEX('1.2(1)①'!$B:$B,MATCH(F689,'1.2(1)①'!$J:$J,0),1),INDEX('1.2(1)②'!$B:$B,MATCH(F689,'1.2(1)②'!$J:$J,0),1))</f>
        <v>52</v>
      </c>
      <c r="F689" s="45" t="s">
        <v>2321</v>
      </c>
      <c r="G689" s="45" t="s">
        <v>1762</v>
      </c>
      <c r="H689" s="45" t="s">
        <v>1733</v>
      </c>
      <c r="I689" s="45" t="s">
        <v>1750</v>
      </c>
      <c r="J689" s="45" t="s">
        <v>1735</v>
      </c>
      <c r="K689" s="45" t="s">
        <v>1736</v>
      </c>
      <c r="L689" s="45">
        <v>3200</v>
      </c>
      <c r="M689" s="45" t="s">
        <v>1187</v>
      </c>
      <c r="N689" s="45" t="s">
        <v>1188</v>
      </c>
      <c r="O689" s="73" t="s">
        <v>1178</v>
      </c>
      <c r="P689" s="45" t="s">
        <v>1182</v>
      </c>
      <c r="Q689" s="45" t="s">
        <v>1759</v>
      </c>
      <c r="R689" s="45" t="s">
        <v>1760</v>
      </c>
      <c r="S689" s="45" t="s">
        <v>1761</v>
      </c>
      <c r="T689" s="45" t="s">
        <v>1759</v>
      </c>
      <c r="U689" s="45" t="s">
        <v>1760</v>
      </c>
      <c r="V689" s="45" t="s">
        <v>1761</v>
      </c>
      <c r="W689" s="99" t="s">
        <v>2669</v>
      </c>
      <c r="X689" s="99"/>
    </row>
    <row r="690" spans="2:24" ht="43.2">
      <c r="B690" s="45">
        <f t="shared" si="10"/>
        <v>684</v>
      </c>
      <c r="C690" s="45" t="s">
        <v>1757</v>
      </c>
      <c r="D690" s="45" t="s">
        <v>1929</v>
      </c>
      <c r="E690" s="99">
        <f>IF(D690="1.2(1)①",INDEX('1.2(1)①'!$B:$B,MATCH(F690,'1.2(1)①'!$J:$J,0),1),INDEX('1.2(1)②'!$B:$B,MATCH(F690,'1.2(1)②'!$J:$J,0),1))</f>
        <v>52</v>
      </c>
      <c r="F690" s="45" t="s">
        <v>2321</v>
      </c>
      <c r="G690" s="45" t="s">
        <v>1762</v>
      </c>
      <c r="H690" s="45" t="s">
        <v>1733</v>
      </c>
      <c r="I690" s="45" t="s">
        <v>1751</v>
      </c>
      <c r="J690" s="45" t="s">
        <v>1735</v>
      </c>
      <c r="K690" s="45" t="s">
        <v>1736</v>
      </c>
      <c r="L690" s="45">
        <v>4125</v>
      </c>
      <c r="M690" s="45" t="s">
        <v>1187</v>
      </c>
      <c r="N690" s="45" t="s">
        <v>1188</v>
      </c>
      <c r="O690" s="73" t="s">
        <v>1178</v>
      </c>
      <c r="P690" s="45" t="s">
        <v>1182</v>
      </c>
      <c r="Q690" s="45" t="s">
        <v>1759</v>
      </c>
      <c r="R690" s="45" t="s">
        <v>1760</v>
      </c>
      <c r="S690" s="45" t="s">
        <v>1761</v>
      </c>
      <c r="T690" s="45" t="s">
        <v>1759</v>
      </c>
      <c r="U690" s="45" t="s">
        <v>1760</v>
      </c>
      <c r="V690" s="45" t="s">
        <v>1761</v>
      </c>
      <c r="W690" s="99" t="s">
        <v>2669</v>
      </c>
      <c r="X690" s="99"/>
    </row>
    <row r="691" spans="2:24" ht="43.2">
      <c r="B691" s="45">
        <f t="shared" si="10"/>
        <v>685</v>
      </c>
      <c r="C691" s="45" t="s">
        <v>1757</v>
      </c>
      <c r="D691" s="45" t="s">
        <v>1929</v>
      </c>
      <c r="E691" s="99">
        <f>IF(D691="1.2(1)①",INDEX('1.2(1)①'!$B:$B,MATCH(F691,'1.2(1)①'!$J:$J,0),1),INDEX('1.2(1)②'!$B:$B,MATCH(F691,'1.2(1)②'!$J:$J,0),1))</f>
        <v>52</v>
      </c>
      <c r="F691" s="45" t="s">
        <v>2321</v>
      </c>
      <c r="G691" s="45" t="s">
        <v>1763</v>
      </c>
      <c r="H691" s="45" t="s">
        <v>1733</v>
      </c>
      <c r="I691" s="45" t="s">
        <v>1754</v>
      </c>
      <c r="J691" s="45" t="s">
        <v>1735</v>
      </c>
      <c r="K691" s="45" t="s">
        <v>1736</v>
      </c>
      <c r="L691" s="45">
        <v>78</v>
      </c>
      <c r="M691" s="45" t="s">
        <v>1187</v>
      </c>
      <c r="N691" s="45" t="s">
        <v>1188</v>
      </c>
      <c r="O691" s="73" t="s">
        <v>1178</v>
      </c>
      <c r="P691" s="45" t="s">
        <v>1182</v>
      </c>
      <c r="Q691" s="45" t="s">
        <v>1759</v>
      </c>
      <c r="R691" s="45" t="s">
        <v>1760</v>
      </c>
      <c r="S691" s="45" t="s">
        <v>1761</v>
      </c>
      <c r="T691" s="45" t="s">
        <v>1759</v>
      </c>
      <c r="U691" s="45" t="s">
        <v>1760</v>
      </c>
      <c r="V691" s="45" t="s">
        <v>1761</v>
      </c>
      <c r="W691" s="99" t="s">
        <v>2669</v>
      </c>
      <c r="X691" s="99"/>
    </row>
    <row r="692" spans="2:24" ht="43.2">
      <c r="B692" s="45">
        <f t="shared" si="10"/>
        <v>686</v>
      </c>
      <c r="C692" s="45" t="s">
        <v>1757</v>
      </c>
      <c r="D692" s="45" t="s">
        <v>1929</v>
      </c>
      <c r="E692" s="99">
        <f>IF(D692="1.2(1)①",INDEX('1.2(1)①'!$B:$B,MATCH(F692,'1.2(1)①'!$J:$J,0),1),INDEX('1.2(1)②'!$B:$B,MATCH(F692,'1.2(1)②'!$J:$J,0),1))</f>
        <v>52</v>
      </c>
      <c r="F692" s="45" t="s">
        <v>2321</v>
      </c>
      <c r="G692" s="45" t="s">
        <v>1763</v>
      </c>
      <c r="H692" s="45" t="s">
        <v>1733</v>
      </c>
      <c r="I692" s="45" t="s">
        <v>1755</v>
      </c>
      <c r="J692" s="45" t="s">
        <v>1735</v>
      </c>
      <c r="K692" s="45" t="s">
        <v>1736</v>
      </c>
      <c r="L692" s="45">
        <v>115</v>
      </c>
      <c r="M692" s="45" t="s">
        <v>1187</v>
      </c>
      <c r="N692" s="45" t="s">
        <v>1188</v>
      </c>
      <c r="O692" s="73" t="s">
        <v>1178</v>
      </c>
      <c r="P692" s="45" t="s">
        <v>1182</v>
      </c>
      <c r="Q692" s="45" t="s">
        <v>1759</v>
      </c>
      <c r="R692" s="45" t="s">
        <v>1760</v>
      </c>
      <c r="S692" s="45" t="s">
        <v>1761</v>
      </c>
      <c r="T692" s="45" t="s">
        <v>1759</v>
      </c>
      <c r="U692" s="45" t="s">
        <v>1760</v>
      </c>
      <c r="V692" s="45" t="s">
        <v>1761</v>
      </c>
      <c r="W692" s="99" t="s">
        <v>2669</v>
      </c>
      <c r="X692" s="99"/>
    </row>
    <row r="693" spans="2:24" ht="43.2">
      <c r="B693" s="45">
        <f t="shared" si="10"/>
        <v>687</v>
      </c>
      <c r="C693" s="45" t="s">
        <v>1757</v>
      </c>
      <c r="D693" s="45" t="s">
        <v>1929</v>
      </c>
      <c r="E693" s="99">
        <f>IF(D693="1.2(1)①",INDEX('1.2(1)①'!$B:$B,MATCH(F693,'1.2(1)①'!$J:$J,0),1),INDEX('1.2(1)②'!$B:$B,MATCH(F693,'1.2(1)②'!$J:$J,0),1))</f>
        <v>52</v>
      </c>
      <c r="F693" s="45" t="s">
        <v>2321</v>
      </c>
      <c r="G693" s="45" t="s">
        <v>1763</v>
      </c>
      <c r="H693" s="45" t="s">
        <v>1733</v>
      </c>
      <c r="I693" s="45" t="s">
        <v>1740</v>
      </c>
      <c r="J693" s="45" t="s">
        <v>1735</v>
      </c>
      <c r="K693" s="45" t="s">
        <v>1736</v>
      </c>
      <c r="L693" s="45">
        <v>160</v>
      </c>
      <c r="M693" s="45" t="s">
        <v>1187</v>
      </c>
      <c r="N693" s="45" t="s">
        <v>1188</v>
      </c>
      <c r="O693" s="73" t="s">
        <v>1178</v>
      </c>
      <c r="P693" s="45" t="s">
        <v>1182</v>
      </c>
      <c r="Q693" s="45" t="s">
        <v>1759</v>
      </c>
      <c r="R693" s="45" t="s">
        <v>1760</v>
      </c>
      <c r="S693" s="45" t="s">
        <v>1761</v>
      </c>
      <c r="T693" s="45" t="s">
        <v>1759</v>
      </c>
      <c r="U693" s="45" t="s">
        <v>1760</v>
      </c>
      <c r="V693" s="45" t="s">
        <v>1761</v>
      </c>
      <c r="W693" s="99" t="s">
        <v>2669</v>
      </c>
      <c r="X693" s="99"/>
    </row>
    <row r="694" spans="2:24" ht="43.2">
      <c r="B694" s="45">
        <f t="shared" si="10"/>
        <v>688</v>
      </c>
      <c r="C694" s="45" t="s">
        <v>1757</v>
      </c>
      <c r="D694" s="45" t="s">
        <v>1929</v>
      </c>
      <c r="E694" s="99">
        <f>IF(D694="1.2(1)①",INDEX('1.2(1)①'!$B:$B,MATCH(F694,'1.2(1)①'!$J:$J,0),1),INDEX('1.2(1)②'!$B:$B,MATCH(F694,'1.2(1)②'!$J:$J,0),1))</f>
        <v>52</v>
      </c>
      <c r="F694" s="45" t="s">
        <v>2321</v>
      </c>
      <c r="G694" s="45" t="s">
        <v>1763</v>
      </c>
      <c r="H694" s="45" t="s">
        <v>1733</v>
      </c>
      <c r="I694" s="45" t="s">
        <v>1741</v>
      </c>
      <c r="J694" s="45" t="s">
        <v>1735</v>
      </c>
      <c r="K694" s="45" t="s">
        <v>1736</v>
      </c>
      <c r="L694" s="45">
        <v>155</v>
      </c>
      <c r="M694" s="45" t="s">
        <v>1187</v>
      </c>
      <c r="N694" s="45" t="s">
        <v>1188</v>
      </c>
      <c r="O694" s="73" t="s">
        <v>1178</v>
      </c>
      <c r="P694" s="45" t="s">
        <v>1182</v>
      </c>
      <c r="Q694" s="45" t="s">
        <v>1759</v>
      </c>
      <c r="R694" s="45" t="s">
        <v>1760</v>
      </c>
      <c r="S694" s="45" t="s">
        <v>1761</v>
      </c>
      <c r="T694" s="45" t="s">
        <v>1759</v>
      </c>
      <c r="U694" s="45" t="s">
        <v>1760</v>
      </c>
      <c r="V694" s="45" t="s">
        <v>1761</v>
      </c>
      <c r="W694" s="99" t="s">
        <v>2669</v>
      </c>
      <c r="X694" s="99"/>
    </row>
    <row r="695" spans="2:24" ht="43.2">
      <c r="B695" s="45">
        <f t="shared" si="10"/>
        <v>689</v>
      </c>
      <c r="C695" s="45" t="s">
        <v>1757</v>
      </c>
      <c r="D695" s="45" t="s">
        <v>1929</v>
      </c>
      <c r="E695" s="99">
        <f>IF(D695="1.2(1)①",INDEX('1.2(1)①'!$B:$B,MATCH(F695,'1.2(1)①'!$J:$J,0),1),INDEX('1.2(1)②'!$B:$B,MATCH(F695,'1.2(1)②'!$J:$J,0),1))</f>
        <v>52</v>
      </c>
      <c r="F695" s="45" t="s">
        <v>2321</v>
      </c>
      <c r="G695" s="45" t="s">
        <v>1763</v>
      </c>
      <c r="H695" s="45" t="s">
        <v>1733</v>
      </c>
      <c r="I695" s="45" t="s">
        <v>1742</v>
      </c>
      <c r="J695" s="45" t="s">
        <v>1735</v>
      </c>
      <c r="K695" s="45" t="s">
        <v>1736</v>
      </c>
      <c r="L695" s="45">
        <v>181</v>
      </c>
      <c r="M695" s="45" t="s">
        <v>1187</v>
      </c>
      <c r="N695" s="45" t="s">
        <v>1188</v>
      </c>
      <c r="O695" s="73" t="s">
        <v>1178</v>
      </c>
      <c r="P695" s="45" t="s">
        <v>1182</v>
      </c>
      <c r="Q695" s="45" t="s">
        <v>1759</v>
      </c>
      <c r="R695" s="45" t="s">
        <v>1760</v>
      </c>
      <c r="S695" s="45" t="s">
        <v>1761</v>
      </c>
      <c r="T695" s="45" t="s">
        <v>1759</v>
      </c>
      <c r="U695" s="45" t="s">
        <v>1760</v>
      </c>
      <c r="V695" s="45" t="s">
        <v>1761</v>
      </c>
      <c r="W695" s="99" t="s">
        <v>2669</v>
      </c>
      <c r="X695" s="99"/>
    </row>
    <row r="696" spans="2:24" ht="43.2">
      <c r="B696" s="45">
        <f t="shared" si="10"/>
        <v>690</v>
      </c>
      <c r="C696" s="45" t="s">
        <v>1757</v>
      </c>
      <c r="D696" s="45" t="s">
        <v>1929</v>
      </c>
      <c r="E696" s="99">
        <f>IF(D696="1.2(1)①",INDEX('1.2(1)①'!$B:$B,MATCH(F696,'1.2(1)①'!$J:$J,0),1),INDEX('1.2(1)②'!$B:$B,MATCH(F696,'1.2(1)②'!$J:$J,0),1))</f>
        <v>52</v>
      </c>
      <c r="F696" s="45" t="s">
        <v>2321</v>
      </c>
      <c r="G696" s="45" t="s">
        <v>1763</v>
      </c>
      <c r="H696" s="45" t="s">
        <v>1733</v>
      </c>
      <c r="I696" s="45" t="s">
        <v>1743</v>
      </c>
      <c r="J696" s="45" t="s">
        <v>1735</v>
      </c>
      <c r="K696" s="45" t="s">
        <v>1736</v>
      </c>
      <c r="L696" s="45">
        <v>223</v>
      </c>
      <c r="M696" s="45" t="s">
        <v>1187</v>
      </c>
      <c r="N696" s="45" t="s">
        <v>1188</v>
      </c>
      <c r="O696" s="73" t="s">
        <v>1178</v>
      </c>
      <c r="P696" s="45" t="s">
        <v>1182</v>
      </c>
      <c r="Q696" s="45" t="s">
        <v>1759</v>
      </c>
      <c r="R696" s="45" t="s">
        <v>1760</v>
      </c>
      <c r="S696" s="45" t="s">
        <v>1761</v>
      </c>
      <c r="T696" s="45" t="s">
        <v>1759</v>
      </c>
      <c r="U696" s="45" t="s">
        <v>1760</v>
      </c>
      <c r="V696" s="45" t="s">
        <v>1761</v>
      </c>
      <c r="W696" s="99" t="s">
        <v>2669</v>
      </c>
      <c r="X696" s="99"/>
    </row>
    <row r="697" spans="2:24" ht="43.2">
      <c r="B697" s="45">
        <f t="shared" si="10"/>
        <v>691</v>
      </c>
      <c r="C697" s="45" t="s">
        <v>1757</v>
      </c>
      <c r="D697" s="45" t="s">
        <v>1929</v>
      </c>
      <c r="E697" s="99">
        <f>IF(D697="1.2(1)①",INDEX('1.2(1)①'!$B:$B,MATCH(F697,'1.2(1)①'!$J:$J,0),1),INDEX('1.2(1)②'!$B:$B,MATCH(F697,'1.2(1)②'!$J:$J,0),1))</f>
        <v>52</v>
      </c>
      <c r="F697" s="45" t="s">
        <v>2321</v>
      </c>
      <c r="G697" s="45" t="s">
        <v>1763</v>
      </c>
      <c r="H697" s="45" t="s">
        <v>1733</v>
      </c>
      <c r="I697" s="45" t="s">
        <v>1744</v>
      </c>
      <c r="J697" s="45" t="s">
        <v>1735</v>
      </c>
      <c r="K697" s="45" t="s">
        <v>1736</v>
      </c>
      <c r="L697" s="45">
        <v>289</v>
      </c>
      <c r="M697" s="45" t="s">
        <v>1187</v>
      </c>
      <c r="N697" s="45" t="s">
        <v>1188</v>
      </c>
      <c r="O697" s="73" t="s">
        <v>1178</v>
      </c>
      <c r="P697" s="45" t="s">
        <v>1182</v>
      </c>
      <c r="Q697" s="45" t="s">
        <v>1759</v>
      </c>
      <c r="R697" s="45" t="s">
        <v>1760</v>
      </c>
      <c r="S697" s="45" t="s">
        <v>1761</v>
      </c>
      <c r="T697" s="45" t="s">
        <v>1759</v>
      </c>
      <c r="U697" s="45" t="s">
        <v>1760</v>
      </c>
      <c r="V697" s="45" t="s">
        <v>1761</v>
      </c>
      <c r="W697" s="99" t="s">
        <v>2669</v>
      </c>
      <c r="X697" s="99"/>
    </row>
    <row r="698" spans="2:24" ht="43.2">
      <c r="B698" s="45">
        <f t="shared" si="10"/>
        <v>692</v>
      </c>
      <c r="C698" s="45" t="s">
        <v>1757</v>
      </c>
      <c r="D698" s="45" t="s">
        <v>1929</v>
      </c>
      <c r="E698" s="99">
        <f>IF(D698="1.2(1)①",INDEX('1.2(1)①'!$B:$B,MATCH(F698,'1.2(1)①'!$J:$J,0),1),INDEX('1.2(1)②'!$B:$B,MATCH(F698,'1.2(1)②'!$J:$J,0),1))</f>
        <v>52</v>
      </c>
      <c r="F698" s="45" t="s">
        <v>2321</v>
      </c>
      <c r="G698" s="45" t="s">
        <v>1763</v>
      </c>
      <c r="H698" s="45" t="s">
        <v>1733</v>
      </c>
      <c r="I698" s="45" t="s">
        <v>1745</v>
      </c>
      <c r="J698" s="45" t="s">
        <v>1735</v>
      </c>
      <c r="K698" s="45" t="s">
        <v>1736</v>
      </c>
      <c r="L698" s="45">
        <v>369</v>
      </c>
      <c r="M698" s="45" t="s">
        <v>1187</v>
      </c>
      <c r="N698" s="45" t="s">
        <v>1188</v>
      </c>
      <c r="O698" s="73" t="s">
        <v>1178</v>
      </c>
      <c r="P698" s="45" t="s">
        <v>1182</v>
      </c>
      <c r="Q698" s="45" t="s">
        <v>1759</v>
      </c>
      <c r="R698" s="45" t="s">
        <v>1760</v>
      </c>
      <c r="S698" s="45" t="s">
        <v>1761</v>
      </c>
      <c r="T698" s="45" t="s">
        <v>1759</v>
      </c>
      <c r="U698" s="45" t="s">
        <v>1760</v>
      </c>
      <c r="V698" s="45" t="s">
        <v>1761</v>
      </c>
      <c r="W698" s="99" t="s">
        <v>2669</v>
      </c>
      <c r="X698" s="99"/>
    </row>
    <row r="699" spans="2:24" ht="43.2">
      <c r="B699" s="45">
        <f t="shared" si="10"/>
        <v>693</v>
      </c>
      <c r="C699" s="45" t="s">
        <v>1757</v>
      </c>
      <c r="D699" s="45" t="s">
        <v>1929</v>
      </c>
      <c r="E699" s="99">
        <f>IF(D699="1.2(1)①",INDEX('1.2(1)①'!$B:$B,MATCH(F699,'1.2(1)①'!$J:$J,0),1),INDEX('1.2(1)②'!$B:$B,MATCH(F699,'1.2(1)②'!$J:$J,0),1))</f>
        <v>52</v>
      </c>
      <c r="F699" s="45" t="s">
        <v>2321</v>
      </c>
      <c r="G699" s="45" t="s">
        <v>1763</v>
      </c>
      <c r="H699" s="45" t="s">
        <v>1733</v>
      </c>
      <c r="I699" s="45" t="s">
        <v>1746</v>
      </c>
      <c r="J699" s="45" t="s">
        <v>1735</v>
      </c>
      <c r="K699" s="45" t="s">
        <v>1736</v>
      </c>
      <c r="L699" s="45">
        <v>496</v>
      </c>
      <c r="M699" s="45" t="s">
        <v>1187</v>
      </c>
      <c r="N699" s="45" t="s">
        <v>1188</v>
      </c>
      <c r="O699" s="73" t="s">
        <v>1178</v>
      </c>
      <c r="P699" s="45" t="s">
        <v>1182</v>
      </c>
      <c r="Q699" s="45" t="s">
        <v>1759</v>
      </c>
      <c r="R699" s="45" t="s">
        <v>1760</v>
      </c>
      <c r="S699" s="45" t="s">
        <v>1761</v>
      </c>
      <c r="T699" s="45" t="s">
        <v>1759</v>
      </c>
      <c r="U699" s="45" t="s">
        <v>1760</v>
      </c>
      <c r="V699" s="45" t="s">
        <v>1761</v>
      </c>
      <c r="W699" s="99" t="s">
        <v>2669</v>
      </c>
      <c r="X699" s="99"/>
    </row>
    <row r="700" spans="2:24" ht="43.2">
      <c r="B700" s="45">
        <f t="shared" si="10"/>
        <v>694</v>
      </c>
      <c r="C700" s="45" t="s">
        <v>1757</v>
      </c>
      <c r="D700" s="45" t="s">
        <v>1929</v>
      </c>
      <c r="E700" s="99">
        <f>IF(D700="1.2(1)①",INDEX('1.2(1)①'!$B:$B,MATCH(F700,'1.2(1)①'!$J:$J,0),1),INDEX('1.2(1)②'!$B:$B,MATCH(F700,'1.2(1)②'!$J:$J,0),1))</f>
        <v>52</v>
      </c>
      <c r="F700" s="45" t="s">
        <v>2321</v>
      </c>
      <c r="G700" s="45" t="s">
        <v>1763</v>
      </c>
      <c r="H700" s="45" t="s">
        <v>1733</v>
      </c>
      <c r="I700" s="45" t="s">
        <v>1747</v>
      </c>
      <c r="J700" s="45" t="s">
        <v>1735</v>
      </c>
      <c r="K700" s="45" t="s">
        <v>1736</v>
      </c>
      <c r="L700" s="45">
        <v>774</v>
      </c>
      <c r="M700" s="45" t="s">
        <v>1187</v>
      </c>
      <c r="N700" s="45" t="s">
        <v>1188</v>
      </c>
      <c r="O700" s="73" t="s">
        <v>1178</v>
      </c>
      <c r="P700" s="45" t="s">
        <v>1182</v>
      </c>
      <c r="Q700" s="45" t="s">
        <v>1759</v>
      </c>
      <c r="R700" s="45" t="s">
        <v>1760</v>
      </c>
      <c r="S700" s="45" t="s">
        <v>1761</v>
      </c>
      <c r="T700" s="45" t="s">
        <v>1759</v>
      </c>
      <c r="U700" s="45" t="s">
        <v>1760</v>
      </c>
      <c r="V700" s="45" t="s">
        <v>1761</v>
      </c>
      <c r="W700" s="99" t="s">
        <v>2669</v>
      </c>
      <c r="X700" s="99"/>
    </row>
    <row r="701" spans="2:24" ht="43.2">
      <c r="B701" s="45">
        <f t="shared" si="10"/>
        <v>695</v>
      </c>
      <c r="C701" s="45" t="s">
        <v>1757</v>
      </c>
      <c r="D701" s="45" t="s">
        <v>1929</v>
      </c>
      <c r="E701" s="99">
        <f>IF(D701="1.2(1)①",INDEX('1.2(1)①'!$B:$B,MATCH(F701,'1.2(1)①'!$J:$J,0),1),INDEX('1.2(1)②'!$B:$B,MATCH(F701,'1.2(1)②'!$J:$J,0),1))</f>
        <v>52</v>
      </c>
      <c r="F701" s="45" t="s">
        <v>2321</v>
      </c>
      <c r="G701" s="45" t="s">
        <v>1764</v>
      </c>
      <c r="H701" s="45" t="s">
        <v>1733</v>
      </c>
      <c r="I701" s="45" t="s">
        <v>1754</v>
      </c>
      <c r="J701" s="45" t="s">
        <v>1735</v>
      </c>
      <c r="K701" s="45" t="s">
        <v>1736</v>
      </c>
      <c r="L701" s="45">
        <v>73</v>
      </c>
      <c r="M701" s="45" t="s">
        <v>1187</v>
      </c>
      <c r="N701" s="45" t="s">
        <v>1188</v>
      </c>
      <c r="O701" s="73" t="s">
        <v>1178</v>
      </c>
      <c r="P701" s="45" t="s">
        <v>1182</v>
      </c>
      <c r="Q701" s="45" t="s">
        <v>1759</v>
      </c>
      <c r="R701" s="45" t="s">
        <v>1760</v>
      </c>
      <c r="S701" s="45" t="s">
        <v>1761</v>
      </c>
      <c r="T701" s="45" t="s">
        <v>1759</v>
      </c>
      <c r="U701" s="45" t="s">
        <v>1760</v>
      </c>
      <c r="V701" s="45" t="s">
        <v>1761</v>
      </c>
      <c r="W701" s="99" t="s">
        <v>2669</v>
      </c>
      <c r="X701" s="99"/>
    </row>
    <row r="702" spans="2:24" ht="43.2">
      <c r="B702" s="45">
        <f t="shared" si="10"/>
        <v>696</v>
      </c>
      <c r="C702" s="45" t="s">
        <v>1757</v>
      </c>
      <c r="D702" s="45" t="s">
        <v>1929</v>
      </c>
      <c r="E702" s="99">
        <f>IF(D702="1.2(1)①",INDEX('1.2(1)①'!$B:$B,MATCH(F702,'1.2(1)①'!$J:$J,0),1),INDEX('1.2(1)②'!$B:$B,MATCH(F702,'1.2(1)②'!$J:$J,0),1))</f>
        <v>52</v>
      </c>
      <c r="F702" s="45" t="s">
        <v>2321</v>
      </c>
      <c r="G702" s="45" t="s">
        <v>1764</v>
      </c>
      <c r="H702" s="45" t="s">
        <v>1733</v>
      </c>
      <c r="I702" s="45" t="s">
        <v>1755</v>
      </c>
      <c r="J702" s="45" t="s">
        <v>1735</v>
      </c>
      <c r="K702" s="45" t="s">
        <v>1736</v>
      </c>
      <c r="L702" s="45">
        <v>110</v>
      </c>
      <c r="M702" s="45" t="s">
        <v>1187</v>
      </c>
      <c r="N702" s="45" t="s">
        <v>1188</v>
      </c>
      <c r="O702" s="73" t="s">
        <v>1178</v>
      </c>
      <c r="P702" s="45" t="s">
        <v>1182</v>
      </c>
      <c r="Q702" s="45" t="s">
        <v>1759</v>
      </c>
      <c r="R702" s="45" t="s">
        <v>1760</v>
      </c>
      <c r="S702" s="45" t="s">
        <v>1761</v>
      </c>
      <c r="T702" s="45" t="s">
        <v>1759</v>
      </c>
      <c r="U702" s="45" t="s">
        <v>1760</v>
      </c>
      <c r="V702" s="45" t="s">
        <v>1761</v>
      </c>
      <c r="W702" s="99" t="s">
        <v>2669</v>
      </c>
      <c r="X702" s="99"/>
    </row>
    <row r="703" spans="2:24" ht="43.2">
      <c r="B703" s="45">
        <f t="shared" si="10"/>
        <v>697</v>
      </c>
      <c r="C703" s="45" t="s">
        <v>1757</v>
      </c>
      <c r="D703" s="45" t="s">
        <v>1929</v>
      </c>
      <c r="E703" s="99">
        <f>IF(D703="1.2(1)①",INDEX('1.2(1)①'!$B:$B,MATCH(F703,'1.2(1)①'!$J:$J,0),1),INDEX('1.2(1)②'!$B:$B,MATCH(F703,'1.2(1)②'!$J:$J,0),1))</f>
        <v>52</v>
      </c>
      <c r="F703" s="45" t="s">
        <v>2321</v>
      </c>
      <c r="G703" s="45" t="s">
        <v>1764</v>
      </c>
      <c r="H703" s="45" t="s">
        <v>1733</v>
      </c>
      <c r="I703" s="45" t="s">
        <v>1740</v>
      </c>
      <c r="J703" s="45" t="s">
        <v>1735</v>
      </c>
      <c r="K703" s="45" t="s">
        <v>1736</v>
      </c>
      <c r="L703" s="45">
        <v>150</v>
      </c>
      <c r="M703" s="45" t="s">
        <v>1187</v>
      </c>
      <c r="N703" s="45" t="s">
        <v>1188</v>
      </c>
      <c r="O703" s="73" t="s">
        <v>1178</v>
      </c>
      <c r="P703" s="45" t="s">
        <v>1182</v>
      </c>
      <c r="Q703" s="45" t="s">
        <v>1759</v>
      </c>
      <c r="R703" s="45" t="s">
        <v>1760</v>
      </c>
      <c r="S703" s="45" t="s">
        <v>1761</v>
      </c>
      <c r="T703" s="45" t="s">
        <v>1759</v>
      </c>
      <c r="U703" s="45" t="s">
        <v>1760</v>
      </c>
      <c r="V703" s="45" t="s">
        <v>1761</v>
      </c>
      <c r="W703" s="99" t="s">
        <v>2669</v>
      </c>
      <c r="X703" s="99"/>
    </row>
    <row r="704" spans="2:24" ht="43.2">
      <c r="B704" s="45">
        <f t="shared" si="10"/>
        <v>698</v>
      </c>
      <c r="C704" s="45" t="s">
        <v>1757</v>
      </c>
      <c r="D704" s="45" t="s">
        <v>1929</v>
      </c>
      <c r="E704" s="99">
        <f>IF(D704="1.2(1)①",INDEX('1.2(1)①'!$B:$B,MATCH(F704,'1.2(1)①'!$J:$J,0),1),INDEX('1.2(1)②'!$B:$B,MATCH(F704,'1.2(1)②'!$J:$J,0),1))</f>
        <v>52</v>
      </c>
      <c r="F704" s="45" t="s">
        <v>2321</v>
      </c>
      <c r="G704" s="45" t="s">
        <v>1764</v>
      </c>
      <c r="H704" s="45" t="s">
        <v>1733</v>
      </c>
      <c r="I704" s="45" t="s">
        <v>1741</v>
      </c>
      <c r="J704" s="45" t="s">
        <v>1735</v>
      </c>
      <c r="K704" s="45" t="s">
        <v>1736</v>
      </c>
      <c r="L704" s="45">
        <v>149</v>
      </c>
      <c r="M704" s="45" t="s">
        <v>1187</v>
      </c>
      <c r="N704" s="45" t="s">
        <v>1188</v>
      </c>
      <c r="O704" s="73" t="s">
        <v>1178</v>
      </c>
      <c r="P704" s="45" t="s">
        <v>1182</v>
      </c>
      <c r="Q704" s="45" t="s">
        <v>1759</v>
      </c>
      <c r="R704" s="45" t="s">
        <v>1760</v>
      </c>
      <c r="S704" s="45" t="s">
        <v>1761</v>
      </c>
      <c r="T704" s="45" t="s">
        <v>1759</v>
      </c>
      <c r="U704" s="45" t="s">
        <v>1760</v>
      </c>
      <c r="V704" s="45" t="s">
        <v>1761</v>
      </c>
      <c r="W704" s="99" t="s">
        <v>2669</v>
      </c>
      <c r="X704" s="99"/>
    </row>
    <row r="705" spans="2:24" ht="43.2">
      <c r="B705" s="45">
        <f t="shared" ref="B705:B768" si="11">ROW(B705)-6</f>
        <v>699</v>
      </c>
      <c r="C705" s="45" t="s">
        <v>1757</v>
      </c>
      <c r="D705" s="45" t="s">
        <v>1929</v>
      </c>
      <c r="E705" s="99">
        <f>IF(D705="1.2(1)①",INDEX('1.2(1)①'!$B:$B,MATCH(F705,'1.2(1)①'!$J:$J,0),1),INDEX('1.2(1)②'!$B:$B,MATCH(F705,'1.2(1)②'!$J:$J,0),1))</f>
        <v>52</v>
      </c>
      <c r="F705" s="45" t="s">
        <v>2321</v>
      </c>
      <c r="G705" s="45" t="s">
        <v>1764</v>
      </c>
      <c r="H705" s="45" t="s">
        <v>1733</v>
      </c>
      <c r="I705" s="45" t="s">
        <v>1742</v>
      </c>
      <c r="J705" s="45" t="s">
        <v>1735</v>
      </c>
      <c r="K705" s="45" t="s">
        <v>1736</v>
      </c>
      <c r="L705" s="45">
        <v>183</v>
      </c>
      <c r="M705" s="45" t="s">
        <v>1187</v>
      </c>
      <c r="N705" s="45" t="s">
        <v>1188</v>
      </c>
      <c r="O705" s="73" t="s">
        <v>1178</v>
      </c>
      <c r="P705" s="45" t="s">
        <v>1182</v>
      </c>
      <c r="Q705" s="45" t="s">
        <v>1759</v>
      </c>
      <c r="R705" s="45" t="s">
        <v>1760</v>
      </c>
      <c r="S705" s="45" t="s">
        <v>1761</v>
      </c>
      <c r="T705" s="45" t="s">
        <v>1759</v>
      </c>
      <c r="U705" s="45" t="s">
        <v>1760</v>
      </c>
      <c r="V705" s="45" t="s">
        <v>1761</v>
      </c>
      <c r="W705" s="99" t="s">
        <v>2669</v>
      </c>
      <c r="X705" s="99"/>
    </row>
    <row r="706" spans="2:24" ht="43.2">
      <c r="B706" s="45">
        <f t="shared" si="11"/>
        <v>700</v>
      </c>
      <c r="C706" s="45" t="s">
        <v>1757</v>
      </c>
      <c r="D706" s="45" t="s">
        <v>1929</v>
      </c>
      <c r="E706" s="99">
        <f>IF(D706="1.2(1)①",INDEX('1.2(1)①'!$B:$B,MATCH(F706,'1.2(1)①'!$J:$J,0),1),INDEX('1.2(1)②'!$B:$B,MATCH(F706,'1.2(1)②'!$J:$J,0),1))</f>
        <v>52</v>
      </c>
      <c r="F706" s="45" t="s">
        <v>2321</v>
      </c>
      <c r="G706" s="45" t="s">
        <v>1764</v>
      </c>
      <c r="H706" s="45" t="s">
        <v>1733</v>
      </c>
      <c r="I706" s="45" t="s">
        <v>1743</v>
      </c>
      <c r="J706" s="45" t="s">
        <v>1735</v>
      </c>
      <c r="K706" s="45" t="s">
        <v>1736</v>
      </c>
      <c r="L706" s="45">
        <v>228</v>
      </c>
      <c r="M706" s="45" t="s">
        <v>1187</v>
      </c>
      <c r="N706" s="45" t="s">
        <v>1188</v>
      </c>
      <c r="O706" s="73" t="s">
        <v>1178</v>
      </c>
      <c r="P706" s="45" t="s">
        <v>1182</v>
      </c>
      <c r="Q706" s="45" t="s">
        <v>1759</v>
      </c>
      <c r="R706" s="45" t="s">
        <v>1760</v>
      </c>
      <c r="S706" s="45" t="s">
        <v>1761</v>
      </c>
      <c r="T706" s="45" t="s">
        <v>1759</v>
      </c>
      <c r="U706" s="45" t="s">
        <v>1760</v>
      </c>
      <c r="V706" s="45" t="s">
        <v>1761</v>
      </c>
      <c r="W706" s="99" t="s">
        <v>2669</v>
      </c>
      <c r="X706" s="99"/>
    </row>
    <row r="707" spans="2:24" ht="43.2">
      <c r="B707" s="45">
        <f t="shared" si="11"/>
        <v>701</v>
      </c>
      <c r="C707" s="45" t="s">
        <v>1757</v>
      </c>
      <c r="D707" s="45" t="s">
        <v>1929</v>
      </c>
      <c r="E707" s="99">
        <f>IF(D707="1.2(1)①",INDEX('1.2(1)①'!$B:$B,MATCH(F707,'1.2(1)①'!$J:$J,0),1),INDEX('1.2(1)②'!$B:$B,MATCH(F707,'1.2(1)②'!$J:$J,0),1))</f>
        <v>52</v>
      </c>
      <c r="F707" s="45" t="s">
        <v>2321</v>
      </c>
      <c r="G707" s="45" t="s">
        <v>1764</v>
      </c>
      <c r="H707" s="45" t="s">
        <v>1733</v>
      </c>
      <c r="I707" s="45" t="s">
        <v>1744</v>
      </c>
      <c r="J707" s="45" t="s">
        <v>1735</v>
      </c>
      <c r="K707" s="45" t="s">
        <v>1736</v>
      </c>
      <c r="L707" s="45">
        <v>285</v>
      </c>
      <c r="M707" s="45" t="s">
        <v>1187</v>
      </c>
      <c r="N707" s="45" t="s">
        <v>1188</v>
      </c>
      <c r="O707" s="73" t="s">
        <v>1178</v>
      </c>
      <c r="P707" s="45" t="s">
        <v>1182</v>
      </c>
      <c r="Q707" s="45" t="s">
        <v>1759</v>
      </c>
      <c r="R707" s="45" t="s">
        <v>1760</v>
      </c>
      <c r="S707" s="45" t="s">
        <v>1761</v>
      </c>
      <c r="T707" s="45" t="s">
        <v>1759</v>
      </c>
      <c r="U707" s="45" t="s">
        <v>1760</v>
      </c>
      <c r="V707" s="45" t="s">
        <v>1761</v>
      </c>
      <c r="W707" s="99" t="s">
        <v>2669</v>
      </c>
      <c r="X707" s="99"/>
    </row>
    <row r="708" spans="2:24" ht="43.2">
      <c r="B708" s="45">
        <f t="shared" si="11"/>
        <v>702</v>
      </c>
      <c r="C708" s="45" t="s">
        <v>1757</v>
      </c>
      <c r="D708" s="45" t="s">
        <v>1929</v>
      </c>
      <c r="E708" s="99">
        <f>IF(D708="1.2(1)①",INDEX('1.2(1)①'!$B:$B,MATCH(F708,'1.2(1)①'!$J:$J,0),1),INDEX('1.2(1)②'!$B:$B,MATCH(F708,'1.2(1)②'!$J:$J,0),1))</f>
        <v>52</v>
      </c>
      <c r="F708" s="45" t="s">
        <v>2321</v>
      </c>
      <c r="G708" s="45" t="s">
        <v>1764</v>
      </c>
      <c r="H708" s="45" t="s">
        <v>1733</v>
      </c>
      <c r="I708" s="45" t="s">
        <v>1745</v>
      </c>
      <c r="J708" s="45" t="s">
        <v>1735</v>
      </c>
      <c r="K708" s="45" t="s">
        <v>1736</v>
      </c>
      <c r="L708" s="45">
        <v>368</v>
      </c>
      <c r="M708" s="45" t="s">
        <v>1187</v>
      </c>
      <c r="N708" s="45" t="s">
        <v>1188</v>
      </c>
      <c r="O708" s="73" t="s">
        <v>1178</v>
      </c>
      <c r="P708" s="45" t="s">
        <v>1182</v>
      </c>
      <c r="Q708" s="45" t="s">
        <v>1759</v>
      </c>
      <c r="R708" s="45" t="s">
        <v>1760</v>
      </c>
      <c r="S708" s="45" t="s">
        <v>1761</v>
      </c>
      <c r="T708" s="45" t="s">
        <v>1759</v>
      </c>
      <c r="U708" s="45" t="s">
        <v>1760</v>
      </c>
      <c r="V708" s="45" t="s">
        <v>1761</v>
      </c>
      <c r="W708" s="99" t="s">
        <v>2669</v>
      </c>
      <c r="X708" s="99"/>
    </row>
    <row r="709" spans="2:24" ht="43.2">
      <c r="B709" s="45">
        <f t="shared" si="11"/>
        <v>703</v>
      </c>
      <c r="C709" s="45" t="s">
        <v>1757</v>
      </c>
      <c r="D709" s="45" t="s">
        <v>1929</v>
      </c>
      <c r="E709" s="99">
        <f>IF(D709="1.2(1)①",INDEX('1.2(1)①'!$B:$B,MATCH(F709,'1.2(1)①'!$J:$J,0),1),INDEX('1.2(1)②'!$B:$B,MATCH(F709,'1.2(1)②'!$J:$J,0),1))</f>
        <v>52</v>
      </c>
      <c r="F709" s="45" t="s">
        <v>2321</v>
      </c>
      <c r="G709" s="45" t="s">
        <v>1764</v>
      </c>
      <c r="H709" s="45" t="s">
        <v>1733</v>
      </c>
      <c r="I709" s="45" t="s">
        <v>1746</v>
      </c>
      <c r="J709" s="45" t="s">
        <v>1735</v>
      </c>
      <c r="K709" s="45" t="s">
        <v>1736</v>
      </c>
      <c r="L709" s="45">
        <v>491</v>
      </c>
      <c r="M709" s="45" t="s">
        <v>1187</v>
      </c>
      <c r="N709" s="45" t="s">
        <v>1188</v>
      </c>
      <c r="O709" s="73" t="s">
        <v>1178</v>
      </c>
      <c r="P709" s="45" t="s">
        <v>1182</v>
      </c>
      <c r="Q709" s="45" t="s">
        <v>1759</v>
      </c>
      <c r="R709" s="45" t="s">
        <v>1760</v>
      </c>
      <c r="S709" s="45" t="s">
        <v>1761</v>
      </c>
      <c r="T709" s="45" t="s">
        <v>1759</v>
      </c>
      <c r="U709" s="45" t="s">
        <v>1760</v>
      </c>
      <c r="V709" s="45" t="s">
        <v>1761</v>
      </c>
      <c r="W709" s="99" t="s">
        <v>2669</v>
      </c>
      <c r="X709" s="99"/>
    </row>
    <row r="710" spans="2:24" ht="43.2">
      <c r="B710" s="45">
        <f t="shared" si="11"/>
        <v>704</v>
      </c>
      <c r="C710" s="45" t="s">
        <v>1757</v>
      </c>
      <c r="D710" s="45" t="s">
        <v>1929</v>
      </c>
      <c r="E710" s="99">
        <f>IF(D710="1.2(1)①",INDEX('1.2(1)①'!$B:$B,MATCH(F710,'1.2(1)①'!$J:$J,0),1),INDEX('1.2(1)②'!$B:$B,MATCH(F710,'1.2(1)②'!$J:$J,0),1))</f>
        <v>52</v>
      </c>
      <c r="F710" s="45" t="s">
        <v>2321</v>
      </c>
      <c r="G710" s="45" t="s">
        <v>1764</v>
      </c>
      <c r="H710" s="45" t="s">
        <v>1733</v>
      </c>
      <c r="I710" s="45" t="s">
        <v>1747</v>
      </c>
      <c r="J710" s="45" t="s">
        <v>1735</v>
      </c>
      <c r="K710" s="45" t="s">
        <v>1736</v>
      </c>
      <c r="L710" s="45">
        <v>785</v>
      </c>
      <c r="M710" s="45" t="s">
        <v>1187</v>
      </c>
      <c r="N710" s="45" t="s">
        <v>1188</v>
      </c>
      <c r="O710" s="73" t="s">
        <v>1178</v>
      </c>
      <c r="P710" s="45" t="s">
        <v>1182</v>
      </c>
      <c r="Q710" s="45" t="s">
        <v>1759</v>
      </c>
      <c r="R710" s="45" t="s">
        <v>1760</v>
      </c>
      <c r="S710" s="45" t="s">
        <v>1761</v>
      </c>
      <c r="T710" s="45" t="s">
        <v>1759</v>
      </c>
      <c r="U710" s="45" t="s">
        <v>1760</v>
      </c>
      <c r="V710" s="45" t="s">
        <v>1761</v>
      </c>
      <c r="W710" s="99" t="s">
        <v>2669</v>
      </c>
      <c r="X710" s="99"/>
    </row>
    <row r="711" spans="2:24" ht="187.2">
      <c r="B711" s="45">
        <f t="shared" si="11"/>
        <v>705</v>
      </c>
      <c r="C711" s="45" t="s">
        <v>1682</v>
      </c>
      <c r="D711" s="45" t="s">
        <v>1929</v>
      </c>
      <c r="E711" s="99">
        <f>IF(D711="1.2(1)①",INDEX('1.2(1)①'!$B:$B,MATCH(F711,'1.2(1)①'!$J:$J,0),1),INDEX('1.2(1)②'!$B:$B,MATCH(F711,'1.2(1)②'!$J:$J,0),1))</f>
        <v>53</v>
      </c>
      <c r="F711" s="45" t="s">
        <v>121</v>
      </c>
      <c r="G711" s="45" t="s">
        <v>1683</v>
      </c>
      <c r="H711" s="45" t="s">
        <v>1615</v>
      </c>
      <c r="I711" s="45" t="s">
        <v>1684</v>
      </c>
      <c r="J711" s="45" t="s">
        <v>1685</v>
      </c>
      <c r="K711" s="45" t="s">
        <v>1490</v>
      </c>
      <c r="L711" s="45">
        <v>85</v>
      </c>
      <c r="M711" s="45" t="s">
        <v>1187</v>
      </c>
      <c r="N711" s="45" t="s">
        <v>1188</v>
      </c>
      <c r="O711" s="73" t="s">
        <v>1178</v>
      </c>
      <c r="P711" s="45" t="s">
        <v>1182</v>
      </c>
      <c r="Q711" s="45" t="s">
        <v>1686</v>
      </c>
      <c r="R711" s="45" t="s">
        <v>1687</v>
      </c>
      <c r="S711" s="45" t="s">
        <v>1688</v>
      </c>
      <c r="T711" s="45" t="s">
        <v>1686</v>
      </c>
      <c r="U711" s="45" t="s">
        <v>1687</v>
      </c>
      <c r="V711" s="45" t="s">
        <v>1689</v>
      </c>
      <c r="W711" s="99" t="s">
        <v>2669</v>
      </c>
      <c r="X711" s="99"/>
    </row>
    <row r="712" spans="2:24" ht="187.2">
      <c r="B712" s="45">
        <f t="shared" si="11"/>
        <v>706</v>
      </c>
      <c r="C712" s="45" t="s">
        <v>1682</v>
      </c>
      <c r="D712" s="45" t="s">
        <v>1929</v>
      </c>
      <c r="E712" s="99">
        <f>IF(D712="1.2(1)①",INDEX('1.2(1)①'!$B:$B,MATCH(F712,'1.2(1)①'!$J:$J,0),1),INDEX('1.2(1)②'!$B:$B,MATCH(F712,'1.2(1)②'!$J:$J,0),1))</f>
        <v>53</v>
      </c>
      <c r="F712" s="45" t="s">
        <v>121</v>
      </c>
      <c r="G712" s="45" t="s">
        <v>1683</v>
      </c>
      <c r="H712" s="45" t="s">
        <v>1615</v>
      </c>
      <c r="I712" s="45" t="s">
        <v>1690</v>
      </c>
      <c r="J712" s="45" t="s">
        <v>1685</v>
      </c>
      <c r="K712" s="45" t="s">
        <v>1490</v>
      </c>
      <c r="L712" s="45">
        <v>85.5</v>
      </c>
      <c r="M712" s="45" t="s">
        <v>1187</v>
      </c>
      <c r="N712" s="45" t="s">
        <v>1188</v>
      </c>
      <c r="O712" s="73" t="s">
        <v>1178</v>
      </c>
      <c r="P712" s="45" t="s">
        <v>1182</v>
      </c>
      <c r="Q712" s="45" t="s">
        <v>1686</v>
      </c>
      <c r="R712" s="45" t="s">
        <v>1687</v>
      </c>
      <c r="S712" s="45" t="s">
        <v>1688</v>
      </c>
      <c r="T712" s="45" t="s">
        <v>1686</v>
      </c>
      <c r="U712" s="45" t="s">
        <v>1687</v>
      </c>
      <c r="V712" s="45" t="s">
        <v>1689</v>
      </c>
      <c r="W712" s="99" t="s">
        <v>2669</v>
      </c>
      <c r="X712" s="99"/>
    </row>
    <row r="713" spans="2:24" ht="187.2">
      <c r="B713" s="45">
        <f t="shared" si="11"/>
        <v>707</v>
      </c>
      <c r="C713" s="45" t="s">
        <v>1682</v>
      </c>
      <c r="D713" s="45" t="s">
        <v>1929</v>
      </c>
      <c r="E713" s="99">
        <f>IF(D713="1.2(1)①",INDEX('1.2(1)①'!$B:$B,MATCH(F713,'1.2(1)①'!$J:$J,0),1),INDEX('1.2(1)②'!$B:$B,MATCH(F713,'1.2(1)②'!$J:$J,0),1))</f>
        <v>53</v>
      </c>
      <c r="F713" s="45" t="s">
        <v>121</v>
      </c>
      <c r="G713" s="45" t="s">
        <v>1683</v>
      </c>
      <c r="H713" s="45" t="s">
        <v>1615</v>
      </c>
      <c r="I713" s="45" t="s">
        <v>1691</v>
      </c>
      <c r="J713" s="45" t="s">
        <v>1685</v>
      </c>
      <c r="K713" s="45" t="s">
        <v>1490</v>
      </c>
      <c r="L713" s="45">
        <v>89.4</v>
      </c>
      <c r="M713" s="45" t="s">
        <v>1187</v>
      </c>
      <c r="N713" s="45" t="s">
        <v>1188</v>
      </c>
      <c r="O713" s="73" t="s">
        <v>1178</v>
      </c>
      <c r="P713" s="45" t="s">
        <v>1182</v>
      </c>
      <c r="Q713" s="45" t="s">
        <v>1686</v>
      </c>
      <c r="R713" s="45" t="s">
        <v>1687</v>
      </c>
      <c r="S713" s="45" t="s">
        <v>1688</v>
      </c>
      <c r="T713" s="45" t="s">
        <v>1686</v>
      </c>
      <c r="U713" s="45" t="s">
        <v>1687</v>
      </c>
      <c r="V713" s="45" t="s">
        <v>1689</v>
      </c>
      <c r="W713" s="99" t="s">
        <v>2669</v>
      </c>
      <c r="X713" s="99"/>
    </row>
    <row r="714" spans="2:24" ht="187.2">
      <c r="B714" s="45">
        <f t="shared" si="11"/>
        <v>708</v>
      </c>
      <c r="C714" s="45" t="s">
        <v>1682</v>
      </c>
      <c r="D714" s="45" t="s">
        <v>1929</v>
      </c>
      <c r="E714" s="99">
        <f>IF(D714="1.2(1)①",INDEX('1.2(1)①'!$B:$B,MATCH(F714,'1.2(1)①'!$J:$J,0),1),INDEX('1.2(1)②'!$B:$B,MATCH(F714,'1.2(1)②'!$J:$J,0),1))</f>
        <v>53</v>
      </c>
      <c r="F714" s="45" t="s">
        <v>121</v>
      </c>
      <c r="G714" s="45" t="s">
        <v>1683</v>
      </c>
      <c r="H714" s="45" t="s">
        <v>1615</v>
      </c>
      <c r="I714" s="45" t="s">
        <v>1692</v>
      </c>
      <c r="J714" s="45" t="s">
        <v>1685</v>
      </c>
      <c r="K714" s="45" t="s">
        <v>1490</v>
      </c>
      <c r="L714" s="45">
        <v>89.5</v>
      </c>
      <c r="M714" s="45" t="s">
        <v>1187</v>
      </c>
      <c r="N714" s="45" t="s">
        <v>1188</v>
      </c>
      <c r="O714" s="73" t="s">
        <v>1178</v>
      </c>
      <c r="P714" s="45" t="s">
        <v>1182</v>
      </c>
      <c r="Q714" s="45" t="s">
        <v>1686</v>
      </c>
      <c r="R714" s="45" t="s">
        <v>1687</v>
      </c>
      <c r="S714" s="45" t="s">
        <v>1688</v>
      </c>
      <c r="T714" s="45" t="s">
        <v>1686</v>
      </c>
      <c r="U714" s="45" t="s">
        <v>1687</v>
      </c>
      <c r="V714" s="45" t="s">
        <v>1689</v>
      </c>
      <c r="W714" s="99" t="s">
        <v>2669</v>
      </c>
      <c r="X714" s="99"/>
    </row>
    <row r="715" spans="2:24" ht="187.2">
      <c r="B715" s="45">
        <f t="shared" si="11"/>
        <v>709</v>
      </c>
      <c r="C715" s="45" t="s">
        <v>1682</v>
      </c>
      <c r="D715" s="45" t="s">
        <v>1929</v>
      </c>
      <c r="E715" s="99">
        <f>IF(D715="1.2(1)①",INDEX('1.2(1)①'!$B:$B,MATCH(F715,'1.2(1)①'!$J:$J,0),1),INDEX('1.2(1)②'!$B:$B,MATCH(F715,'1.2(1)②'!$J:$J,0),1))</f>
        <v>53</v>
      </c>
      <c r="F715" s="45" t="s">
        <v>121</v>
      </c>
      <c r="G715" s="45" t="s">
        <v>1683</v>
      </c>
      <c r="H715" s="45" t="s">
        <v>1615</v>
      </c>
      <c r="I715" s="45" t="s">
        <v>1693</v>
      </c>
      <c r="J715" s="45" t="s">
        <v>1685</v>
      </c>
      <c r="K715" s="45" t="s">
        <v>1490</v>
      </c>
      <c r="L715" s="45" t="s">
        <v>1178</v>
      </c>
      <c r="M715" s="45" t="s">
        <v>1187</v>
      </c>
      <c r="N715" s="45" t="s">
        <v>1188</v>
      </c>
      <c r="O715" s="73" t="s">
        <v>1178</v>
      </c>
      <c r="P715" s="45" t="s">
        <v>1182</v>
      </c>
      <c r="Q715" s="45" t="s">
        <v>1686</v>
      </c>
      <c r="R715" s="45" t="s">
        <v>1687</v>
      </c>
      <c r="S715" s="45" t="s">
        <v>1688</v>
      </c>
      <c r="T715" s="45" t="s">
        <v>1686</v>
      </c>
      <c r="U715" s="45" t="s">
        <v>1687</v>
      </c>
      <c r="V715" s="45" t="s">
        <v>1689</v>
      </c>
      <c r="W715" s="99" t="s">
        <v>2669</v>
      </c>
      <c r="X715" s="99"/>
    </row>
    <row r="716" spans="2:24" ht="187.2">
      <c r="B716" s="45">
        <f t="shared" si="11"/>
        <v>710</v>
      </c>
      <c r="C716" s="45" t="s">
        <v>1682</v>
      </c>
      <c r="D716" s="45" t="s">
        <v>1929</v>
      </c>
      <c r="E716" s="99">
        <f>IF(D716="1.2(1)①",INDEX('1.2(1)①'!$B:$B,MATCH(F716,'1.2(1)①'!$J:$J,0),1),INDEX('1.2(1)②'!$B:$B,MATCH(F716,'1.2(1)②'!$J:$J,0),1))</f>
        <v>53</v>
      </c>
      <c r="F716" s="45" t="s">
        <v>121</v>
      </c>
      <c r="G716" s="45" t="s">
        <v>1683</v>
      </c>
      <c r="H716" s="45" t="s">
        <v>1615</v>
      </c>
      <c r="I716" s="45" t="s">
        <v>1694</v>
      </c>
      <c r="J716" s="45" t="s">
        <v>1685</v>
      </c>
      <c r="K716" s="45" t="s">
        <v>1490</v>
      </c>
      <c r="L716" s="45">
        <v>89.9</v>
      </c>
      <c r="M716" s="45" t="s">
        <v>1187</v>
      </c>
      <c r="N716" s="45" t="s">
        <v>1188</v>
      </c>
      <c r="O716" s="73" t="s">
        <v>1178</v>
      </c>
      <c r="P716" s="45" t="s">
        <v>1182</v>
      </c>
      <c r="Q716" s="45" t="s">
        <v>1686</v>
      </c>
      <c r="R716" s="45" t="s">
        <v>1687</v>
      </c>
      <c r="S716" s="45" t="s">
        <v>1688</v>
      </c>
      <c r="T716" s="45" t="s">
        <v>1686</v>
      </c>
      <c r="U716" s="45" t="s">
        <v>1687</v>
      </c>
      <c r="V716" s="45" t="s">
        <v>1689</v>
      </c>
      <c r="W716" s="99" t="s">
        <v>2669</v>
      </c>
      <c r="X716" s="99"/>
    </row>
    <row r="717" spans="2:24" ht="187.2">
      <c r="B717" s="45">
        <f t="shared" si="11"/>
        <v>711</v>
      </c>
      <c r="C717" s="45" t="s">
        <v>1682</v>
      </c>
      <c r="D717" s="45" t="s">
        <v>1929</v>
      </c>
      <c r="E717" s="99">
        <f>IF(D717="1.2(1)①",INDEX('1.2(1)①'!$B:$B,MATCH(F717,'1.2(1)①'!$J:$J,0),1),INDEX('1.2(1)②'!$B:$B,MATCH(F717,'1.2(1)②'!$J:$J,0),1))</f>
        <v>53</v>
      </c>
      <c r="F717" s="45" t="s">
        <v>121</v>
      </c>
      <c r="G717" s="45" t="s">
        <v>1683</v>
      </c>
      <c r="H717" s="45" t="s">
        <v>1615</v>
      </c>
      <c r="I717" s="45" t="s">
        <v>1695</v>
      </c>
      <c r="J717" s="45" t="s">
        <v>1685</v>
      </c>
      <c r="K717" s="45" t="s">
        <v>1490</v>
      </c>
      <c r="L717" s="45" t="s">
        <v>1178</v>
      </c>
      <c r="M717" s="45" t="s">
        <v>1187</v>
      </c>
      <c r="N717" s="45" t="s">
        <v>1188</v>
      </c>
      <c r="O717" s="73" t="s">
        <v>1178</v>
      </c>
      <c r="P717" s="45" t="s">
        <v>1182</v>
      </c>
      <c r="Q717" s="45" t="s">
        <v>1686</v>
      </c>
      <c r="R717" s="45" t="s">
        <v>1687</v>
      </c>
      <c r="S717" s="45" t="s">
        <v>1688</v>
      </c>
      <c r="T717" s="45" t="s">
        <v>1686</v>
      </c>
      <c r="U717" s="45" t="s">
        <v>1687</v>
      </c>
      <c r="V717" s="45" t="s">
        <v>1689</v>
      </c>
      <c r="W717" s="99" t="s">
        <v>2669</v>
      </c>
      <c r="X717" s="99"/>
    </row>
    <row r="718" spans="2:24" ht="187.2">
      <c r="B718" s="45">
        <f t="shared" si="11"/>
        <v>712</v>
      </c>
      <c r="C718" s="45" t="s">
        <v>1682</v>
      </c>
      <c r="D718" s="45" t="s">
        <v>1929</v>
      </c>
      <c r="E718" s="99">
        <f>IF(D718="1.2(1)①",INDEX('1.2(1)①'!$B:$B,MATCH(F718,'1.2(1)①'!$J:$J,0),1),INDEX('1.2(1)②'!$B:$B,MATCH(F718,'1.2(1)②'!$J:$J,0),1))</f>
        <v>53</v>
      </c>
      <c r="F718" s="45" t="s">
        <v>121</v>
      </c>
      <c r="G718" s="45" t="s">
        <v>1683</v>
      </c>
      <c r="H718" s="45" t="s">
        <v>1615</v>
      </c>
      <c r="I718" s="45" t="s">
        <v>1696</v>
      </c>
      <c r="J718" s="45" t="s">
        <v>1685</v>
      </c>
      <c r="K718" s="45" t="s">
        <v>1490</v>
      </c>
      <c r="L718" s="45">
        <v>91.2</v>
      </c>
      <c r="M718" s="45" t="s">
        <v>1187</v>
      </c>
      <c r="N718" s="45" t="s">
        <v>1188</v>
      </c>
      <c r="O718" s="73" t="s">
        <v>1178</v>
      </c>
      <c r="P718" s="45" t="s">
        <v>1182</v>
      </c>
      <c r="Q718" s="45" t="s">
        <v>1686</v>
      </c>
      <c r="R718" s="45" t="s">
        <v>1687</v>
      </c>
      <c r="S718" s="45" t="s">
        <v>1688</v>
      </c>
      <c r="T718" s="45" t="s">
        <v>1686</v>
      </c>
      <c r="U718" s="45" t="s">
        <v>1687</v>
      </c>
      <c r="V718" s="45" t="s">
        <v>1689</v>
      </c>
      <c r="W718" s="99" t="s">
        <v>2669</v>
      </c>
      <c r="X718" s="99"/>
    </row>
    <row r="719" spans="2:24" ht="187.2">
      <c r="B719" s="45">
        <f t="shared" si="11"/>
        <v>713</v>
      </c>
      <c r="C719" s="45" t="s">
        <v>1682</v>
      </c>
      <c r="D719" s="45" t="s">
        <v>1929</v>
      </c>
      <c r="E719" s="99">
        <f>IF(D719="1.2(1)①",INDEX('1.2(1)①'!$B:$B,MATCH(F719,'1.2(1)①'!$J:$J,0),1),INDEX('1.2(1)②'!$B:$B,MATCH(F719,'1.2(1)②'!$J:$J,0),1))</f>
        <v>53</v>
      </c>
      <c r="F719" s="45" t="s">
        <v>121</v>
      </c>
      <c r="G719" s="45" t="s">
        <v>1683</v>
      </c>
      <c r="H719" s="45" t="s">
        <v>1615</v>
      </c>
      <c r="I719" s="45" t="s">
        <v>1697</v>
      </c>
      <c r="J719" s="45" t="s">
        <v>1685</v>
      </c>
      <c r="K719" s="45" t="s">
        <v>1490</v>
      </c>
      <c r="L719" s="45">
        <v>91.5</v>
      </c>
      <c r="M719" s="45" t="s">
        <v>1187</v>
      </c>
      <c r="N719" s="45" t="s">
        <v>1188</v>
      </c>
      <c r="O719" s="73" t="s">
        <v>1178</v>
      </c>
      <c r="P719" s="45" t="s">
        <v>1182</v>
      </c>
      <c r="Q719" s="45" t="s">
        <v>1686</v>
      </c>
      <c r="R719" s="45" t="s">
        <v>1687</v>
      </c>
      <c r="S719" s="45" t="s">
        <v>1688</v>
      </c>
      <c r="T719" s="45" t="s">
        <v>1686</v>
      </c>
      <c r="U719" s="45" t="s">
        <v>1687</v>
      </c>
      <c r="V719" s="45" t="s">
        <v>1689</v>
      </c>
      <c r="W719" s="99" t="s">
        <v>2669</v>
      </c>
      <c r="X719" s="99"/>
    </row>
    <row r="720" spans="2:24" ht="187.2">
      <c r="B720" s="45">
        <f t="shared" si="11"/>
        <v>714</v>
      </c>
      <c r="C720" s="45" t="s">
        <v>1682</v>
      </c>
      <c r="D720" s="45" t="s">
        <v>1929</v>
      </c>
      <c r="E720" s="99">
        <f>IF(D720="1.2(1)①",INDEX('1.2(1)①'!$B:$B,MATCH(F720,'1.2(1)①'!$J:$J,0),1),INDEX('1.2(1)②'!$B:$B,MATCH(F720,'1.2(1)②'!$J:$J,0),1))</f>
        <v>53</v>
      </c>
      <c r="F720" s="45" t="s">
        <v>121</v>
      </c>
      <c r="G720" s="45" t="s">
        <v>1683</v>
      </c>
      <c r="H720" s="45" t="s">
        <v>1615</v>
      </c>
      <c r="I720" s="45" t="s">
        <v>1698</v>
      </c>
      <c r="J720" s="45" t="s">
        <v>1685</v>
      </c>
      <c r="K720" s="45" t="s">
        <v>1490</v>
      </c>
      <c r="L720" s="45">
        <v>91.9</v>
      </c>
      <c r="M720" s="45" t="s">
        <v>1187</v>
      </c>
      <c r="N720" s="45" t="s">
        <v>1188</v>
      </c>
      <c r="O720" s="73" t="s">
        <v>1178</v>
      </c>
      <c r="P720" s="45" t="s">
        <v>1182</v>
      </c>
      <c r="Q720" s="45" t="s">
        <v>1686</v>
      </c>
      <c r="R720" s="45" t="s">
        <v>1687</v>
      </c>
      <c r="S720" s="45" t="s">
        <v>1688</v>
      </c>
      <c r="T720" s="45" t="s">
        <v>1686</v>
      </c>
      <c r="U720" s="45" t="s">
        <v>1687</v>
      </c>
      <c r="V720" s="45" t="s">
        <v>1689</v>
      </c>
      <c r="W720" s="99" t="s">
        <v>2669</v>
      </c>
      <c r="X720" s="99"/>
    </row>
    <row r="721" spans="2:24" ht="187.2">
      <c r="B721" s="45">
        <f t="shared" si="11"/>
        <v>715</v>
      </c>
      <c r="C721" s="45" t="s">
        <v>1682</v>
      </c>
      <c r="D721" s="45" t="s">
        <v>1929</v>
      </c>
      <c r="E721" s="99">
        <f>IF(D721="1.2(1)①",INDEX('1.2(1)①'!$B:$B,MATCH(F721,'1.2(1)①'!$J:$J,0),1),INDEX('1.2(1)②'!$B:$B,MATCH(F721,'1.2(1)②'!$J:$J,0),1))</f>
        <v>53</v>
      </c>
      <c r="F721" s="45" t="s">
        <v>121</v>
      </c>
      <c r="G721" s="45" t="s">
        <v>1683</v>
      </c>
      <c r="H721" s="45" t="s">
        <v>1615</v>
      </c>
      <c r="I721" s="45" t="s">
        <v>1699</v>
      </c>
      <c r="J721" s="45" t="s">
        <v>1685</v>
      </c>
      <c r="K721" s="45" t="s">
        <v>1490</v>
      </c>
      <c r="L721" s="45">
        <v>92.2</v>
      </c>
      <c r="M721" s="45" t="s">
        <v>1187</v>
      </c>
      <c r="N721" s="45" t="s">
        <v>1188</v>
      </c>
      <c r="O721" s="73" t="s">
        <v>1178</v>
      </c>
      <c r="P721" s="45" t="s">
        <v>1182</v>
      </c>
      <c r="Q721" s="45" t="s">
        <v>1686</v>
      </c>
      <c r="R721" s="45" t="s">
        <v>1687</v>
      </c>
      <c r="S721" s="45" t="s">
        <v>1688</v>
      </c>
      <c r="T721" s="45" t="s">
        <v>1686</v>
      </c>
      <c r="U721" s="45" t="s">
        <v>1687</v>
      </c>
      <c r="V721" s="45" t="s">
        <v>1689</v>
      </c>
      <c r="W721" s="99" t="s">
        <v>2669</v>
      </c>
      <c r="X721" s="99"/>
    </row>
    <row r="722" spans="2:24" ht="187.2">
      <c r="B722" s="45">
        <f t="shared" si="11"/>
        <v>716</v>
      </c>
      <c r="C722" s="45" t="s">
        <v>1682</v>
      </c>
      <c r="D722" s="45" t="s">
        <v>1929</v>
      </c>
      <c r="E722" s="99">
        <f>IF(D722="1.2(1)①",INDEX('1.2(1)①'!$B:$B,MATCH(F722,'1.2(1)①'!$J:$J,0),1),INDEX('1.2(1)②'!$B:$B,MATCH(F722,'1.2(1)②'!$J:$J,0),1))</f>
        <v>53</v>
      </c>
      <c r="F722" s="45" t="s">
        <v>121</v>
      </c>
      <c r="G722" s="45" t="s">
        <v>1683</v>
      </c>
      <c r="H722" s="45" t="s">
        <v>1615</v>
      </c>
      <c r="I722" s="45" t="s">
        <v>1700</v>
      </c>
      <c r="J722" s="45" t="s">
        <v>1685</v>
      </c>
      <c r="K722" s="45" t="s">
        <v>1490</v>
      </c>
      <c r="L722" s="45">
        <v>93.1</v>
      </c>
      <c r="M722" s="45" t="s">
        <v>1187</v>
      </c>
      <c r="N722" s="45" t="s">
        <v>1188</v>
      </c>
      <c r="O722" s="73" t="s">
        <v>1178</v>
      </c>
      <c r="P722" s="45" t="s">
        <v>1182</v>
      </c>
      <c r="Q722" s="45" t="s">
        <v>1686</v>
      </c>
      <c r="R722" s="45" t="s">
        <v>1687</v>
      </c>
      <c r="S722" s="45" t="s">
        <v>1688</v>
      </c>
      <c r="T722" s="45" t="s">
        <v>1686</v>
      </c>
      <c r="U722" s="45" t="s">
        <v>1687</v>
      </c>
      <c r="V722" s="45" t="s">
        <v>1689</v>
      </c>
      <c r="W722" s="99" t="s">
        <v>2669</v>
      </c>
      <c r="X722" s="99"/>
    </row>
    <row r="723" spans="2:24" ht="187.2">
      <c r="B723" s="45">
        <f t="shared" si="11"/>
        <v>717</v>
      </c>
      <c r="C723" s="45" t="s">
        <v>1682</v>
      </c>
      <c r="D723" s="45" t="s">
        <v>1929</v>
      </c>
      <c r="E723" s="99">
        <f>IF(D723="1.2(1)①",INDEX('1.2(1)①'!$B:$B,MATCH(F723,'1.2(1)①'!$J:$J,0),1),INDEX('1.2(1)②'!$B:$B,MATCH(F723,'1.2(1)②'!$J:$J,0),1))</f>
        <v>53</v>
      </c>
      <c r="F723" s="45" t="s">
        <v>121</v>
      </c>
      <c r="G723" s="45" t="s">
        <v>1683</v>
      </c>
      <c r="H723" s="45" t="s">
        <v>1615</v>
      </c>
      <c r="I723" s="45" t="s">
        <v>1701</v>
      </c>
      <c r="J723" s="45" t="s">
        <v>1685</v>
      </c>
      <c r="K723" s="45" t="s">
        <v>1490</v>
      </c>
      <c r="L723" s="45">
        <v>93.8</v>
      </c>
      <c r="M723" s="45" t="s">
        <v>1187</v>
      </c>
      <c r="N723" s="45" t="s">
        <v>1188</v>
      </c>
      <c r="O723" s="73" t="s">
        <v>1178</v>
      </c>
      <c r="P723" s="45" t="s">
        <v>1182</v>
      </c>
      <c r="Q723" s="45" t="s">
        <v>1686</v>
      </c>
      <c r="R723" s="45" t="s">
        <v>1687</v>
      </c>
      <c r="S723" s="45" t="s">
        <v>1688</v>
      </c>
      <c r="T723" s="45" t="s">
        <v>1686</v>
      </c>
      <c r="U723" s="45" t="s">
        <v>1687</v>
      </c>
      <c r="V723" s="45" t="s">
        <v>1689</v>
      </c>
      <c r="W723" s="99" t="s">
        <v>2669</v>
      </c>
      <c r="X723" s="99"/>
    </row>
    <row r="724" spans="2:24" ht="187.2">
      <c r="B724" s="45">
        <f t="shared" si="11"/>
        <v>718</v>
      </c>
      <c r="C724" s="45" t="s">
        <v>1682</v>
      </c>
      <c r="D724" s="45" t="s">
        <v>1929</v>
      </c>
      <c r="E724" s="99">
        <f>IF(D724="1.2(1)①",INDEX('1.2(1)①'!$B:$B,MATCH(F724,'1.2(1)①'!$J:$J,0),1),INDEX('1.2(1)②'!$B:$B,MATCH(F724,'1.2(1)②'!$J:$J,0),1))</f>
        <v>53</v>
      </c>
      <c r="F724" s="45" t="s">
        <v>121</v>
      </c>
      <c r="G724" s="45" t="s">
        <v>1683</v>
      </c>
      <c r="H724" s="45" t="s">
        <v>1615</v>
      </c>
      <c r="I724" s="45" t="s">
        <v>1702</v>
      </c>
      <c r="J724" s="45" t="s">
        <v>1685</v>
      </c>
      <c r="K724" s="45" t="s">
        <v>1490</v>
      </c>
      <c r="L724" s="45">
        <v>94</v>
      </c>
      <c r="M724" s="45" t="s">
        <v>1187</v>
      </c>
      <c r="N724" s="45" t="s">
        <v>1188</v>
      </c>
      <c r="O724" s="73" t="s">
        <v>1178</v>
      </c>
      <c r="P724" s="45" t="s">
        <v>1182</v>
      </c>
      <c r="Q724" s="45" t="s">
        <v>1686</v>
      </c>
      <c r="R724" s="45" t="s">
        <v>1687</v>
      </c>
      <c r="S724" s="45" t="s">
        <v>1688</v>
      </c>
      <c r="T724" s="45" t="s">
        <v>1686</v>
      </c>
      <c r="U724" s="45" t="s">
        <v>1687</v>
      </c>
      <c r="V724" s="45" t="s">
        <v>1689</v>
      </c>
      <c r="W724" s="99" t="s">
        <v>2669</v>
      </c>
      <c r="X724" s="99"/>
    </row>
    <row r="725" spans="2:24" ht="187.2">
      <c r="B725" s="45">
        <f t="shared" si="11"/>
        <v>719</v>
      </c>
      <c r="C725" s="45" t="s">
        <v>1682</v>
      </c>
      <c r="D725" s="45" t="s">
        <v>1929</v>
      </c>
      <c r="E725" s="99">
        <f>IF(D725="1.2(1)①",INDEX('1.2(1)①'!$B:$B,MATCH(F725,'1.2(1)①'!$J:$J,0),1),INDEX('1.2(1)②'!$B:$B,MATCH(F725,'1.2(1)②'!$J:$J,0),1))</f>
        <v>53</v>
      </c>
      <c r="F725" s="45" t="s">
        <v>121</v>
      </c>
      <c r="G725" s="45" t="s">
        <v>1683</v>
      </c>
      <c r="H725" s="45" t="s">
        <v>1615</v>
      </c>
      <c r="I725" s="45" t="s">
        <v>1703</v>
      </c>
      <c r="J725" s="45" t="s">
        <v>1685</v>
      </c>
      <c r="K725" s="45" t="s">
        <v>1490</v>
      </c>
      <c r="L725" s="45">
        <v>94.3</v>
      </c>
      <c r="M725" s="45" t="s">
        <v>1187</v>
      </c>
      <c r="N725" s="45" t="s">
        <v>1188</v>
      </c>
      <c r="O725" s="73" t="s">
        <v>1178</v>
      </c>
      <c r="P725" s="45" t="s">
        <v>1182</v>
      </c>
      <c r="Q725" s="45" t="s">
        <v>1686</v>
      </c>
      <c r="R725" s="45" t="s">
        <v>1687</v>
      </c>
      <c r="S725" s="45" t="s">
        <v>1688</v>
      </c>
      <c r="T725" s="45" t="s">
        <v>1686</v>
      </c>
      <c r="U725" s="45" t="s">
        <v>1687</v>
      </c>
      <c r="V725" s="45" t="s">
        <v>1689</v>
      </c>
      <c r="W725" s="99" t="s">
        <v>2669</v>
      </c>
      <c r="X725" s="99"/>
    </row>
    <row r="726" spans="2:24" ht="187.2">
      <c r="B726" s="45">
        <f t="shared" si="11"/>
        <v>720</v>
      </c>
      <c r="C726" s="45" t="s">
        <v>1682</v>
      </c>
      <c r="D726" s="45" t="s">
        <v>1929</v>
      </c>
      <c r="E726" s="99">
        <f>IF(D726="1.2(1)①",INDEX('1.2(1)①'!$B:$B,MATCH(F726,'1.2(1)①'!$J:$J,0),1),INDEX('1.2(1)②'!$B:$B,MATCH(F726,'1.2(1)②'!$J:$J,0),1))</f>
        <v>53</v>
      </c>
      <c r="F726" s="45" t="s">
        <v>121</v>
      </c>
      <c r="G726" s="45" t="s">
        <v>1683</v>
      </c>
      <c r="H726" s="45" t="s">
        <v>1615</v>
      </c>
      <c r="I726" s="45" t="s">
        <v>1704</v>
      </c>
      <c r="J726" s="45" t="s">
        <v>1685</v>
      </c>
      <c r="K726" s="45" t="s">
        <v>1490</v>
      </c>
      <c r="L726" s="45">
        <v>96.2</v>
      </c>
      <c r="M726" s="45" t="s">
        <v>1187</v>
      </c>
      <c r="N726" s="45" t="s">
        <v>1188</v>
      </c>
      <c r="O726" s="73" t="s">
        <v>1178</v>
      </c>
      <c r="P726" s="45" t="s">
        <v>1182</v>
      </c>
      <c r="Q726" s="45" t="s">
        <v>1686</v>
      </c>
      <c r="R726" s="45" t="s">
        <v>1687</v>
      </c>
      <c r="S726" s="45" t="s">
        <v>1688</v>
      </c>
      <c r="T726" s="45" t="s">
        <v>1686</v>
      </c>
      <c r="U726" s="45" t="s">
        <v>1687</v>
      </c>
      <c r="V726" s="45" t="s">
        <v>1689</v>
      </c>
      <c r="W726" s="99" t="s">
        <v>2669</v>
      </c>
      <c r="X726" s="99"/>
    </row>
    <row r="727" spans="2:24" ht="187.2">
      <c r="B727" s="45">
        <f t="shared" si="11"/>
        <v>721</v>
      </c>
      <c r="C727" s="45" t="s">
        <v>1682</v>
      </c>
      <c r="D727" s="45" t="s">
        <v>1929</v>
      </c>
      <c r="E727" s="99">
        <f>IF(D727="1.2(1)①",INDEX('1.2(1)①'!$B:$B,MATCH(F727,'1.2(1)①'!$J:$J,0),1),INDEX('1.2(1)②'!$B:$B,MATCH(F727,'1.2(1)②'!$J:$J,0),1))</f>
        <v>53</v>
      </c>
      <c r="F727" s="45" t="s">
        <v>121</v>
      </c>
      <c r="G727" s="45" t="s">
        <v>1705</v>
      </c>
      <c r="H727" s="45" t="s">
        <v>1615</v>
      </c>
      <c r="I727" s="45" t="s">
        <v>1684</v>
      </c>
      <c r="J727" s="45" t="s">
        <v>1685</v>
      </c>
      <c r="K727" s="45" t="s">
        <v>1490</v>
      </c>
      <c r="L727" s="45">
        <v>84.8</v>
      </c>
      <c r="M727" s="45" t="s">
        <v>1187</v>
      </c>
      <c r="N727" s="45" t="s">
        <v>1188</v>
      </c>
      <c r="O727" s="73" t="s">
        <v>1178</v>
      </c>
      <c r="P727" s="45" t="s">
        <v>1182</v>
      </c>
      <c r="Q727" s="45" t="s">
        <v>1686</v>
      </c>
      <c r="R727" s="45" t="s">
        <v>1687</v>
      </c>
      <c r="S727" s="45" t="s">
        <v>1688</v>
      </c>
      <c r="T727" s="45" t="s">
        <v>1686</v>
      </c>
      <c r="U727" s="45" t="s">
        <v>1687</v>
      </c>
      <c r="V727" s="45" t="s">
        <v>1689</v>
      </c>
      <c r="W727" s="99" t="s">
        <v>2669</v>
      </c>
      <c r="X727" s="99"/>
    </row>
    <row r="728" spans="2:24" ht="187.2">
      <c r="B728" s="45">
        <f t="shared" si="11"/>
        <v>722</v>
      </c>
      <c r="C728" s="45" t="s">
        <v>1682</v>
      </c>
      <c r="D728" s="45" t="s">
        <v>1929</v>
      </c>
      <c r="E728" s="99">
        <f>IF(D728="1.2(1)①",INDEX('1.2(1)①'!$B:$B,MATCH(F728,'1.2(1)①'!$J:$J,0),1),INDEX('1.2(1)②'!$B:$B,MATCH(F728,'1.2(1)②'!$J:$J,0),1))</f>
        <v>53</v>
      </c>
      <c r="F728" s="45" t="s">
        <v>121</v>
      </c>
      <c r="G728" s="45" t="s">
        <v>1705</v>
      </c>
      <c r="H728" s="45" t="s">
        <v>1615</v>
      </c>
      <c r="I728" s="45" t="s">
        <v>1690</v>
      </c>
      <c r="J728" s="45" t="s">
        <v>1685</v>
      </c>
      <c r="K728" s="45" t="s">
        <v>1490</v>
      </c>
      <c r="L728" s="45" t="s">
        <v>1178</v>
      </c>
      <c r="M728" s="45" t="s">
        <v>1187</v>
      </c>
      <c r="N728" s="45" t="s">
        <v>1188</v>
      </c>
      <c r="O728" s="73" t="s">
        <v>1178</v>
      </c>
      <c r="P728" s="45" t="s">
        <v>1182</v>
      </c>
      <c r="Q728" s="45" t="s">
        <v>1686</v>
      </c>
      <c r="R728" s="45" t="s">
        <v>1687</v>
      </c>
      <c r="S728" s="45" t="s">
        <v>1688</v>
      </c>
      <c r="T728" s="45" t="s">
        <v>1686</v>
      </c>
      <c r="U728" s="45" t="s">
        <v>1687</v>
      </c>
      <c r="V728" s="45" t="s">
        <v>1689</v>
      </c>
      <c r="W728" s="99" t="s">
        <v>2669</v>
      </c>
      <c r="X728" s="99"/>
    </row>
    <row r="729" spans="2:24" ht="187.2">
      <c r="B729" s="45">
        <f t="shared" si="11"/>
        <v>723</v>
      </c>
      <c r="C729" s="45" t="s">
        <v>1682</v>
      </c>
      <c r="D729" s="45" t="s">
        <v>1929</v>
      </c>
      <c r="E729" s="99">
        <f>IF(D729="1.2(1)①",INDEX('1.2(1)①'!$B:$B,MATCH(F729,'1.2(1)①'!$J:$J,0),1),INDEX('1.2(1)②'!$B:$B,MATCH(F729,'1.2(1)②'!$J:$J,0),1))</f>
        <v>53</v>
      </c>
      <c r="F729" s="45" t="s">
        <v>121</v>
      </c>
      <c r="G729" s="45" t="s">
        <v>1705</v>
      </c>
      <c r="H729" s="45" t="s">
        <v>1615</v>
      </c>
      <c r="I729" s="45" t="s">
        <v>1691</v>
      </c>
      <c r="J729" s="45" t="s">
        <v>1685</v>
      </c>
      <c r="K729" s="45" t="s">
        <v>1490</v>
      </c>
      <c r="L729" s="45">
        <v>86.9</v>
      </c>
      <c r="M729" s="45" t="s">
        <v>1187</v>
      </c>
      <c r="N729" s="45" t="s">
        <v>1188</v>
      </c>
      <c r="O729" s="73" t="s">
        <v>1178</v>
      </c>
      <c r="P729" s="45" t="s">
        <v>1182</v>
      </c>
      <c r="Q729" s="45" t="s">
        <v>1686</v>
      </c>
      <c r="R729" s="45" t="s">
        <v>1687</v>
      </c>
      <c r="S729" s="45" t="s">
        <v>1688</v>
      </c>
      <c r="T729" s="45" t="s">
        <v>1686</v>
      </c>
      <c r="U729" s="45" t="s">
        <v>1687</v>
      </c>
      <c r="V729" s="45" t="s">
        <v>1689</v>
      </c>
      <c r="W729" s="99" t="s">
        <v>2669</v>
      </c>
      <c r="X729" s="99"/>
    </row>
    <row r="730" spans="2:24" ht="187.2">
      <c r="B730" s="45">
        <f t="shared" si="11"/>
        <v>724</v>
      </c>
      <c r="C730" s="45" t="s">
        <v>1682</v>
      </c>
      <c r="D730" s="45" t="s">
        <v>1929</v>
      </c>
      <c r="E730" s="99">
        <f>IF(D730="1.2(1)①",INDEX('1.2(1)①'!$B:$B,MATCH(F730,'1.2(1)①'!$J:$J,0),1),INDEX('1.2(1)②'!$B:$B,MATCH(F730,'1.2(1)②'!$J:$J,0),1))</f>
        <v>53</v>
      </c>
      <c r="F730" s="45" t="s">
        <v>121</v>
      </c>
      <c r="G730" s="45" t="s">
        <v>1705</v>
      </c>
      <c r="H730" s="45" t="s">
        <v>1615</v>
      </c>
      <c r="I730" s="45" t="s">
        <v>1692</v>
      </c>
      <c r="J730" s="45" t="s">
        <v>1685</v>
      </c>
      <c r="K730" s="45" t="s">
        <v>1490</v>
      </c>
      <c r="L730" s="45">
        <v>88.6</v>
      </c>
      <c r="M730" s="45" t="s">
        <v>1187</v>
      </c>
      <c r="N730" s="45" t="s">
        <v>1188</v>
      </c>
      <c r="O730" s="73" t="s">
        <v>1178</v>
      </c>
      <c r="P730" s="45" t="s">
        <v>1182</v>
      </c>
      <c r="Q730" s="45" t="s">
        <v>1686</v>
      </c>
      <c r="R730" s="45" t="s">
        <v>1687</v>
      </c>
      <c r="S730" s="45" t="s">
        <v>1688</v>
      </c>
      <c r="T730" s="45" t="s">
        <v>1686</v>
      </c>
      <c r="U730" s="45" t="s">
        <v>1687</v>
      </c>
      <c r="V730" s="45" t="s">
        <v>1689</v>
      </c>
      <c r="W730" s="99" t="s">
        <v>2669</v>
      </c>
      <c r="X730" s="99"/>
    </row>
    <row r="731" spans="2:24" ht="187.2">
      <c r="B731" s="45">
        <f t="shared" si="11"/>
        <v>725</v>
      </c>
      <c r="C731" s="45" t="s">
        <v>1682</v>
      </c>
      <c r="D731" s="45" t="s">
        <v>1929</v>
      </c>
      <c r="E731" s="99">
        <f>IF(D731="1.2(1)①",INDEX('1.2(1)①'!$B:$B,MATCH(F731,'1.2(1)①'!$J:$J,0),1),INDEX('1.2(1)②'!$B:$B,MATCH(F731,'1.2(1)②'!$J:$J,0),1))</f>
        <v>53</v>
      </c>
      <c r="F731" s="45" t="s">
        <v>121</v>
      </c>
      <c r="G731" s="45" t="s">
        <v>1705</v>
      </c>
      <c r="H731" s="45" t="s">
        <v>1615</v>
      </c>
      <c r="I731" s="45" t="s">
        <v>1693</v>
      </c>
      <c r="J731" s="45" t="s">
        <v>1685</v>
      </c>
      <c r="K731" s="45" t="s">
        <v>1490</v>
      </c>
      <c r="L731" s="45" t="s">
        <v>1178</v>
      </c>
      <c r="M731" s="45" t="s">
        <v>1187</v>
      </c>
      <c r="N731" s="45" t="s">
        <v>1188</v>
      </c>
      <c r="O731" s="73" t="s">
        <v>1178</v>
      </c>
      <c r="P731" s="45" t="s">
        <v>1182</v>
      </c>
      <c r="Q731" s="45" t="s">
        <v>1686</v>
      </c>
      <c r="R731" s="45" t="s">
        <v>1687</v>
      </c>
      <c r="S731" s="45" t="s">
        <v>1688</v>
      </c>
      <c r="T731" s="45" t="s">
        <v>1686</v>
      </c>
      <c r="U731" s="45" t="s">
        <v>1687</v>
      </c>
      <c r="V731" s="45" t="s">
        <v>1689</v>
      </c>
      <c r="W731" s="99" t="s">
        <v>2669</v>
      </c>
      <c r="X731" s="99"/>
    </row>
    <row r="732" spans="2:24" ht="187.2">
      <c r="B732" s="45">
        <f t="shared" si="11"/>
        <v>726</v>
      </c>
      <c r="C732" s="45" t="s">
        <v>1682</v>
      </c>
      <c r="D732" s="45" t="s">
        <v>1929</v>
      </c>
      <c r="E732" s="99">
        <f>IF(D732="1.2(1)①",INDEX('1.2(1)①'!$B:$B,MATCH(F732,'1.2(1)①'!$J:$J,0),1),INDEX('1.2(1)②'!$B:$B,MATCH(F732,'1.2(1)②'!$J:$J,0),1))</f>
        <v>53</v>
      </c>
      <c r="F732" s="45" t="s">
        <v>121</v>
      </c>
      <c r="G732" s="45" t="s">
        <v>1705</v>
      </c>
      <c r="H732" s="45" t="s">
        <v>1615</v>
      </c>
      <c r="I732" s="45" t="s">
        <v>1694</v>
      </c>
      <c r="J732" s="45" t="s">
        <v>1685</v>
      </c>
      <c r="K732" s="45" t="s">
        <v>1490</v>
      </c>
      <c r="L732" s="45">
        <v>89.4</v>
      </c>
      <c r="M732" s="45" t="s">
        <v>1187</v>
      </c>
      <c r="N732" s="45" t="s">
        <v>1188</v>
      </c>
      <c r="O732" s="73" t="s">
        <v>1178</v>
      </c>
      <c r="P732" s="45" t="s">
        <v>1182</v>
      </c>
      <c r="Q732" s="45" t="s">
        <v>1686</v>
      </c>
      <c r="R732" s="45" t="s">
        <v>1687</v>
      </c>
      <c r="S732" s="45" t="s">
        <v>1688</v>
      </c>
      <c r="T732" s="45" t="s">
        <v>1686</v>
      </c>
      <c r="U732" s="45" t="s">
        <v>1687</v>
      </c>
      <c r="V732" s="45" t="s">
        <v>1689</v>
      </c>
      <c r="W732" s="99" t="s">
        <v>2669</v>
      </c>
      <c r="X732" s="99"/>
    </row>
    <row r="733" spans="2:24" ht="187.2">
      <c r="B733" s="45">
        <f t="shared" si="11"/>
        <v>727</v>
      </c>
      <c r="C733" s="45" t="s">
        <v>1682</v>
      </c>
      <c r="D733" s="45" t="s">
        <v>1929</v>
      </c>
      <c r="E733" s="99">
        <f>IF(D733="1.2(1)①",INDEX('1.2(1)①'!$B:$B,MATCH(F733,'1.2(1)①'!$J:$J,0),1),INDEX('1.2(1)②'!$B:$B,MATCH(F733,'1.2(1)②'!$J:$J,0),1))</f>
        <v>53</v>
      </c>
      <c r="F733" s="45" t="s">
        <v>121</v>
      </c>
      <c r="G733" s="45" t="s">
        <v>1705</v>
      </c>
      <c r="H733" s="45" t="s">
        <v>1615</v>
      </c>
      <c r="I733" s="45" t="s">
        <v>1695</v>
      </c>
      <c r="J733" s="45" t="s">
        <v>1685</v>
      </c>
      <c r="K733" s="45" t="s">
        <v>1490</v>
      </c>
      <c r="L733" s="45" t="s">
        <v>1178</v>
      </c>
      <c r="M733" s="45" t="s">
        <v>1187</v>
      </c>
      <c r="N733" s="45" t="s">
        <v>1188</v>
      </c>
      <c r="O733" s="73" t="s">
        <v>1178</v>
      </c>
      <c r="P733" s="45" t="s">
        <v>1182</v>
      </c>
      <c r="Q733" s="45" t="s">
        <v>1686</v>
      </c>
      <c r="R733" s="45" t="s">
        <v>1687</v>
      </c>
      <c r="S733" s="45" t="s">
        <v>1688</v>
      </c>
      <c r="T733" s="45" t="s">
        <v>1686</v>
      </c>
      <c r="U733" s="45" t="s">
        <v>1687</v>
      </c>
      <c r="V733" s="45" t="s">
        <v>1689</v>
      </c>
      <c r="W733" s="99" t="s">
        <v>2669</v>
      </c>
      <c r="X733" s="99"/>
    </row>
    <row r="734" spans="2:24" ht="187.2">
      <c r="B734" s="45">
        <f t="shared" si="11"/>
        <v>728</v>
      </c>
      <c r="C734" s="45" t="s">
        <v>1682</v>
      </c>
      <c r="D734" s="45" t="s">
        <v>1929</v>
      </c>
      <c r="E734" s="99">
        <f>IF(D734="1.2(1)①",INDEX('1.2(1)①'!$B:$B,MATCH(F734,'1.2(1)①'!$J:$J,0),1),INDEX('1.2(1)②'!$B:$B,MATCH(F734,'1.2(1)②'!$J:$J,0),1))</f>
        <v>53</v>
      </c>
      <c r="F734" s="45" t="s">
        <v>121</v>
      </c>
      <c r="G734" s="45" t="s">
        <v>1705</v>
      </c>
      <c r="H734" s="45" t="s">
        <v>1615</v>
      </c>
      <c r="I734" s="45" t="s">
        <v>1696</v>
      </c>
      <c r="J734" s="45" t="s">
        <v>1685</v>
      </c>
      <c r="K734" s="45" t="s">
        <v>1490</v>
      </c>
      <c r="L734" s="45">
        <v>91.9</v>
      </c>
      <c r="M734" s="45" t="s">
        <v>1187</v>
      </c>
      <c r="N734" s="45" t="s">
        <v>1188</v>
      </c>
      <c r="O734" s="73" t="s">
        <v>1178</v>
      </c>
      <c r="P734" s="45" t="s">
        <v>1182</v>
      </c>
      <c r="Q734" s="45" t="s">
        <v>1686</v>
      </c>
      <c r="R734" s="45" t="s">
        <v>1687</v>
      </c>
      <c r="S734" s="45" t="s">
        <v>1688</v>
      </c>
      <c r="T734" s="45" t="s">
        <v>1686</v>
      </c>
      <c r="U734" s="45" t="s">
        <v>1687</v>
      </c>
      <c r="V734" s="45" t="s">
        <v>1689</v>
      </c>
      <c r="W734" s="99" t="s">
        <v>2669</v>
      </c>
      <c r="X734" s="99"/>
    </row>
    <row r="735" spans="2:24" ht="187.2">
      <c r="B735" s="45">
        <f t="shared" si="11"/>
        <v>729</v>
      </c>
      <c r="C735" s="45" t="s">
        <v>1682</v>
      </c>
      <c r="D735" s="45" t="s">
        <v>1929</v>
      </c>
      <c r="E735" s="99">
        <f>IF(D735="1.2(1)①",INDEX('1.2(1)①'!$B:$B,MATCH(F735,'1.2(1)①'!$J:$J,0),1),INDEX('1.2(1)②'!$B:$B,MATCH(F735,'1.2(1)②'!$J:$J,0),1))</f>
        <v>53</v>
      </c>
      <c r="F735" s="45" t="s">
        <v>121</v>
      </c>
      <c r="G735" s="45" t="s">
        <v>1705</v>
      </c>
      <c r="H735" s="45" t="s">
        <v>1615</v>
      </c>
      <c r="I735" s="45" t="s">
        <v>1697</v>
      </c>
      <c r="J735" s="45" t="s">
        <v>1685</v>
      </c>
      <c r="K735" s="45" t="s">
        <v>1490</v>
      </c>
      <c r="L735" s="45">
        <v>91.7</v>
      </c>
      <c r="M735" s="45" t="s">
        <v>1187</v>
      </c>
      <c r="N735" s="45" t="s">
        <v>1188</v>
      </c>
      <c r="O735" s="73" t="s">
        <v>1178</v>
      </c>
      <c r="P735" s="45" t="s">
        <v>1182</v>
      </c>
      <c r="Q735" s="45" t="s">
        <v>1686</v>
      </c>
      <c r="R735" s="45" t="s">
        <v>1687</v>
      </c>
      <c r="S735" s="45" t="s">
        <v>1688</v>
      </c>
      <c r="T735" s="45" t="s">
        <v>1686</v>
      </c>
      <c r="U735" s="45" t="s">
        <v>1687</v>
      </c>
      <c r="V735" s="45" t="s">
        <v>1689</v>
      </c>
      <c r="W735" s="99" t="s">
        <v>2669</v>
      </c>
      <c r="X735" s="99"/>
    </row>
    <row r="736" spans="2:24" ht="187.2">
      <c r="B736" s="45">
        <f t="shared" si="11"/>
        <v>730</v>
      </c>
      <c r="C736" s="45" t="s">
        <v>1682</v>
      </c>
      <c r="D736" s="45" t="s">
        <v>1929</v>
      </c>
      <c r="E736" s="99">
        <f>IF(D736="1.2(1)①",INDEX('1.2(1)①'!$B:$B,MATCH(F736,'1.2(1)①'!$J:$J,0),1),INDEX('1.2(1)②'!$B:$B,MATCH(F736,'1.2(1)②'!$J:$J,0),1))</f>
        <v>53</v>
      </c>
      <c r="F736" s="45" t="s">
        <v>121</v>
      </c>
      <c r="G736" s="45" t="s">
        <v>1705</v>
      </c>
      <c r="H736" s="45" t="s">
        <v>1615</v>
      </c>
      <c r="I736" s="45" t="s">
        <v>1698</v>
      </c>
      <c r="J736" s="45" t="s">
        <v>1685</v>
      </c>
      <c r="K736" s="45" t="s">
        <v>1490</v>
      </c>
      <c r="L736" s="45">
        <v>92.5</v>
      </c>
      <c r="M736" s="45" t="s">
        <v>1187</v>
      </c>
      <c r="N736" s="45" t="s">
        <v>1188</v>
      </c>
      <c r="O736" s="73" t="s">
        <v>1178</v>
      </c>
      <c r="P736" s="45" t="s">
        <v>1182</v>
      </c>
      <c r="Q736" s="45" t="s">
        <v>1686</v>
      </c>
      <c r="R736" s="45" t="s">
        <v>1687</v>
      </c>
      <c r="S736" s="45" t="s">
        <v>1688</v>
      </c>
      <c r="T736" s="45" t="s">
        <v>1686</v>
      </c>
      <c r="U736" s="45" t="s">
        <v>1687</v>
      </c>
      <c r="V736" s="45" t="s">
        <v>1689</v>
      </c>
      <c r="W736" s="99" t="s">
        <v>2669</v>
      </c>
      <c r="X736" s="99"/>
    </row>
    <row r="737" spans="2:24" ht="187.2">
      <c r="B737" s="45">
        <f t="shared" si="11"/>
        <v>731</v>
      </c>
      <c r="C737" s="45" t="s">
        <v>1682</v>
      </c>
      <c r="D737" s="45" t="s">
        <v>1929</v>
      </c>
      <c r="E737" s="99">
        <f>IF(D737="1.2(1)①",INDEX('1.2(1)①'!$B:$B,MATCH(F737,'1.2(1)①'!$J:$J,0),1),INDEX('1.2(1)②'!$B:$B,MATCH(F737,'1.2(1)②'!$J:$J,0),1))</f>
        <v>53</v>
      </c>
      <c r="F737" s="45" t="s">
        <v>121</v>
      </c>
      <c r="G737" s="45" t="s">
        <v>1705</v>
      </c>
      <c r="H737" s="45" t="s">
        <v>1615</v>
      </c>
      <c r="I737" s="45" t="s">
        <v>1699</v>
      </c>
      <c r="J737" s="45" t="s">
        <v>1685</v>
      </c>
      <c r="K737" s="45" t="s">
        <v>1490</v>
      </c>
      <c r="L737" s="45">
        <v>93.1</v>
      </c>
      <c r="M737" s="45" t="s">
        <v>1187</v>
      </c>
      <c r="N737" s="45" t="s">
        <v>1188</v>
      </c>
      <c r="O737" s="73" t="s">
        <v>1178</v>
      </c>
      <c r="P737" s="45" t="s">
        <v>1182</v>
      </c>
      <c r="Q737" s="45" t="s">
        <v>1686</v>
      </c>
      <c r="R737" s="45" t="s">
        <v>1687</v>
      </c>
      <c r="S737" s="45" t="s">
        <v>1688</v>
      </c>
      <c r="T737" s="45" t="s">
        <v>1686</v>
      </c>
      <c r="U737" s="45" t="s">
        <v>1687</v>
      </c>
      <c r="V737" s="45" t="s">
        <v>1689</v>
      </c>
      <c r="W737" s="99" t="s">
        <v>2669</v>
      </c>
      <c r="X737" s="99"/>
    </row>
    <row r="738" spans="2:24" ht="187.2">
      <c r="B738" s="45">
        <f t="shared" si="11"/>
        <v>732</v>
      </c>
      <c r="C738" s="45" t="s">
        <v>1682</v>
      </c>
      <c r="D738" s="45" t="s">
        <v>1929</v>
      </c>
      <c r="E738" s="99">
        <f>IF(D738="1.2(1)①",INDEX('1.2(1)①'!$B:$B,MATCH(F738,'1.2(1)①'!$J:$J,0),1),INDEX('1.2(1)②'!$B:$B,MATCH(F738,'1.2(1)②'!$J:$J,0),1))</f>
        <v>53</v>
      </c>
      <c r="F738" s="45" t="s">
        <v>121</v>
      </c>
      <c r="G738" s="45" t="s">
        <v>1705</v>
      </c>
      <c r="H738" s="45" t="s">
        <v>1615</v>
      </c>
      <c r="I738" s="45" t="s">
        <v>1700</v>
      </c>
      <c r="J738" s="45" t="s">
        <v>1685</v>
      </c>
      <c r="K738" s="45" t="s">
        <v>1490</v>
      </c>
      <c r="L738" s="45">
        <v>94.1</v>
      </c>
      <c r="M738" s="45" t="s">
        <v>1187</v>
      </c>
      <c r="N738" s="45" t="s">
        <v>1188</v>
      </c>
      <c r="O738" s="73" t="s">
        <v>1178</v>
      </c>
      <c r="P738" s="45" t="s">
        <v>1182</v>
      </c>
      <c r="Q738" s="45" t="s">
        <v>1686</v>
      </c>
      <c r="R738" s="45" t="s">
        <v>1687</v>
      </c>
      <c r="S738" s="45" t="s">
        <v>1688</v>
      </c>
      <c r="T738" s="45" t="s">
        <v>1686</v>
      </c>
      <c r="U738" s="45" t="s">
        <v>1687</v>
      </c>
      <c r="V738" s="45" t="s">
        <v>1689</v>
      </c>
      <c r="W738" s="99" t="s">
        <v>2669</v>
      </c>
      <c r="X738" s="99"/>
    </row>
    <row r="739" spans="2:24" ht="187.2">
      <c r="B739" s="45">
        <f t="shared" si="11"/>
        <v>733</v>
      </c>
      <c r="C739" s="45" t="s">
        <v>1682</v>
      </c>
      <c r="D739" s="45" t="s">
        <v>1929</v>
      </c>
      <c r="E739" s="99">
        <f>IF(D739="1.2(1)①",INDEX('1.2(1)①'!$B:$B,MATCH(F739,'1.2(1)①'!$J:$J,0),1),INDEX('1.2(1)②'!$B:$B,MATCH(F739,'1.2(1)②'!$J:$J,0),1))</f>
        <v>53</v>
      </c>
      <c r="F739" s="45" t="s">
        <v>121</v>
      </c>
      <c r="G739" s="45" t="s">
        <v>1705</v>
      </c>
      <c r="H739" s="45" t="s">
        <v>1615</v>
      </c>
      <c r="I739" s="45" t="s">
        <v>1701</v>
      </c>
      <c r="J739" s="45" t="s">
        <v>1685</v>
      </c>
      <c r="K739" s="45" t="s">
        <v>1490</v>
      </c>
      <c r="L739" s="45">
        <v>93.9</v>
      </c>
      <c r="M739" s="45" t="s">
        <v>1187</v>
      </c>
      <c r="N739" s="45" t="s">
        <v>1188</v>
      </c>
      <c r="O739" s="73" t="s">
        <v>1178</v>
      </c>
      <c r="P739" s="45" t="s">
        <v>1182</v>
      </c>
      <c r="Q739" s="45" t="s">
        <v>1686</v>
      </c>
      <c r="R739" s="45" t="s">
        <v>1687</v>
      </c>
      <c r="S739" s="45" t="s">
        <v>1688</v>
      </c>
      <c r="T739" s="45" t="s">
        <v>1686</v>
      </c>
      <c r="U739" s="45" t="s">
        <v>1687</v>
      </c>
      <c r="V739" s="45" t="s">
        <v>1689</v>
      </c>
      <c r="W739" s="99" t="s">
        <v>2669</v>
      </c>
      <c r="X739" s="99"/>
    </row>
    <row r="740" spans="2:24" ht="187.2">
      <c r="B740" s="45">
        <f t="shared" si="11"/>
        <v>734</v>
      </c>
      <c r="C740" s="45" t="s">
        <v>1682</v>
      </c>
      <c r="D740" s="45" t="s">
        <v>1929</v>
      </c>
      <c r="E740" s="99">
        <f>IF(D740="1.2(1)①",INDEX('1.2(1)①'!$B:$B,MATCH(F740,'1.2(1)①'!$J:$J,0),1),INDEX('1.2(1)②'!$B:$B,MATCH(F740,'1.2(1)②'!$J:$J,0),1))</f>
        <v>53</v>
      </c>
      <c r="F740" s="45" t="s">
        <v>121</v>
      </c>
      <c r="G740" s="45" t="s">
        <v>1705</v>
      </c>
      <c r="H740" s="45" t="s">
        <v>1615</v>
      </c>
      <c r="I740" s="45" t="s">
        <v>1702</v>
      </c>
      <c r="J740" s="45" t="s">
        <v>1685</v>
      </c>
      <c r="K740" s="45" t="s">
        <v>1490</v>
      </c>
      <c r="L740" s="45">
        <v>94.5</v>
      </c>
      <c r="M740" s="45" t="s">
        <v>1187</v>
      </c>
      <c r="N740" s="45" t="s">
        <v>1188</v>
      </c>
      <c r="O740" s="73" t="s">
        <v>1178</v>
      </c>
      <c r="P740" s="45" t="s">
        <v>1182</v>
      </c>
      <c r="Q740" s="45" t="s">
        <v>1686</v>
      </c>
      <c r="R740" s="45" t="s">
        <v>1687</v>
      </c>
      <c r="S740" s="45" t="s">
        <v>1688</v>
      </c>
      <c r="T740" s="45" t="s">
        <v>1686</v>
      </c>
      <c r="U740" s="45" t="s">
        <v>1687</v>
      </c>
      <c r="V740" s="45" t="s">
        <v>1689</v>
      </c>
      <c r="W740" s="99" t="s">
        <v>2669</v>
      </c>
      <c r="X740" s="99"/>
    </row>
    <row r="741" spans="2:24" ht="187.2">
      <c r="B741" s="45">
        <f t="shared" si="11"/>
        <v>735</v>
      </c>
      <c r="C741" s="45" t="s">
        <v>1682</v>
      </c>
      <c r="D741" s="45" t="s">
        <v>1929</v>
      </c>
      <c r="E741" s="99">
        <f>IF(D741="1.2(1)①",INDEX('1.2(1)①'!$B:$B,MATCH(F741,'1.2(1)①'!$J:$J,0),1),INDEX('1.2(1)②'!$B:$B,MATCH(F741,'1.2(1)②'!$J:$J,0),1))</f>
        <v>53</v>
      </c>
      <c r="F741" s="45" t="s">
        <v>121</v>
      </c>
      <c r="G741" s="45" t="s">
        <v>1705</v>
      </c>
      <c r="H741" s="45" t="s">
        <v>1615</v>
      </c>
      <c r="I741" s="45" t="s">
        <v>1703</v>
      </c>
      <c r="J741" s="45" t="s">
        <v>1685</v>
      </c>
      <c r="K741" s="45" t="s">
        <v>1490</v>
      </c>
      <c r="L741" s="45">
        <v>95.1</v>
      </c>
      <c r="M741" s="45" t="s">
        <v>1187</v>
      </c>
      <c r="N741" s="45" t="s">
        <v>1188</v>
      </c>
      <c r="O741" s="73">
        <v>2750000</v>
      </c>
      <c r="P741" s="45" t="s">
        <v>1182</v>
      </c>
      <c r="Q741" s="45" t="s">
        <v>1686</v>
      </c>
      <c r="R741" s="45" t="s">
        <v>1687</v>
      </c>
      <c r="S741" s="45" t="s">
        <v>1688</v>
      </c>
      <c r="T741" s="45" t="s">
        <v>1686</v>
      </c>
      <c r="U741" s="45" t="s">
        <v>1687</v>
      </c>
      <c r="V741" s="45" t="s">
        <v>1689</v>
      </c>
      <c r="W741" s="99" t="s">
        <v>2669</v>
      </c>
      <c r="X741" s="52" t="s">
        <v>2967</v>
      </c>
    </row>
    <row r="742" spans="2:24" ht="187.2">
      <c r="B742" s="45">
        <f t="shared" si="11"/>
        <v>736</v>
      </c>
      <c r="C742" s="45" t="s">
        <v>1682</v>
      </c>
      <c r="D742" s="45" t="s">
        <v>1929</v>
      </c>
      <c r="E742" s="99">
        <f>IF(D742="1.2(1)①",INDEX('1.2(1)①'!$B:$B,MATCH(F742,'1.2(1)①'!$J:$J,0),1),INDEX('1.2(1)②'!$B:$B,MATCH(F742,'1.2(1)②'!$J:$J,0),1))</f>
        <v>53</v>
      </c>
      <c r="F742" s="45" t="s">
        <v>121</v>
      </c>
      <c r="G742" s="45" t="s">
        <v>1705</v>
      </c>
      <c r="H742" s="45" t="s">
        <v>1615</v>
      </c>
      <c r="I742" s="45" t="s">
        <v>1704</v>
      </c>
      <c r="J742" s="45" t="s">
        <v>1685</v>
      </c>
      <c r="K742" s="45" t="s">
        <v>1490</v>
      </c>
      <c r="L742" s="45">
        <v>96</v>
      </c>
      <c r="M742" s="45" t="s">
        <v>1187</v>
      </c>
      <c r="N742" s="45" t="s">
        <v>1188</v>
      </c>
      <c r="O742" s="73" t="s">
        <v>1178</v>
      </c>
      <c r="P742" s="45" t="s">
        <v>1182</v>
      </c>
      <c r="Q742" s="45" t="s">
        <v>1686</v>
      </c>
      <c r="R742" s="45" t="s">
        <v>1687</v>
      </c>
      <c r="S742" s="45" t="s">
        <v>1688</v>
      </c>
      <c r="T742" s="45" t="s">
        <v>1686</v>
      </c>
      <c r="U742" s="45" t="s">
        <v>1687</v>
      </c>
      <c r="V742" s="45" t="s">
        <v>1689</v>
      </c>
      <c r="W742" s="99" t="s">
        <v>2669</v>
      </c>
      <c r="X742" s="99"/>
    </row>
    <row r="743" spans="2:24" ht="187.2">
      <c r="B743" s="45">
        <f t="shared" si="11"/>
        <v>737</v>
      </c>
      <c r="C743" s="45" t="s">
        <v>1682</v>
      </c>
      <c r="D743" s="45" t="s">
        <v>1929</v>
      </c>
      <c r="E743" s="99">
        <f>IF(D743="1.2(1)①",INDEX('1.2(1)①'!$B:$B,MATCH(F743,'1.2(1)①'!$J:$J,0),1),INDEX('1.2(1)②'!$B:$B,MATCH(F743,'1.2(1)②'!$J:$J,0),1))</f>
        <v>53</v>
      </c>
      <c r="F743" s="45" t="s">
        <v>121</v>
      </c>
      <c r="G743" s="45" t="s">
        <v>1706</v>
      </c>
      <c r="H743" s="45" t="s">
        <v>1615</v>
      </c>
      <c r="I743" s="45" t="s">
        <v>1684</v>
      </c>
      <c r="J743" s="45" t="s">
        <v>1685</v>
      </c>
      <c r="K743" s="45" t="s">
        <v>1490</v>
      </c>
      <c r="L743" s="45">
        <v>83.8</v>
      </c>
      <c r="M743" s="45" t="s">
        <v>1187</v>
      </c>
      <c r="N743" s="45" t="s">
        <v>1188</v>
      </c>
      <c r="O743" s="73" t="s">
        <v>1178</v>
      </c>
      <c r="P743" s="45" t="s">
        <v>1182</v>
      </c>
      <c r="Q743" s="45" t="s">
        <v>1686</v>
      </c>
      <c r="R743" s="45" t="s">
        <v>1687</v>
      </c>
      <c r="S743" s="45" t="s">
        <v>1688</v>
      </c>
      <c r="T743" s="45" t="s">
        <v>1686</v>
      </c>
      <c r="U743" s="45" t="s">
        <v>1687</v>
      </c>
      <c r="V743" s="45" t="s">
        <v>1689</v>
      </c>
      <c r="W743" s="99" t="s">
        <v>2669</v>
      </c>
      <c r="X743" s="99"/>
    </row>
    <row r="744" spans="2:24" ht="187.2">
      <c r="B744" s="45">
        <f t="shared" si="11"/>
        <v>738</v>
      </c>
      <c r="C744" s="45" t="s">
        <v>1682</v>
      </c>
      <c r="D744" s="45" t="s">
        <v>1929</v>
      </c>
      <c r="E744" s="99">
        <f>IF(D744="1.2(1)①",INDEX('1.2(1)①'!$B:$B,MATCH(F744,'1.2(1)①'!$J:$J,0),1),INDEX('1.2(1)②'!$B:$B,MATCH(F744,'1.2(1)②'!$J:$J,0),1))</f>
        <v>53</v>
      </c>
      <c r="F744" s="45" t="s">
        <v>121</v>
      </c>
      <c r="G744" s="45" t="s">
        <v>1706</v>
      </c>
      <c r="H744" s="45" t="s">
        <v>1615</v>
      </c>
      <c r="I744" s="45" t="s">
        <v>1690</v>
      </c>
      <c r="J744" s="45" t="s">
        <v>1685</v>
      </c>
      <c r="K744" s="45" t="s">
        <v>1490</v>
      </c>
      <c r="L744" s="45" t="s">
        <v>1178</v>
      </c>
      <c r="M744" s="45" t="s">
        <v>1187</v>
      </c>
      <c r="N744" s="45" t="s">
        <v>1188</v>
      </c>
      <c r="O744" s="73" t="s">
        <v>1178</v>
      </c>
      <c r="P744" s="45" t="s">
        <v>1182</v>
      </c>
      <c r="Q744" s="45" t="s">
        <v>1686</v>
      </c>
      <c r="R744" s="45" t="s">
        <v>1687</v>
      </c>
      <c r="S744" s="45" t="s">
        <v>1688</v>
      </c>
      <c r="T744" s="45" t="s">
        <v>1686</v>
      </c>
      <c r="U744" s="45" t="s">
        <v>1687</v>
      </c>
      <c r="V744" s="45" t="s">
        <v>1689</v>
      </c>
      <c r="W744" s="99" t="s">
        <v>2669</v>
      </c>
      <c r="X744" s="99"/>
    </row>
    <row r="745" spans="2:24" ht="187.2">
      <c r="B745" s="45">
        <f t="shared" si="11"/>
        <v>739</v>
      </c>
      <c r="C745" s="45" t="s">
        <v>1682</v>
      </c>
      <c r="D745" s="45" t="s">
        <v>1929</v>
      </c>
      <c r="E745" s="99">
        <f>IF(D745="1.2(1)①",INDEX('1.2(1)①'!$B:$B,MATCH(F745,'1.2(1)①'!$J:$J,0),1),INDEX('1.2(1)②'!$B:$B,MATCH(F745,'1.2(1)②'!$J:$J,0),1))</f>
        <v>53</v>
      </c>
      <c r="F745" s="45" t="s">
        <v>121</v>
      </c>
      <c r="G745" s="45" t="s">
        <v>1706</v>
      </c>
      <c r="H745" s="45" t="s">
        <v>1615</v>
      </c>
      <c r="I745" s="45" t="s">
        <v>1691</v>
      </c>
      <c r="J745" s="45" t="s">
        <v>1685</v>
      </c>
      <c r="K745" s="45" t="s">
        <v>1490</v>
      </c>
      <c r="L745" s="45">
        <v>87.2</v>
      </c>
      <c r="M745" s="45" t="s">
        <v>1187</v>
      </c>
      <c r="N745" s="45" t="s">
        <v>1188</v>
      </c>
      <c r="O745" s="73" t="s">
        <v>1178</v>
      </c>
      <c r="P745" s="45" t="s">
        <v>1182</v>
      </c>
      <c r="Q745" s="45" t="s">
        <v>1686</v>
      </c>
      <c r="R745" s="45" t="s">
        <v>1687</v>
      </c>
      <c r="S745" s="45" t="s">
        <v>1688</v>
      </c>
      <c r="T745" s="45" t="s">
        <v>1686</v>
      </c>
      <c r="U745" s="45" t="s">
        <v>1687</v>
      </c>
      <c r="V745" s="45" t="s">
        <v>1689</v>
      </c>
      <c r="W745" s="99" t="s">
        <v>2669</v>
      </c>
      <c r="X745" s="99"/>
    </row>
    <row r="746" spans="2:24" ht="187.2">
      <c r="B746" s="45">
        <f t="shared" si="11"/>
        <v>740</v>
      </c>
      <c r="C746" s="45" t="s">
        <v>1682</v>
      </c>
      <c r="D746" s="45" t="s">
        <v>1929</v>
      </c>
      <c r="E746" s="99">
        <f>IF(D746="1.2(1)①",INDEX('1.2(1)①'!$B:$B,MATCH(F746,'1.2(1)①'!$J:$J,0),1),INDEX('1.2(1)②'!$B:$B,MATCH(F746,'1.2(1)②'!$J:$J,0),1))</f>
        <v>53</v>
      </c>
      <c r="F746" s="45" t="s">
        <v>121</v>
      </c>
      <c r="G746" s="45" t="s">
        <v>1706</v>
      </c>
      <c r="H746" s="45" t="s">
        <v>1615</v>
      </c>
      <c r="I746" s="45" t="s">
        <v>1692</v>
      </c>
      <c r="J746" s="45" t="s">
        <v>1685</v>
      </c>
      <c r="K746" s="45" t="s">
        <v>1490</v>
      </c>
      <c r="L746" s="45">
        <v>89.3</v>
      </c>
      <c r="M746" s="45" t="s">
        <v>1187</v>
      </c>
      <c r="N746" s="45" t="s">
        <v>1188</v>
      </c>
      <c r="O746" s="73" t="s">
        <v>1178</v>
      </c>
      <c r="P746" s="45" t="s">
        <v>1182</v>
      </c>
      <c r="Q746" s="45" t="s">
        <v>1686</v>
      </c>
      <c r="R746" s="45" t="s">
        <v>1687</v>
      </c>
      <c r="S746" s="45" t="s">
        <v>1688</v>
      </c>
      <c r="T746" s="45" t="s">
        <v>1686</v>
      </c>
      <c r="U746" s="45" t="s">
        <v>1687</v>
      </c>
      <c r="V746" s="45" t="s">
        <v>1689</v>
      </c>
      <c r="W746" s="99" t="s">
        <v>2669</v>
      </c>
      <c r="X746" s="99"/>
    </row>
    <row r="747" spans="2:24" ht="187.2">
      <c r="B747" s="45">
        <f t="shared" si="11"/>
        <v>741</v>
      </c>
      <c r="C747" s="45" t="s">
        <v>1682</v>
      </c>
      <c r="D747" s="45" t="s">
        <v>1929</v>
      </c>
      <c r="E747" s="99">
        <f>IF(D747="1.2(1)①",INDEX('1.2(1)①'!$B:$B,MATCH(F747,'1.2(1)①'!$J:$J,0),1),INDEX('1.2(1)②'!$B:$B,MATCH(F747,'1.2(1)②'!$J:$J,0),1))</f>
        <v>53</v>
      </c>
      <c r="F747" s="45" t="s">
        <v>121</v>
      </c>
      <c r="G747" s="45" t="s">
        <v>1706</v>
      </c>
      <c r="H747" s="45" t="s">
        <v>1615</v>
      </c>
      <c r="I747" s="45" t="s">
        <v>1693</v>
      </c>
      <c r="J747" s="45" t="s">
        <v>1685</v>
      </c>
      <c r="K747" s="45" t="s">
        <v>1490</v>
      </c>
      <c r="L747" s="45" t="s">
        <v>1178</v>
      </c>
      <c r="M747" s="45" t="s">
        <v>1187</v>
      </c>
      <c r="N747" s="45" t="s">
        <v>1188</v>
      </c>
      <c r="O747" s="73" t="s">
        <v>1178</v>
      </c>
      <c r="P747" s="45" t="s">
        <v>1182</v>
      </c>
      <c r="Q747" s="45" t="s">
        <v>1686</v>
      </c>
      <c r="R747" s="45" t="s">
        <v>1687</v>
      </c>
      <c r="S747" s="45" t="s">
        <v>1688</v>
      </c>
      <c r="T747" s="45" t="s">
        <v>1686</v>
      </c>
      <c r="U747" s="45" t="s">
        <v>1687</v>
      </c>
      <c r="V747" s="45" t="s">
        <v>1689</v>
      </c>
      <c r="W747" s="99" t="s">
        <v>2669</v>
      </c>
      <c r="X747" s="99"/>
    </row>
    <row r="748" spans="2:24" ht="187.2">
      <c r="B748" s="45">
        <f t="shared" si="11"/>
        <v>742</v>
      </c>
      <c r="C748" s="45" t="s">
        <v>1682</v>
      </c>
      <c r="D748" s="45" t="s">
        <v>1929</v>
      </c>
      <c r="E748" s="99">
        <f>IF(D748="1.2(1)①",INDEX('1.2(1)①'!$B:$B,MATCH(F748,'1.2(1)①'!$J:$J,0),1),INDEX('1.2(1)②'!$B:$B,MATCH(F748,'1.2(1)②'!$J:$J,0),1))</f>
        <v>53</v>
      </c>
      <c r="F748" s="45" t="s">
        <v>121</v>
      </c>
      <c r="G748" s="45" t="s">
        <v>1706</v>
      </c>
      <c r="H748" s="45" t="s">
        <v>1615</v>
      </c>
      <c r="I748" s="45" t="s">
        <v>1694</v>
      </c>
      <c r="J748" s="45" t="s">
        <v>1685</v>
      </c>
      <c r="K748" s="45" t="s">
        <v>1490</v>
      </c>
      <c r="L748" s="45">
        <v>89.3</v>
      </c>
      <c r="M748" s="45" t="s">
        <v>1187</v>
      </c>
      <c r="N748" s="45" t="s">
        <v>1188</v>
      </c>
      <c r="O748" s="73" t="s">
        <v>1178</v>
      </c>
      <c r="P748" s="45" t="s">
        <v>1182</v>
      </c>
      <c r="Q748" s="45" t="s">
        <v>1686</v>
      </c>
      <c r="R748" s="45" t="s">
        <v>1687</v>
      </c>
      <c r="S748" s="45" t="s">
        <v>1688</v>
      </c>
      <c r="T748" s="45" t="s">
        <v>1686</v>
      </c>
      <c r="U748" s="45" t="s">
        <v>1687</v>
      </c>
      <c r="V748" s="45" t="s">
        <v>1689</v>
      </c>
      <c r="W748" s="99" t="s">
        <v>2669</v>
      </c>
      <c r="X748" s="99"/>
    </row>
    <row r="749" spans="2:24" ht="187.2">
      <c r="B749" s="45">
        <f t="shared" si="11"/>
        <v>743</v>
      </c>
      <c r="C749" s="45" t="s">
        <v>1682</v>
      </c>
      <c r="D749" s="45" t="s">
        <v>1929</v>
      </c>
      <c r="E749" s="99">
        <f>IF(D749="1.2(1)①",INDEX('1.2(1)①'!$B:$B,MATCH(F749,'1.2(1)①'!$J:$J,0),1),INDEX('1.2(1)②'!$B:$B,MATCH(F749,'1.2(1)②'!$J:$J,0),1))</f>
        <v>53</v>
      </c>
      <c r="F749" s="45" t="s">
        <v>121</v>
      </c>
      <c r="G749" s="45" t="s">
        <v>1706</v>
      </c>
      <c r="H749" s="45" t="s">
        <v>1615</v>
      </c>
      <c r="I749" s="45" t="s">
        <v>1695</v>
      </c>
      <c r="J749" s="45" t="s">
        <v>1685</v>
      </c>
      <c r="K749" s="45" t="s">
        <v>1490</v>
      </c>
      <c r="L749" s="45" t="s">
        <v>1178</v>
      </c>
      <c r="M749" s="45" t="s">
        <v>1187</v>
      </c>
      <c r="N749" s="45" t="s">
        <v>1188</v>
      </c>
      <c r="O749" s="73" t="s">
        <v>1178</v>
      </c>
      <c r="P749" s="45" t="s">
        <v>1182</v>
      </c>
      <c r="Q749" s="45" t="s">
        <v>1686</v>
      </c>
      <c r="R749" s="45" t="s">
        <v>1687</v>
      </c>
      <c r="S749" s="45" t="s">
        <v>1688</v>
      </c>
      <c r="T749" s="45" t="s">
        <v>1686</v>
      </c>
      <c r="U749" s="45" t="s">
        <v>1687</v>
      </c>
      <c r="V749" s="45" t="s">
        <v>1689</v>
      </c>
      <c r="W749" s="99" t="s">
        <v>2669</v>
      </c>
      <c r="X749" s="99"/>
    </row>
    <row r="750" spans="2:24" ht="187.2">
      <c r="B750" s="45">
        <f t="shared" si="11"/>
        <v>744</v>
      </c>
      <c r="C750" s="45" t="s">
        <v>1682</v>
      </c>
      <c r="D750" s="45" t="s">
        <v>1929</v>
      </c>
      <c r="E750" s="99">
        <f>IF(D750="1.2(1)①",INDEX('1.2(1)①'!$B:$B,MATCH(F750,'1.2(1)①'!$J:$J,0),1),INDEX('1.2(1)②'!$B:$B,MATCH(F750,'1.2(1)②'!$J:$J,0),1))</f>
        <v>53</v>
      </c>
      <c r="F750" s="45" t="s">
        <v>121</v>
      </c>
      <c r="G750" s="45" t="s">
        <v>1706</v>
      </c>
      <c r="H750" s="45" t="s">
        <v>1615</v>
      </c>
      <c r="I750" s="45" t="s">
        <v>1696</v>
      </c>
      <c r="J750" s="45" t="s">
        <v>1685</v>
      </c>
      <c r="K750" s="45" t="s">
        <v>1490</v>
      </c>
      <c r="L750" s="45">
        <v>91.1</v>
      </c>
      <c r="M750" s="45" t="s">
        <v>1187</v>
      </c>
      <c r="N750" s="45" t="s">
        <v>1188</v>
      </c>
      <c r="O750" s="73" t="s">
        <v>1178</v>
      </c>
      <c r="P750" s="45" t="s">
        <v>1182</v>
      </c>
      <c r="Q750" s="45" t="s">
        <v>1686</v>
      </c>
      <c r="R750" s="45" t="s">
        <v>1687</v>
      </c>
      <c r="S750" s="45" t="s">
        <v>1688</v>
      </c>
      <c r="T750" s="45" t="s">
        <v>1686</v>
      </c>
      <c r="U750" s="45" t="s">
        <v>1687</v>
      </c>
      <c r="V750" s="45" t="s">
        <v>1689</v>
      </c>
      <c r="W750" s="99" t="s">
        <v>2669</v>
      </c>
      <c r="X750" s="99"/>
    </row>
    <row r="751" spans="2:24" ht="187.2">
      <c r="B751" s="45">
        <f t="shared" si="11"/>
        <v>745</v>
      </c>
      <c r="C751" s="45" t="s">
        <v>1682</v>
      </c>
      <c r="D751" s="45" t="s">
        <v>1929</v>
      </c>
      <c r="E751" s="99">
        <f>IF(D751="1.2(1)①",INDEX('1.2(1)①'!$B:$B,MATCH(F751,'1.2(1)①'!$J:$J,0),1),INDEX('1.2(1)②'!$B:$B,MATCH(F751,'1.2(1)②'!$J:$J,0),1))</f>
        <v>53</v>
      </c>
      <c r="F751" s="45" t="s">
        <v>121</v>
      </c>
      <c r="G751" s="45" t="s">
        <v>1706</v>
      </c>
      <c r="H751" s="45" t="s">
        <v>1615</v>
      </c>
      <c r="I751" s="45" t="s">
        <v>1697</v>
      </c>
      <c r="J751" s="45" t="s">
        <v>1685</v>
      </c>
      <c r="K751" s="45" t="s">
        <v>1490</v>
      </c>
      <c r="L751" s="45">
        <v>91.1</v>
      </c>
      <c r="M751" s="45" t="s">
        <v>1187</v>
      </c>
      <c r="N751" s="45" t="s">
        <v>1188</v>
      </c>
      <c r="O751" s="73" t="s">
        <v>1178</v>
      </c>
      <c r="P751" s="45" t="s">
        <v>1182</v>
      </c>
      <c r="Q751" s="45" t="s">
        <v>1686</v>
      </c>
      <c r="R751" s="45" t="s">
        <v>1687</v>
      </c>
      <c r="S751" s="45" t="s">
        <v>1688</v>
      </c>
      <c r="T751" s="45" t="s">
        <v>1686</v>
      </c>
      <c r="U751" s="45" t="s">
        <v>1687</v>
      </c>
      <c r="V751" s="45" t="s">
        <v>1689</v>
      </c>
      <c r="W751" s="99" t="s">
        <v>2669</v>
      </c>
      <c r="X751" s="99"/>
    </row>
    <row r="752" spans="2:24" ht="187.2">
      <c r="B752" s="45">
        <f t="shared" si="11"/>
        <v>746</v>
      </c>
      <c r="C752" s="45" t="s">
        <v>1682</v>
      </c>
      <c r="D752" s="45" t="s">
        <v>1929</v>
      </c>
      <c r="E752" s="99">
        <f>IF(D752="1.2(1)①",INDEX('1.2(1)①'!$B:$B,MATCH(F752,'1.2(1)①'!$J:$J,0),1),INDEX('1.2(1)②'!$B:$B,MATCH(F752,'1.2(1)②'!$J:$J,0),1))</f>
        <v>53</v>
      </c>
      <c r="F752" s="45" t="s">
        <v>121</v>
      </c>
      <c r="G752" s="45" t="s">
        <v>1706</v>
      </c>
      <c r="H752" s="45" t="s">
        <v>1615</v>
      </c>
      <c r="I752" s="45" t="s">
        <v>1698</v>
      </c>
      <c r="J752" s="45" t="s">
        <v>1685</v>
      </c>
      <c r="K752" s="45" t="s">
        <v>1490</v>
      </c>
      <c r="L752" s="45">
        <v>91.7</v>
      </c>
      <c r="M752" s="45" t="s">
        <v>1187</v>
      </c>
      <c r="N752" s="45" t="s">
        <v>1188</v>
      </c>
      <c r="O752" s="73" t="s">
        <v>1178</v>
      </c>
      <c r="P752" s="45" t="s">
        <v>1182</v>
      </c>
      <c r="Q752" s="45" t="s">
        <v>1686</v>
      </c>
      <c r="R752" s="45" t="s">
        <v>1687</v>
      </c>
      <c r="S752" s="45" t="s">
        <v>1688</v>
      </c>
      <c r="T752" s="45" t="s">
        <v>1686</v>
      </c>
      <c r="U752" s="45" t="s">
        <v>1687</v>
      </c>
      <c r="V752" s="45" t="s">
        <v>1689</v>
      </c>
      <c r="W752" s="99" t="s">
        <v>2669</v>
      </c>
      <c r="X752" s="99"/>
    </row>
    <row r="753" spans="2:24" ht="187.2">
      <c r="B753" s="45">
        <f t="shared" si="11"/>
        <v>747</v>
      </c>
      <c r="C753" s="45" t="s">
        <v>1682</v>
      </c>
      <c r="D753" s="45" t="s">
        <v>1929</v>
      </c>
      <c r="E753" s="99">
        <f>IF(D753="1.2(1)①",INDEX('1.2(1)①'!$B:$B,MATCH(F753,'1.2(1)①'!$J:$J,0),1),INDEX('1.2(1)②'!$B:$B,MATCH(F753,'1.2(1)②'!$J:$J,0),1))</f>
        <v>53</v>
      </c>
      <c r="F753" s="45" t="s">
        <v>121</v>
      </c>
      <c r="G753" s="45" t="s">
        <v>1706</v>
      </c>
      <c r="H753" s="45" t="s">
        <v>1615</v>
      </c>
      <c r="I753" s="45" t="s">
        <v>1699</v>
      </c>
      <c r="J753" s="45" t="s">
        <v>1685</v>
      </c>
      <c r="K753" s="45" t="s">
        <v>1490</v>
      </c>
      <c r="L753" s="45">
        <v>92.5</v>
      </c>
      <c r="M753" s="45" t="s">
        <v>1187</v>
      </c>
      <c r="N753" s="45" t="s">
        <v>1188</v>
      </c>
      <c r="O753" s="73" t="s">
        <v>1178</v>
      </c>
      <c r="P753" s="45" t="s">
        <v>1182</v>
      </c>
      <c r="Q753" s="45" t="s">
        <v>1686</v>
      </c>
      <c r="R753" s="45" t="s">
        <v>1687</v>
      </c>
      <c r="S753" s="45" t="s">
        <v>1688</v>
      </c>
      <c r="T753" s="45" t="s">
        <v>1686</v>
      </c>
      <c r="U753" s="45" t="s">
        <v>1687</v>
      </c>
      <c r="V753" s="45" t="s">
        <v>1689</v>
      </c>
      <c r="W753" s="99" t="s">
        <v>2669</v>
      </c>
      <c r="X753" s="99"/>
    </row>
    <row r="754" spans="2:24" ht="187.2">
      <c r="B754" s="45">
        <f t="shared" si="11"/>
        <v>748</v>
      </c>
      <c r="C754" s="45" t="s">
        <v>1682</v>
      </c>
      <c r="D754" s="45" t="s">
        <v>1929</v>
      </c>
      <c r="E754" s="99">
        <f>IF(D754="1.2(1)①",INDEX('1.2(1)①'!$B:$B,MATCH(F754,'1.2(1)①'!$J:$J,0),1),INDEX('1.2(1)②'!$B:$B,MATCH(F754,'1.2(1)②'!$J:$J,0),1))</f>
        <v>53</v>
      </c>
      <c r="F754" s="45" t="s">
        <v>121</v>
      </c>
      <c r="G754" s="45" t="s">
        <v>1706</v>
      </c>
      <c r="H754" s="45" t="s">
        <v>1615</v>
      </c>
      <c r="I754" s="45" t="s">
        <v>1700</v>
      </c>
      <c r="J754" s="45" t="s">
        <v>1685</v>
      </c>
      <c r="K754" s="45" t="s">
        <v>1490</v>
      </c>
      <c r="L754" s="45">
        <v>92.7</v>
      </c>
      <c r="M754" s="45" t="s">
        <v>1187</v>
      </c>
      <c r="N754" s="45" t="s">
        <v>1188</v>
      </c>
      <c r="O754" s="73" t="s">
        <v>1178</v>
      </c>
      <c r="P754" s="45" t="s">
        <v>1182</v>
      </c>
      <c r="Q754" s="45" t="s">
        <v>1686</v>
      </c>
      <c r="R754" s="45" t="s">
        <v>1687</v>
      </c>
      <c r="S754" s="45" t="s">
        <v>1688</v>
      </c>
      <c r="T754" s="45" t="s">
        <v>1686</v>
      </c>
      <c r="U754" s="45" t="s">
        <v>1687</v>
      </c>
      <c r="V754" s="45" t="s">
        <v>1689</v>
      </c>
      <c r="W754" s="99" t="s">
        <v>2669</v>
      </c>
      <c r="X754" s="99"/>
    </row>
    <row r="755" spans="2:24" ht="187.2">
      <c r="B755" s="45">
        <f t="shared" si="11"/>
        <v>749</v>
      </c>
      <c r="C755" s="45" t="s">
        <v>1682</v>
      </c>
      <c r="D755" s="45" t="s">
        <v>1929</v>
      </c>
      <c r="E755" s="99">
        <f>IF(D755="1.2(1)①",INDEX('1.2(1)①'!$B:$B,MATCH(F755,'1.2(1)①'!$J:$J,0),1),INDEX('1.2(1)②'!$B:$B,MATCH(F755,'1.2(1)②'!$J:$J,0),1))</f>
        <v>53</v>
      </c>
      <c r="F755" s="45" t="s">
        <v>121</v>
      </c>
      <c r="G755" s="45" t="s">
        <v>1706</v>
      </c>
      <c r="H755" s="45" t="s">
        <v>1615</v>
      </c>
      <c r="I755" s="45" t="s">
        <v>1701</v>
      </c>
      <c r="J755" s="45" t="s">
        <v>1685</v>
      </c>
      <c r="K755" s="45" t="s">
        <v>1490</v>
      </c>
      <c r="L755" s="45">
        <v>93.2</v>
      </c>
      <c r="M755" s="45" t="s">
        <v>1187</v>
      </c>
      <c r="N755" s="45" t="s">
        <v>1188</v>
      </c>
      <c r="O755" s="73" t="s">
        <v>1178</v>
      </c>
      <c r="P755" s="45" t="s">
        <v>1182</v>
      </c>
      <c r="Q755" s="45" t="s">
        <v>1686</v>
      </c>
      <c r="R755" s="45" t="s">
        <v>1687</v>
      </c>
      <c r="S755" s="45" t="s">
        <v>1688</v>
      </c>
      <c r="T755" s="45" t="s">
        <v>1686</v>
      </c>
      <c r="U755" s="45" t="s">
        <v>1687</v>
      </c>
      <c r="V755" s="45" t="s">
        <v>1689</v>
      </c>
      <c r="W755" s="99" t="s">
        <v>2669</v>
      </c>
      <c r="X755" s="99"/>
    </row>
    <row r="756" spans="2:24" ht="187.2">
      <c r="B756" s="45">
        <f t="shared" si="11"/>
        <v>750</v>
      </c>
      <c r="C756" s="45" t="s">
        <v>1682</v>
      </c>
      <c r="D756" s="45" t="s">
        <v>1929</v>
      </c>
      <c r="E756" s="99">
        <f>IF(D756="1.2(1)①",INDEX('1.2(1)①'!$B:$B,MATCH(F756,'1.2(1)①'!$J:$J,0),1),INDEX('1.2(1)②'!$B:$B,MATCH(F756,'1.2(1)②'!$J:$J,0),1))</f>
        <v>53</v>
      </c>
      <c r="F756" s="45" t="s">
        <v>121</v>
      </c>
      <c r="G756" s="45" t="s">
        <v>1706</v>
      </c>
      <c r="H756" s="45" t="s">
        <v>1615</v>
      </c>
      <c r="I756" s="45" t="s">
        <v>1702</v>
      </c>
      <c r="J756" s="45" t="s">
        <v>1685</v>
      </c>
      <c r="K756" s="45" t="s">
        <v>1490</v>
      </c>
      <c r="L756" s="45">
        <v>94.2</v>
      </c>
      <c r="M756" s="45" t="s">
        <v>1187</v>
      </c>
      <c r="N756" s="45" t="s">
        <v>1188</v>
      </c>
      <c r="O756" s="73" t="s">
        <v>1178</v>
      </c>
      <c r="P756" s="45" t="s">
        <v>1182</v>
      </c>
      <c r="Q756" s="45" t="s">
        <v>1686</v>
      </c>
      <c r="R756" s="45" t="s">
        <v>1687</v>
      </c>
      <c r="S756" s="45" t="s">
        <v>1688</v>
      </c>
      <c r="T756" s="45" t="s">
        <v>1686</v>
      </c>
      <c r="U756" s="45" t="s">
        <v>1687</v>
      </c>
      <c r="V756" s="45" t="s">
        <v>1689</v>
      </c>
      <c r="W756" s="99" t="s">
        <v>2669</v>
      </c>
      <c r="X756" s="99"/>
    </row>
    <row r="757" spans="2:24" ht="187.2">
      <c r="B757" s="45">
        <f t="shared" si="11"/>
        <v>751</v>
      </c>
      <c r="C757" s="45" t="s">
        <v>1682</v>
      </c>
      <c r="D757" s="45" t="s">
        <v>1929</v>
      </c>
      <c r="E757" s="99">
        <f>IF(D757="1.2(1)①",INDEX('1.2(1)①'!$B:$B,MATCH(F757,'1.2(1)①'!$J:$J,0),1),INDEX('1.2(1)②'!$B:$B,MATCH(F757,'1.2(1)②'!$J:$J,0),1))</f>
        <v>53</v>
      </c>
      <c r="F757" s="45" t="s">
        <v>121</v>
      </c>
      <c r="G757" s="45" t="s">
        <v>1706</v>
      </c>
      <c r="H757" s="45" t="s">
        <v>1615</v>
      </c>
      <c r="I757" s="45" t="s">
        <v>1703</v>
      </c>
      <c r="J757" s="45" t="s">
        <v>1685</v>
      </c>
      <c r="K757" s="45" t="s">
        <v>1490</v>
      </c>
      <c r="L757" s="45">
        <v>93.9</v>
      </c>
      <c r="M757" s="45" t="s">
        <v>1187</v>
      </c>
      <c r="N757" s="45" t="s">
        <v>1188</v>
      </c>
      <c r="O757" s="73" t="s">
        <v>1178</v>
      </c>
      <c r="P757" s="45" t="s">
        <v>1182</v>
      </c>
      <c r="Q757" s="45" t="s">
        <v>1686</v>
      </c>
      <c r="R757" s="45" t="s">
        <v>1687</v>
      </c>
      <c r="S757" s="45" t="s">
        <v>1688</v>
      </c>
      <c r="T757" s="45" t="s">
        <v>1686</v>
      </c>
      <c r="U757" s="45" t="s">
        <v>1687</v>
      </c>
      <c r="V757" s="45" t="s">
        <v>1689</v>
      </c>
      <c r="W757" s="99" t="s">
        <v>2669</v>
      </c>
      <c r="X757" s="99"/>
    </row>
    <row r="758" spans="2:24" ht="187.2">
      <c r="B758" s="45">
        <f t="shared" si="11"/>
        <v>752</v>
      </c>
      <c r="C758" s="45" t="s">
        <v>1682</v>
      </c>
      <c r="D758" s="45" t="s">
        <v>1929</v>
      </c>
      <c r="E758" s="99">
        <f>IF(D758="1.2(1)①",INDEX('1.2(1)①'!$B:$B,MATCH(F758,'1.2(1)①'!$J:$J,0),1),INDEX('1.2(1)②'!$B:$B,MATCH(F758,'1.2(1)②'!$J:$J,0),1))</f>
        <v>53</v>
      </c>
      <c r="F758" s="45" t="s">
        <v>121</v>
      </c>
      <c r="G758" s="45" t="s">
        <v>1706</v>
      </c>
      <c r="H758" s="45" t="s">
        <v>1615</v>
      </c>
      <c r="I758" s="45" t="s">
        <v>1704</v>
      </c>
      <c r="J758" s="45" t="s">
        <v>1685</v>
      </c>
      <c r="K758" s="45" t="s">
        <v>1490</v>
      </c>
      <c r="L758" s="45">
        <v>94.7</v>
      </c>
      <c r="M758" s="45" t="s">
        <v>1187</v>
      </c>
      <c r="N758" s="45" t="s">
        <v>1188</v>
      </c>
      <c r="O758" s="73" t="s">
        <v>1178</v>
      </c>
      <c r="P758" s="45" t="s">
        <v>1182</v>
      </c>
      <c r="Q758" s="45" t="s">
        <v>1686</v>
      </c>
      <c r="R758" s="45" t="s">
        <v>1687</v>
      </c>
      <c r="S758" s="45" t="s">
        <v>1688</v>
      </c>
      <c r="T758" s="45" t="s">
        <v>1686</v>
      </c>
      <c r="U758" s="45" t="s">
        <v>1687</v>
      </c>
      <c r="V758" s="45" t="s">
        <v>1689</v>
      </c>
      <c r="W758" s="99" t="s">
        <v>2669</v>
      </c>
      <c r="X758" s="99"/>
    </row>
    <row r="759" spans="2:24" ht="187.2">
      <c r="B759" s="45">
        <f t="shared" si="11"/>
        <v>753</v>
      </c>
      <c r="C759" s="45" t="s">
        <v>1682</v>
      </c>
      <c r="D759" s="45" t="s">
        <v>1929</v>
      </c>
      <c r="E759" s="99">
        <f>IF(D759="1.2(1)①",INDEX('1.2(1)①'!$B:$B,MATCH(F759,'1.2(1)①'!$J:$J,0),1),INDEX('1.2(1)②'!$B:$B,MATCH(F759,'1.2(1)②'!$J:$J,0),1))</f>
        <v>53</v>
      </c>
      <c r="F759" s="45" t="s">
        <v>121</v>
      </c>
      <c r="G759" s="45" t="s">
        <v>1707</v>
      </c>
      <c r="H759" s="45" t="s">
        <v>1615</v>
      </c>
      <c r="I759" s="45" t="s">
        <v>1684</v>
      </c>
      <c r="J759" s="45" t="s">
        <v>1685</v>
      </c>
      <c r="K759" s="45" t="s">
        <v>1490</v>
      </c>
      <c r="L759" s="45">
        <v>86.2</v>
      </c>
      <c r="M759" s="45" t="s">
        <v>1187</v>
      </c>
      <c r="N759" s="45" t="s">
        <v>1188</v>
      </c>
      <c r="O759" s="73" t="s">
        <v>1178</v>
      </c>
      <c r="P759" s="45" t="s">
        <v>1182</v>
      </c>
      <c r="Q759" s="45" t="s">
        <v>1686</v>
      </c>
      <c r="R759" s="45" t="s">
        <v>1687</v>
      </c>
      <c r="S759" s="45" t="s">
        <v>1688</v>
      </c>
      <c r="T759" s="45" t="s">
        <v>1686</v>
      </c>
      <c r="U759" s="45" t="s">
        <v>1687</v>
      </c>
      <c r="V759" s="45" t="s">
        <v>1689</v>
      </c>
      <c r="W759" s="99" t="s">
        <v>2669</v>
      </c>
      <c r="X759" s="99"/>
    </row>
    <row r="760" spans="2:24" ht="187.2">
      <c r="B760" s="45">
        <f t="shared" si="11"/>
        <v>754</v>
      </c>
      <c r="C760" s="45" t="s">
        <v>1682</v>
      </c>
      <c r="D760" s="45" t="s">
        <v>1929</v>
      </c>
      <c r="E760" s="99">
        <f>IF(D760="1.2(1)①",INDEX('1.2(1)①'!$B:$B,MATCH(F760,'1.2(1)①'!$J:$J,0),1),INDEX('1.2(1)②'!$B:$B,MATCH(F760,'1.2(1)②'!$J:$J,0),1))</f>
        <v>53</v>
      </c>
      <c r="F760" s="45" t="s">
        <v>121</v>
      </c>
      <c r="G760" s="45" t="s">
        <v>1707</v>
      </c>
      <c r="H760" s="45" t="s">
        <v>1615</v>
      </c>
      <c r="I760" s="45" t="s">
        <v>1690</v>
      </c>
      <c r="J760" s="45" t="s">
        <v>1685</v>
      </c>
      <c r="K760" s="45" t="s">
        <v>1490</v>
      </c>
      <c r="L760" s="45">
        <v>86.3</v>
      </c>
      <c r="M760" s="45" t="s">
        <v>1187</v>
      </c>
      <c r="N760" s="45" t="s">
        <v>1188</v>
      </c>
      <c r="O760" s="73" t="s">
        <v>1178</v>
      </c>
      <c r="P760" s="45" t="s">
        <v>1182</v>
      </c>
      <c r="Q760" s="45" t="s">
        <v>1686</v>
      </c>
      <c r="R760" s="45" t="s">
        <v>1687</v>
      </c>
      <c r="S760" s="45" t="s">
        <v>1688</v>
      </c>
      <c r="T760" s="45" t="s">
        <v>1686</v>
      </c>
      <c r="U760" s="45" t="s">
        <v>1687</v>
      </c>
      <c r="V760" s="45" t="s">
        <v>1689</v>
      </c>
      <c r="W760" s="99" t="s">
        <v>2669</v>
      </c>
      <c r="X760" s="99"/>
    </row>
    <row r="761" spans="2:24" ht="187.2">
      <c r="B761" s="45">
        <f t="shared" si="11"/>
        <v>755</v>
      </c>
      <c r="C761" s="45" t="s">
        <v>1682</v>
      </c>
      <c r="D761" s="45" t="s">
        <v>1929</v>
      </c>
      <c r="E761" s="99">
        <f>IF(D761="1.2(1)①",INDEX('1.2(1)①'!$B:$B,MATCH(F761,'1.2(1)①'!$J:$J,0),1),INDEX('1.2(1)②'!$B:$B,MATCH(F761,'1.2(1)②'!$J:$J,0),1))</f>
        <v>53</v>
      </c>
      <c r="F761" s="45" t="s">
        <v>121</v>
      </c>
      <c r="G761" s="45" t="s">
        <v>1707</v>
      </c>
      <c r="H761" s="45" t="s">
        <v>1615</v>
      </c>
      <c r="I761" s="45" t="s">
        <v>1691</v>
      </c>
      <c r="J761" s="45" t="s">
        <v>1685</v>
      </c>
      <c r="K761" s="45" t="s">
        <v>1490</v>
      </c>
      <c r="L761" s="45">
        <v>90.2</v>
      </c>
      <c r="M761" s="45" t="s">
        <v>1187</v>
      </c>
      <c r="N761" s="45" t="s">
        <v>1188</v>
      </c>
      <c r="O761" s="73" t="s">
        <v>1178</v>
      </c>
      <c r="P761" s="45" t="s">
        <v>1182</v>
      </c>
      <c r="Q761" s="45" t="s">
        <v>1686</v>
      </c>
      <c r="R761" s="45" t="s">
        <v>1687</v>
      </c>
      <c r="S761" s="45" t="s">
        <v>1688</v>
      </c>
      <c r="T761" s="45" t="s">
        <v>1686</v>
      </c>
      <c r="U761" s="45" t="s">
        <v>1687</v>
      </c>
      <c r="V761" s="45" t="s">
        <v>1689</v>
      </c>
      <c r="W761" s="99" t="s">
        <v>2669</v>
      </c>
      <c r="X761" s="99"/>
    </row>
    <row r="762" spans="2:24" ht="187.2">
      <c r="B762" s="45">
        <f t="shared" si="11"/>
        <v>756</v>
      </c>
      <c r="C762" s="45" t="s">
        <v>1682</v>
      </c>
      <c r="D762" s="45" t="s">
        <v>1929</v>
      </c>
      <c r="E762" s="99">
        <f>IF(D762="1.2(1)①",INDEX('1.2(1)①'!$B:$B,MATCH(F762,'1.2(1)①'!$J:$J,0),1),INDEX('1.2(1)②'!$B:$B,MATCH(F762,'1.2(1)②'!$J:$J,0),1))</f>
        <v>53</v>
      </c>
      <c r="F762" s="45" t="s">
        <v>121</v>
      </c>
      <c r="G762" s="45" t="s">
        <v>1707</v>
      </c>
      <c r="H762" s="45" t="s">
        <v>1615</v>
      </c>
      <c r="I762" s="45" t="s">
        <v>1692</v>
      </c>
      <c r="J762" s="45" t="s">
        <v>1685</v>
      </c>
      <c r="K762" s="45" t="s">
        <v>1490</v>
      </c>
      <c r="L762" s="45">
        <v>90.8</v>
      </c>
      <c r="M762" s="45" t="s">
        <v>1187</v>
      </c>
      <c r="N762" s="45" t="s">
        <v>1188</v>
      </c>
      <c r="O762" s="73" t="s">
        <v>1178</v>
      </c>
      <c r="P762" s="45" t="s">
        <v>1182</v>
      </c>
      <c r="Q762" s="45" t="s">
        <v>1686</v>
      </c>
      <c r="R762" s="45" t="s">
        <v>1687</v>
      </c>
      <c r="S762" s="45" t="s">
        <v>1688</v>
      </c>
      <c r="T762" s="45" t="s">
        <v>1686</v>
      </c>
      <c r="U762" s="45" t="s">
        <v>1687</v>
      </c>
      <c r="V762" s="45" t="s">
        <v>1689</v>
      </c>
      <c r="W762" s="99" t="s">
        <v>2669</v>
      </c>
      <c r="X762" s="99"/>
    </row>
    <row r="763" spans="2:24" ht="187.2">
      <c r="B763" s="45">
        <f t="shared" si="11"/>
        <v>757</v>
      </c>
      <c r="C763" s="45" t="s">
        <v>1682</v>
      </c>
      <c r="D763" s="45" t="s">
        <v>1929</v>
      </c>
      <c r="E763" s="99">
        <f>IF(D763="1.2(1)①",INDEX('1.2(1)①'!$B:$B,MATCH(F763,'1.2(1)①'!$J:$J,0),1),INDEX('1.2(1)②'!$B:$B,MATCH(F763,'1.2(1)②'!$J:$J,0),1))</f>
        <v>53</v>
      </c>
      <c r="F763" s="45" t="s">
        <v>121</v>
      </c>
      <c r="G763" s="45" t="s">
        <v>1707</v>
      </c>
      <c r="H763" s="45" t="s">
        <v>1615</v>
      </c>
      <c r="I763" s="45" t="s">
        <v>1693</v>
      </c>
      <c r="J763" s="45" t="s">
        <v>1685</v>
      </c>
      <c r="K763" s="45" t="s">
        <v>1490</v>
      </c>
      <c r="L763" s="45" t="s">
        <v>1178</v>
      </c>
      <c r="M763" s="45" t="s">
        <v>1187</v>
      </c>
      <c r="N763" s="45" t="s">
        <v>1188</v>
      </c>
      <c r="O763" s="73" t="s">
        <v>1178</v>
      </c>
      <c r="P763" s="45" t="s">
        <v>1182</v>
      </c>
      <c r="Q763" s="45" t="s">
        <v>1686</v>
      </c>
      <c r="R763" s="45" t="s">
        <v>1687</v>
      </c>
      <c r="S763" s="45" t="s">
        <v>1688</v>
      </c>
      <c r="T763" s="45" t="s">
        <v>1686</v>
      </c>
      <c r="U763" s="45" t="s">
        <v>1687</v>
      </c>
      <c r="V763" s="45" t="s">
        <v>1689</v>
      </c>
      <c r="W763" s="99" t="s">
        <v>2669</v>
      </c>
      <c r="X763" s="99"/>
    </row>
    <row r="764" spans="2:24" ht="187.2">
      <c r="B764" s="45">
        <f t="shared" si="11"/>
        <v>758</v>
      </c>
      <c r="C764" s="45" t="s">
        <v>1682</v>
      </c>
      <c r="D764" s="45" t="s">
        <v>1929</v>
      </c>
      <c r="E764" s="99">
        <f>IF(D764="1.2(1)①",INDEX('1.2(1)①'!$B:$B,MATCH(F764,'1.2(1)①'!$J:$J,0),1),INDEX('1.2(1)②'!$B:$B,MATCH(F764,'1.2(1)②'!$J:$J,0),1))</f>
        <v>53</v>
      </c>
      <c r="F764" s="45" t="s">
        <v>121</v>
      </c>
      <c r="G764" s="45" t="s">
        <v>1707</v>
      </c>
      <c r="H764" s="45" t="s">
        <v>1615</v>
      </c>
      <c r="I764" s="45" t="s">
        <v>1694</v>
      </c>
      <c r="J764" s="45" t="s">
        <v>1685</v>
      </c>
      <c r="K764" s="45" t="s">
        <v>1490</v>
      </c>
      <c r="L764" s="45">
        <v>90.9</v>
      </c>
      <c r="M764" s="45" t="s">
        <v>1187</v>
      </c>
      <c r="N764" s="45" t="s">
        <v>1188</v>
      </c>
      <c r="O764" s="73" t="s">
        <v>1178</v>
      </c>
      <c r="P764" s="45" t="s">
        <v>1182</v>
      </c>
      <c r="Q764" s="45" t="s">
        <v>1686</v>
      </c>
      <c r="R764" s="45" t="s">
        <v>1687</v>
      </c>
      <c r="S764" s="45" t="s">
        <v>1688</v>
      </c>
      <c r="T764" s="45" t="s">
        <v>1686</v>
      </c>
      <c r="U764" s="45" t="s">
        <v>1687</v>
      </c>
      <c r="V764" s="45" t="s">
        <v>1708</v>
      </c>
      <c r="W764" s="99" t="s">
        <v>2669</v>
      </c>
      <c r="X764" s="99"/>
    </row>
    <row r="765" spans="2:24" ht="187.2">
      <c r="B765" s="45">
        <f t="shared" si="11"/>
        <v>759</v>
      </c>
      <c r="C765" s="45" t="s">
        <v>1682</v>
      </c>
      <c r="D765" s="45" t="s">
        <v>1929</v>
      </c>
      <c r="E765" s="99">
        <f>IF(D765="1.2(1)①",INDEX('1.2(1)①'!$B:$B,MATCH(F765,'1.2(1)①'!$J:$J,0),1),INDEX('1.2(1)②'!$B:$B,MATCH(F765,'1.2(1)②'!$J:$J,0),1))</f>
        <v>53</v>
      </c>
      <c r="F765" s="45" t="s">
        <v>121</v>
      </c>
      <c r="G765" s="45" t="s">
        <v>1707</v>
      </c>
      <c r="H765" s="45" t="s">
        <v>1615</v>
      </c>
      <c r="I765" s="45" t="s">
        <v>1695</v>
      </c>
      <c r="J765" s="45" t="s">
        <v>1685</v>
      </c>
      <c r="K765" s="45" t="s">
        <v>1490</v>
      </c>
      <c r="L765" s="45" t="s">
        <v>1178</v>
      </c>
      <c r="M765" s="45" t="s">
        <v>1187</v>
      </c>
      <c r="N765" s="45" t="s">
        <v>1188</v>
      </c>
      <c r="O765" s="73" t="s">
        <v>1178</v>
      </c>
      <c r="P765" s="45" t="s">
        <v>1182</v>
      </c>
      <c r="Q765" s="45" t="s">
        <v>1686</v>
      </c>
      <c r="R765" s="45" t="s">
        <v>1687</v>
      </c>
      <c r="S765" s="45" t="s">
        <v>1688</v>
      </c>
      <c r="T765" s="45" t="s">
        <v>1686</v>
      </c>
      <c r="U765" s="45" t="s">
        <v>1687</v>
      </c>
      <c r="V765" s="45" t="s">
        <v>1689</v>
      </c>
      <c r="W765" s="99" t="s">
        <v>2669</v>
      </c>
      <c r="X765" s="99"/>
    </row>
    <row r="766" spans="2:24" ht="187.2">
      <c r="B766" s="45">
        <f t="shared" si="11"/>
        <v>760</v>
      </c>
      <c r="C766" s="45" t="s">
        <v>1682</v>
      </c>
      <c r="D766" s="45" t="s">
        <v>1929</v>
      </c>
      <c r="E766" s="99">
        <f>IF(D766="1.2(1)①",INDEX('1.2(1)①'!$B:$B,MATCH(F766,'1.2(1)①'!$J:$J,0),1),INDEX('1.2(1)②'!$B:$B,MATCH(F766,'1.2(1)②'!$J:$J,0),1))</f>
        <v>53</v>
      </c>
      <c r="F766" s="45" t="s">
        <v>121</v>
      </c>
      <c r="G766" s="45" t="s">
        <v>1707</v>
      </c>
      <c r="H766" s="45" t="s">
        <v>1615</v>
      </c>
      <c r="I766" s="45" t="s">
        <v>1696</v>
      </c>
      <c r="J766" s="45" t="s">
        <v>1685</v>
      </c>
      <c r="K766" s="45" t="s">
        <v>1490</v>
      </c>
      <c r="L766" s="45">
        <v>91.5</v>
      </c>
      <c r="M766" s="45" t="s">
        <v>1187</v>
      </c>
      <c r="N766" s="45" t="s">
        <v>1188</v>
      </c>
      <c r="O766" s="73" t="s">
        <v>1178</v>
      </c>
      <c r="P766" s="45" t="s">
        <v>1182</v>
      </c>
      <c r="Q766" s="45" t="s">
        <v>1686</v>
      </c>
      <c r="R766" s="45" t="s">
        <v>1687</v>
      </c>
      <c r="S766" s="45" t="s">
        <v>1688</v>
      </c>
      <c r="T766" s="45" t="s">
        <v>1686</v>
      </c>
      <c r="U766" s="45" t="s">
        <v>1687</v>
      </c>
      <c r="V766" s="45" t="s">
        <v>1689</v>
      </c>
      <c r="W766" s="99" t="s">
        <v>2669</v>
      </c>
      <c r="X766" s="99"/>
    </row>
    <row r="767" spans="2:24" ht="187.2">
      <c r="B767" s="45">
        <f t="shared" si="11"/>
        <v>761</v>
      </c>
      <c r="C767" s="45" t="s">
        <v>1682</v>
      </c>
      <c r="D767" s="45" t="s">
        <v>1929</v>
      </c>
      <c r="E767" s="99">
        <f>IF(D767="1.2(1)①",INDEX('1.2(1)①'!$B:$B,MATCH(F767,'1.2(1)①'!$J:$J,0),1),INDEX('1.2(1)②'!$B:$B,MATCH(F767,'1.2(1)②'!$J:$J,0),1))</f>
        <v>53</v>
      </c>
      <c r="F767" s="45" t="s">
        <v>121</v>
      </c>
      <c r="G767" s="45" t="s">
        <v>1707</v>
      </c>
      <c r="H767" s="45" t="s">
        <v>1615</v>
      </c>
      <c r="I767" s="45" t="s">
        <v>1697</v>
      </c>
      <c r="J767" s="45" t="s">
        <v>1685</v>
      </c>
      <c r="K767" s="45" t="s">
        <v>1490</v>
      </c>
      <c r="L767" s="45">
        <v>92.4</v>
      </c>
      <c r="M767" s="45" t="s">
        <v>1187</v>
      </c>
      <c r="N767" s="45" t="s">
        <v>1188</v>
      </c>
      <c r="O767" s="73" t="s">
        <v>1178</v>
      </c>
      <c r="P767" s="45" t="s">
        <v>1182</v>
      </c>
      <c r="Q767" s="45" t="s">
        <v>1686</v>
      </c>
      <c r="R767" s="45" t="s">
        <v>1687</v>
      </c>
      <c r="S767" s="45" t="s">
        <v>1688</v>
      </c>
      <c r="T767" s="45" t="s">
        <v>1686</v>
      </c>
      <c r="U767" s="45" t="s">
        <v>1687</v>
      </c>
      <c r="V767" s="45" t="s">
        <v>1689</v>
      </c>
      <c r="W767" s="99" t="s">
        <v>2669</v>
      </c>
      <c r="X767" s="99"/>
    </row>
    <row r="768" spans="2:24" ht="187.2">
      <c r="B768" s="45">
        <f t="shared" si="11"/>
        <v>762</v>
      </c>
      <c r="C768" s="45" t="s">
        <v>1682</v>
      </c>
      <c r="D768" s="45" t="s">
        <v>1929</v>
      </c>
      <c r="E768" s="99">
        <f>IF(D768="1.2(1)①",INDEX('1.2(1)①'!$B:$B,MATCH(F768,'1.2(1)①'!$J:$J,0),1),INDEX('1.2(1)②'!$B:$B,MATCH(F768,'1.2(1)②'!$J:$J,0),1))</f>
        <v>53</v>
      </c>
      <c r="F768" s="45" t="s">
        <v>121</v>
      </c>
      <c r="G768" s="45" t="s">
        <v>1707</v>
      </c>
      <c r="H768" s="45" t="s">
        <v>1615</v>
      </c>
      <c r="I768" s="45" t="s">
        <v>1698</v>
      </c>
      <c r="J768" s="45" t="s">
        <v>1685</v>
      </c>
      <c r="K768" s="45" t="s">
        <v>1490</v>
      </c>
      <c r="L768" s="45">
        <v>92.4</v>
      </c>
      <c r="M768" s="45" t="s">
        <v>1187</v>
      </c>
      <c r="N768" s="45" t="s">
        <v>1188</v>
      </c>
      <c r="O768" s="73" t="s">
        <v>1178</v>
      </c>
      <c r="P768" s="45" t="s">
        <v>1182</v>
      </c>
      <c r="Q768" s="45" t="s">
        <v>1686</v>
      </c>
      <c r="R768" s="45" t="s">
        <v>1687</v>
      </c>
      <c r="S768" s="45" t="s">
        <v>1688</v>
      </c>
      <c r="T768" s="45" t="s">
        <v>1686</v>
      </c>
      <c r="U768" s="45" t="s">
        <v>1687</v>
      </c>
      <c r="V768" s="45" t="s">
        <v>1689</v>
      </c>
      <c r="W768" s="99" t="s">
        <v>2669</v>
      </c>
      <c r="X768" s="99"/>
    </row>
    <row r="769" spans="2:24" ht="187.2">
      <c r="B769" s="45">
        <f t="shared" ref="B769:B828" si="12">ROW(B769)-6</f>
        <v>763</v>
      </c>
      <c r="C769" s="45" t="s">
        <v>1682</v>
      </c>
      <c r="D769" s="45" t="s">
        <v>1929</v>
      </c>
      <c r="E769" s="99">
        <f>IF(D769="1.2(1)①",INDEX('1.2(1)①'!$B:$B,MATCH(F769,'1.2(1)①'!$J:$J,0),1),INDEX('1.2(1)②'!$B:$B,MATCH(F769,'1.2(1)②'!$J:$J,0),1))</f>
        <v>53</v>
      </c>
      <c r="F769" s="45" t="s">
        <v>121</v>
      </c>
      <c r="G769" s="45" t="s">
        <v>1707</v>
      </c>
      <c r="H769" s="45" t="s">
        <v>1615</v>
      </c>
      <c r="I769" s="45" t="s">
        <v>1699</v>
      </c>
      <c r="J769" s="45" t="s">
        <v>1685</v>
      </c>
      <c r="K769" s="45" t="s">
        <v>1490</v>
      </c>
      <c r="L769" s="45">
        <v>93.1</v>
      </c>
      <c r="M769" s="45" t="s">
        <v>1187</v>
      </c>
      <c r="N769" s="45" t="s">
        <v>1188</v>
      </c>
      <c r="O769" s="73" t="s">
        <v>1178</v>
      </c>
      <c r="P769" s="45" t="s">
        <v>1182</v>
      </c>
      <c r="Q769" s="45" t="s">
        <v>1686</v>
      </c>
      <c r="R769" s="45" t="s">
        <v>1687</v>
      </c>
      <c r="S769" s="45" t="s">
        <v>1688</v>
      </c>
      <c r="T769" s="45" t="s">
        <v>1686</v>
      </c>
      <c r="U769" s="45" t="s">
        <v>1687</v>
      </c>
      <c r="V769" s="45" t="s">
        <v>1689</v>
      </c>
      <c r="W769" s="99" t="s">
        <v>2669</v>
      </c>
      <c r="X769" s="99"/>
    </row>
    <row r="770" spans="2:24" ht="187.2">
      <c r="B770" s="45">
        <f t="shared" si="12"/>
        <v>764</v>
      </c>
      <c r="C770" s="45" t="s">
        <v>1682</v>
      </c>
      <c r="D770" s="45" t="s">
        <v>1929</v>
      </c>
      <c r="E770" s="99">
        <f>IF(D770="1.2(1)①",INDEX('1.2(1)①'!$B:$B,MATCH(F770,'1.2(1)①'!$J:$J,0),1),INDEX('1.2(1)②'!$B:$B,MATCH(F770,'1.2(1)②'!$J:$J,0),1))</f>
        <v>53</v>
      </c>
      <c r="F770" s="45" t="s">
        <v>121</v>
      </c>
      <c r="G770" s="45" t="s">
        <v>1707</v>
      </c>
      <c r="H770" s="45" t="s">
        <v>1615</v>
      </c>
      <c r="I770" s="45" t="s">
        <v>1700</v>
      </c>
      <c r="J770" s="45" t="s">
        <v>1685</v>
      </c>
      <c r="K770" s="45" t="s">
        <v>1490</v>
      </c>
      <c r="L770" s="45">
        <v>93.7</v>
      </c>
      <c r="M770" s="45" t="s">
        <v>1187</v>
      </c>
      <c r="N770" s="45" t="s">
        <v>1188</v>
      </c>
      <c r="O770" s="73" t="s">
        <v>1178</v>
      </c>
      <c r="P770" s="45" t="s">
        <v>1182</v>
      </c>
      <c r="Q770" s="45" t="s">
        <v>1686</v>
      </c>
      <c r="R770" s="45" t="s">
        <v>1687</v>
      </c>
      <c r="S770" s="45" t="s">
        <v>1688</v>
      </c>
      <c r="T770" s="45" t="s">
        <v>1686</v>
      </c>
      <c r="U770" s="45" t="s">
        <v>1687</v>
      </c>
      <c r="V770" s="45" t="s">
        <v>1689</v>
      </c>
      <c r="W770" s="99" t="s">
        <v>2669</v>
      </c>
      <c r="X770" s="99"/>
    </row>
    <row r="771" spans="2:24" ht="187.2">
      <c r="B771" s="45">
        <f t="shared" si="12"/>
        <v>765</v>
      </c>
      <c r="C771" s="45" t="s">
        <v>1682</v>
      </c>
      <c r="D771" s="45" t="s">
        <v>1929</v>
      </c>
      <c r="E771" s="99">
        <f>IF(D771="1.2(1)①",INDEX('1.2(1)①'!$B:$B,MATCH(F771,'1.2(1)①'!$J:$J,0),1),INDEX('1.2(1)②'!$B:$B,MATCH(F771,'1.2(1)②'!$J:$J,0),1))</f>
        <v>53</v>
      </c>
      <c r="F771" s="45" t="s">
        <v>121</v>
      </c>
      <c r="G771" s="45" t="s">
        <v>1707</v>
      </c>
      <c r="H771" s="45" t="s">
        <v>1615</v>
      </c>
      <c r="I771" s="45" t="s">
        <v>1701</v>
      </c>
      <c r="J771" s="45" t="s">
        <v>1685</v>
      </c>
      <c r="K771" s="45" t="s">
        <v>1490</v>
      </c>
      <c r="L771" s="45">
        <v>94</v>
      </c>
      <c r="M771" s="45" t="s">
        <v>1187</v>
      </c>
      <c r="N771" s="45" t="s">
        <v>1188</v>
      </c>
      <c r="O771" s="73" t="s">
        <v>1178</v>
      </c>
      <c r="P771" s="45" t="s">
        <v>1182</v>
      </c>
      <c r="Q771" s="45" t="s">
        <v>1686</v>
      </c>
      <c r="R771" s="45" t="s">
        <v>1687</v>
      </c>
      <c r="S771" s="45" t="s">
        <v>1688</v>
      </c>
      <c r="T771" s="45" t="s">
        <v>1686</v>
      </c>
      <c r="U771" s="45" t="s">
        <v>1687</v>
      </c>
      <c r="V771" s="45" t="s">
        <v>1689</v>
      </c>
      <c r="W771" s="99" t="s">
        <v>2669</v>
      </c>
      <c r="X771" s="99"/>
    </row>
    <row r="772" spans="2:24" ht="187.2">
      <c r="B772" s="45">
        <f t="shared" si="12"/>
        <v>766</v>
      </c>
      <c r="C772" s="45" t="s">
        <v>1682</v>
      </c>
      <c r="D772" s="45" t="s">
        <v>1929</v>
      </c>
      <c r="E772" s="99">
        <f>IF(D772="1.2(1)①",INDEX('1.2(1)①'!$B:$B,MATCH(F772,'1.2(1)①'!$J:$J,0),1),INDEX('1.2(1)②'!$B:$B,MATCH(F772,'1.2(1)②'!$J:$J,0),1))</f>
        <v>53</v>
      </c>
      <c r="F772" s="45" t="s">
        <v>121</v>
      </c>
      <c r="G772" s="45" t="s">
        <v>1707</v>
      </c>
      <c r="H772" s="45" t="s">
        <v>1615</v>
      </c>
      <c r="I772" s="45" t="s">
        <v>1702</v>
      </c>
      <c r="J772" s="45" t="s">
        <v>1685</v>
      </c>
      <c r="K772" s="45" t="s">
        <v>1490</v>
      </c>
      <c r="L772" s="45">
        <v>94.1</v>
      </c>
      <c r="M772" s="45" t="s">
        <v>1187</v>
      </c>
      <c r="N772" s="45" t="s">
        <v>1188</v>
      </c>
      <c r="O772" s="73" t="s">
        <v>1178</v>
      </c>
      <c r="P772" s="45" t="s">
        <v>1182</v>
      </c>
      <c r="Q772" s="45" t="s">
        <v>1686</v>
      </c>
      <c r="R772" s="45" t="s">
        <v>1687</v>
      </c>
      <c r="S772" s="45" t="s">
        <v>1688</v>
      </c>
      <c r="T772" s="45" t="s">
        <v>1686</v>
      </c>
      <c r="U772" s="45" t="s">
        <v>1687</v>
      </c>
      <c r="V772" s="45" t="s">
        <v>1689</v>
      </c>
      <c r="W772" s="99" t="s">
        <v>2669</v>
      </c>
      <c r="X772" s="99"/>
    </row>
    <row r="773" spans="2:24" ht="187.2">
      <c r="B773" s="45">
        <f t="shared" si="12"/>
        <v>767</v>
      </c>
      <c r="C773" s="45" t="s">
        <v>1682</v>
      </c>
      <c r="D773" s="45" t="s">
        <v>1929</v>
      </c>
      <c r="E773" s="99">
        <f>IF(D773="1.2(1)①",INDEX('1.2(1)①'!$B:$B,MATCH(F773,'1.2(1)①'!$J:$J,0),1),INDEX('1.2(1)②'!$B:$B,MATCH(F773,'1.2(1)②'!$J:$J,0),1))</f>
        <v>53</v>
      </c>
      <c r="F773" s="45" t="s">
        <v>121</v>
      </c>
      <c r="G773" s="45" t="s">
        <v>1707</v>
      </c>
      <c r="H773" s="45" t="s">
        <v>1615</v>
      </c>
      <c r="I773" s="45" t="s">
        <v>1703</v>
      </c>
      <c r="J773" s="45" t="s">
        <v>1685</v>
      </c>
      <c r="K773" s="45" t="s">
        <v>1490</v>
      </c>
      <c r="L773" s="45">
        <v>94</v>
      </c>
      <c r="M773" s="45" t="s">
        <v>1187</v>
      </c>
      <c r="N773" s="45" t="s">
        <v>1188</v>
      </c>
      <c r="O773" s="73" t="s">
        <v>1178</v>
      </c>
      <c r="P773" s="45" t="s">
        <v>1182</v>
      </c>
      <c r="Q773" s="45" t="s">
        <v>1686</v>
      </c>
      <c r="R773" s="45" t="s">
        <v>1687</v>
      </c>
      <c r="S773" s="45" t="s">
        <v>1688</v>
      </c>
      <c r="T773" s="45" t="s">
        <v>1686</v>
      </c>
      <c r="U773" s="45" t="s">
        <v>1687</v>
      </c>
      <c r="V773" s="45" t="s">
        <v>1689</v>
      </c>
      <c r="W773" s="99" t="s">
        <v>2669</v>
      </c>
      <c r="X773" s="99"/>
    </row>
    <row r="774" spans="2:24" ht="187.2">
      <c r="B774" s="45">
        <f t="shared" si="12"/>
        <v>768</v>
      </c>
      <c r="C774" s="45" t="s">
        <v>1682</v>
      </c>
      <c r="D774" s="45" t="s">
        <v>1929</v>
      </c>
      <c r="E774" s="99">
        <f>IF(D774="1.2(1)①",INDEX('1.2(1)①'!$B:$B,MATCH(F774,'1.2(1)①'!$J:$J,0),1),INDEX('1.2(1)②'!$B:$B,MATCH(F774,'1.2(1)②'!$J:$J,0),1))</f>
        <v>53</v>
      </c>
      <c r="F774" s="45" t="s">
        <v>121</v>
      </c>
      <c r="G774" s="45" t="s">
        <v>1707</v>
      </c>
      <c r="H774" s="45" t="s">
        <v>1615</v>
      </c>
      <c r="I774" s="45" t="s">
        <v>1704</v>
      </c>
      <c r="J774" s="45" t="s">
        <v>1685</v>
      </c>
      <c r="K774" s="45" t="s">
        <v>1490</v>
      </c>
      <c r="L774" s="45">
        <v>94.8</v>
      </c>
      <c r="M774" s="45" t="s">
        <v>1187</v>
      </c>
      <c r="N774" s="45" t="s">
        <v>1188</v>
      </c>
      <c r="O774" s="73" t="s">
        <v>1178</v>
      </c>
      <c r="P774" s="45" t="s">
        <v>1182</v>
      </c>
      <c r="Q774" s="45" t="s">
        <v>1686</v>
      </c>
      <c r="R774" s="45" t="s">
        <v>1687</v>
      </c>
      <c r="S774" s="45" t="s">
        <v>1688</v>
      </c>
      <c r="T774" s="45" t="s">
        <v>1686</v>
      </c>
      <c r="U774" s="45" t="s">
        <v>1687</v>
      </c>
      <c r="V774" s="45" t="s">
        <v>1689</v>
      </c>
      <c r="W774" s="99" t="s">
        <v>2669</v>
      </c>
      <c r="X774" s="99"/>
    </row>
    <row r="775" spans="2:24" ht="187.2">
      <c r="B775" s="45">
        <f t="shared" si="12"/>
        <v>769</v>
      </c>
      <c r="C775" s="45" t="s">
        <v>1682</v>
      </c>
      <c r="D775" s="45" t="s">
        <v>1929</v>
      </c>
      <c r="E775" s="99">
        <f>IF(D775="1.2(1)①",INDEX('1.2(1)①'!$B:$B,MATCH(F775,'1.2(1)①'!$J:$J,0),1),INDEX('1.2(1)②'!$B:$B,MATCH(F775,'1.2(1)②'!$J:$J,0),1))</f>
        <v>53</v>
      </c>
      <c r="F775" s="45" t="s">
        <v>121</v>
      </c>
      <c r="G775" s="45" t="s">
        <v>1709</v>
      </c>
      <c r="H775" s="45" t="s">
        <v>1615</v>
      </c>
      <c r="I775" s="45" t="s">
        <v>1684</v>
      </c>
      <c r="J775" s="45" t="s">
        <v>1685</v>
      </c>
      <c r="K775" s="45" t="s">
        <v>1490</v>
      </c>
      <c r="L775" s="45">
        <v>87.3</v>
      </c>
      <c r="M775" s="45" t="s">
        <v>1187</v>
      </c>
      <c r="N775" s="45" t="s">
        <v>1188</v>
      </c>
      <c r="O775" s="73" t="s">
        <v>1178</v>
      </c>
      <c r="P775" s="45" t="s">
        <v>1182</v>
      </c>
      <c r="Q775" s="45" t="s">
        <v>1686</v>
      </c>
      <c r="R775" s="45" t="s">
        <v>1687</v>
      </c>
      <c r="S775" s="45" t="s">
        <v>1688</v>
      </c>
      <c r="T775" s="45" t="s">
        <v>1686</v>
      </c>
      <c r="U775" s="45" t="s">
        <v>1687</v>
      </c>
      <c r="V775" s="45" t="s">
        <v>1689</v>
      </c>
      <c r="W775" s="99" t="s">
        <v>2669</v>
      </c>
      <c r="X775" s="99"/>
    </row>
    <row r="776" spans="2:24" ht="187.2">
      <c r="B776" s="45">
        <f t="shared" si="12"/>
        <v>770</v>
      </c>
      <c r="C776" s="45" t="s">
        <v>1682</v>
      </c>
      <c r="D776" s="45" t="s">
        <v>1929</v>
      </c>
      <c r="E776" s="99">
        <f>IF(D776="1.2(1)①",INDEX('1.2(1)①'!$B:$B,MATCH(F776,'1.2(1)①'!$J:$J,0),1),INDEX('1.2(1)②'!$B:$B,MATCH(F776,'1.2(1)②'!$J:$J,0),1))</f>
        <v>53</v>
      </c>
      <c r="F776" s="45" t="s">
        <v>121</v>
      </c>
      <c r="G776" s="45" t="s">
        <v>1709</v>
      </c>
      <c r="H776" s="45" t="s">
        <v>1615</v>
      </c>
      <c r="I776" s="45" t="s">
        <v>1690</v>
      </c>
      <c r="J776" s="45" t="s">
        <v>1685</v>
      </c>
      <c r="K776" s="45" t="s">
        <v>1490</v>
      </c>
      <c r="L776" s="45" t="s">
        <v>1178</v>
      </c>
      <c r="M776" s="45" t="s">
        <v>1187</v>
      </c>
      <c r="N776" s="45" t="s">
        <v>1188</v>
      </c>
      <c r="O776" s="73" t="s">
        <v>1178</v>
      </c>
      <c r="P776" s="45" t="s">
        <v>1182</v>
      </c>
      <c r="Q776" s="45" t="s">
        <v>1686</v>
      </c>
      <c r="R776" s="45" t="s">
        <v>1687</v>
      </c>
      <c r="S776" s="45" t="s">
        <v>1688</v>
      </c>
      <c r="T776" s="45" t="s">
        <v>1686</v>
      </c>
      <c r="U776" s="45" t="s">
        <v>1687</v>
      </c>
      <c r="V776" s="45" t="s">
        <v>1689</v>
      </c>
      <c r="W776" s="99" t="s">
        <v>2669</v>
      </c>
      <c r="X776" s="99"/>
    </row>
    <row r="777" spans="2:24" ht="187.2">
      <c r="B777" s="45">
        <f t="shared" si="12"/>
        <v>771</v>
      </c>
      <c r="C777" s="45" t="s">
        <v>1682</v>
      </c>
      <c r="D777" s="45" t="s">
        <v>1929</v>
      </c>
      <c r="E777" s="99">
        <f>IF(D777="1.2(1)①",INDEX('1.2(1)①'!$B:$B,MATCH(F777,'1.2(1)①'!$J:$J,0),1),INDEX('1.2(1)②'!$B:$B,MATCH(F777,'1.2(1)②'!$J:$J,0),1))</f>
        <v>53</v>
      </c>
      <c r="F777" s="45" t="s">
        <v>121</v>
      </c>
      <c r="G777" s="45" t="s">
        <v>1709</v>
      </c>
      <c r="H777" s="45" t="s">
        <v>1615</v>
      </c>
      <c r="I777" s="45" t="s">
        <v>1691</v>
      </c>
      <c r="J777" s="45" t="s">
        <v>1685</v>
      </c>
      <c r="K777" s="45" t="s">
        <v>1490</v>
      </c>
      <c r="L777" s="45">
        <v>89.1</v>
      </c>
      <c r="M777" s="45" t="s">
        <v>1187</v>
      </c>
      <c r="N777" s="45" t="s">
        <v>1188</v>
      </c>
      <c r="O777" s="73" t="s">
        <v>1178</v>
      </c>
      <c r="P777" s="45" t="s">
        <v>1182</v>
      </c>
      <c r="Q777" s="45" t="s">
        <v>1686</v>
      </c>
      <c r="R777" s="45" t="s">
        <v>1687</v>
      </c>
      <c r="S777" s="45" t="s">
        <v>1688</v>
      </c>
      <c r="T777" s="45" t="s">
        <v>1686</v>
      </c>
      <c r="U777" s="45" t="s">
        <v>1687</v>
      </c>
      <c r="V777" s="45" t="s">
        <v>1689</v>
      </c>
      <c r="W777" s="99" t="s">
        <v>2669</v>
      </c>
      <c r="X777" s="99"/>
    </row>
    <row r="778" spans="2:24" ht="187.2">
      <c r="B778" s="45">
        <f t="shared" si="12"/>
        <v>772</v>
      </c>
      <c r="C778" s="45" t="s">
        <v>1682</v>
      </c>
      <c r="D778" s="45" t="s">
        <v>1929</v>
      </c>
      <c r="E778" s="99">
        <f>IF(D778="1.2(1)①",INDEX('1.2(1)①'!$B:$B,MATCH(F778,'1.2(1)①'!$J:$J,0),1),INDEX('1.2(1)②'!$B:$B,MATCH(F778,'1.2(1)②'!$J:$J,0),1))</f>
        <v>53</v>
      </c>
      <c r="F778" s="45" t="s">
        <v>121</v>
      </c>
      <c r="G778" s="45" t="s">
        <v>1709</v>
      </c>
      <c r="H778" s="45" t="s">
        <v>1615</v>
      </c>
      <c r="I778" s="45" t="s">
        <v>1692</v>
      </c>
      <c r="J778" s="45" t="s">
        <v>1685</v>
      </c>
      <c r="K778" s="45" t="s">
        <v>1490</v>
      </c>
      <c r="L778" s="45">
        <v>90.2</v>
      </c>
      <c r="M778" s="45" t="s">
        <v>1187</v>
      </c>
      <c r="N778" s="45" t="s">
        <v>1188</v>
      </c>
      <c r="O778" s="73" t="s">
        <v>1178</v>
      </c>
      <c r="P778" s="45" t="s">
        <v>1182</v>
      </c>
      <c r="Q778" s="45" t="s">
        <v>1686</v>
      </c>
      <c r="R778" s="45" t="s">
        <v>1687</v>
      </c>
      <c r="S778" s="45" t="s">
        <v>1688</v>
      </c>
      <c r="T778" s="45" t="s">
        <v>1686</v>
      </c>
      <c r="U778" s="45" t="s">
        <v>1687</v>
      </c>
      <c r="V778" s="45" t="s">
        <v>1689</v>
      </c>
      <c r="W778" s="99" t="s">
        <v>2669</v>
      </c>
      <c r="X778" s="99"/>
    </row>
    <row r="779" spans="2:24" ht="187.2">
      <c r="B779" s="45">
        <f t="shared" si="12"/>
        <v>773</v>
      </c>
      <c r="C779" s="45" t="s">
        <v>1682</v>
      </c>
      <c r="D779" s="45" t="s">
        <v>1929</v>
      </c>
      <c r="E779" s="99">
        <f>IF(D779="1.2(1)①",INDEX('1.2(1)①'!$B:$B,MATCH(F779,'1.2(1)①'!$J:$J,0),1),INDEX('1.2(1)②'!$B:$B,MATCH(F779,'1.2(1)②'!$J:$J,0),1))</f>
        <v>53</v>
      </c>
      <c r="F779" s="45" t="s">
        <v>121</v>
      </c>
      <c r="G779" s="45" t="s">
        <v>1709</v>
      </c>
      <c r="H779" s="45" t="s">
        <v>1615</v>
      </c>
      <c r="I779" s="45" t="s">
        <v>1693</v>
      </c>
      <c r="J779" s="45" t="s">
        <v>1685</v>
      </c>
      <c r="K779" s="45" t="s">
        <v>1490</v>
      </c>
      <c r="L779" s="45" t="s">
        <v>1178</v>
      </c>
      <c r="M779" s="45" t="s">
        <v>1187</v>
      </c>
      <c r="N779" s="45" t="s">
        <v>1188</v>
      </c>
      <c r="O779" s="73" t="s">
        <v>1178</v>
      </c>
      <c r="P779" s="45" t="s">
        <v>1182</v>
      </c>
      <c r="Q779" s="45" t="s">
        <v>1686</v>
      </c>
      <c r="R779" s="45" t="s">
        <v>1687</v>
      </c>
      <c r="S779" s="45" t="s">
        <v>1688</v>
      </c>
      <c r="T779" s="45" t="s">
        <v>1686</v>
      </c>
      <c r="U779" s="45" t="s">
        <v>1687</v>
      </c>
      <c r="V779" s="45" t="s">
        <v>1689</v>
      </c>
      <c r="W779" s="99" t="s">
        <v>2669</v>
      </c>
      <c r="X779" s="99"/>
    </row>
    <row r="780" spans="2:24" ht="187.2">
      <c r="B780" s="45">
        <f t="shared" si="12"/>
        <v>774</v>
      </c>
      <c r="C780" s="45" t="s">
        <v>1682</v>
      </c>
      <c r="D780" s="45" t="s">
        <v>1929</v>
      </c>
      <c r="E780" s="99">
        <f>IF(D780="1.2(1)①",INDEX('1.2(1)①'!$B:$B,MATCH(F780,'1.2(1)①'!$J:$J,0),1),INDEX('1.2(1)②'!$B:$B,MATCH(F780,'1.2(1)②'!$J:$J,0),1))</f>
        <v>53</v>
      </c>
      <c r="F780" s="45" t="s">
        <v>121</v>
      </c>
      <c r="G780" s="45" t="s">
        <v>1709</v>
      </c>
      <c r="H780" s="45" t="s">
        <v>1615</v>
      </c>
      <c r="I780" s="45" t="s">
        <v>1694</v>
      </c>
      <c r="J780" s="45" t="s">
        <v>1685</v>
      </c>
      <c r="K780" s="45" t="s">
        <v>1490</v>
      </c>
      <c r="L780" s="45">
        <v>90.7</v>
      </c>
      <c r="M780" s="45" t="s">
        <v>1187</v>
      </c>
      <c r="N780" s="45" t="s">
        <v>1188</v>
      </c>
      <c r="O780" s="73" t="s">
        <v>1178</v>
      </c>
      <c r="P780" s="45" t="s">
        <v>1182</v>
      </c>
      <c r="Q780" s="45" t="s">
        <v>1686</v>
      </c>
      <c r="R780" s="45" t="s">
        <v>1687</v>
      </c>
      <c r="S780" s="45" t="s">
        <v>1688</v>
      </c>
      <c r="T780" s="45" t="s">
        <v>1686</v>
      </c>
      <c r="U780" s="45" t="s">
        <v>1687</v>
      </c>
      <c r="V780" s="45" t="s">
        <v>1689</v>
      </c>
      <c r="W780" s="99" t="s">
        <v>2669</v>
      </c>
      <c r="X780" s="99"/>
    </row>
    <row r="781" spans="2:24" ht="187.2">
      <c r="B781" s="45">
        <f t="shared" si="12"/>
        <v>775</v>
      </c>
      <c r="C781" s="45" t="s">
        <v>1682</v>
      </c>
      <c r="D781" s="45" t="s">
        <v>1929</v>
      </c>
      <c r="E781" s="99">
        <f>IF(D781="1.2(1)①",INDEX('1.2(1)①'!$B:$B,MATCH(F781,'1.2(1)①'!$J:$J,0),1),INDEX('1.2(1)②'!$B:$B,MATCH(F781,'1.2(1)②'!$J:$J,0),1))</f>
        <v>53</v>
      </c>
      <c r="F781" s="45" t="s">
        <v>121</v>
      </c>
      <c r="G781" s="45" t="s">
        <v>1709</v>
      </c>
      <c r="H781" s="45" t="s">
        <v>1615</v>
      </c>
      <c r="I781" s="45" t="s">
        <v>1695</v>
      </c>
      <c r="J781" s="45" t="s">
        <v>1685</v>
      </c>
      <c r="K781" s="45" t="s">
        <v>1490</v>
      </c>
      <c r="L781" s="45" t="s">
        <v>1178</v>
      </c>
      <c r="M781" s="45" t="s">
        <v>1187</v>
      </c>
      <c r="N781" s="45" t="s">
        <v>1188</v>
      </c>
      <c r="O781" s="73" t="s">
        <v>1178</v>
      </c>
      <c r="P781" s="45" t="s">
        <v>1182</v>
      </c>
      <c r="Q781" s="45" t="s">
        <v>1686</v>
      </c>
      <c r="R781" s="45" t="s">
        <v>1687</v>
      </c>
      <c r="S781" s="45" t="s">
        <v>1688</v>
      </c>
      <c r="T781" s="45" t="s">
        <v>1686</v>
      </c>
      <c r="U781" s="45" t="s">
        <v>1687</v>
      </c>
      <c r="V781" s="45" t="s">
        <v>1689</v>
      </c>
      <c r="W781" s="99" t="s">
        <v>2669</v>
      </c>
      <c r="X781" s="99"/>
    </row>
    <row r="782" spans="2:24" ht="187.2">
      <c r="B782" s="45">
        <f t="shared" si="12"/>
        <v>776</v>
      </c>
      <c r="C782" s="45" t="s">
        <v>1682</v>
      </c>
      <c r="D782" s="45" t="s">
        <v>1929</v>
      </c>
      <c r="E782" s="99">
        <f>IF(D782="1.2(1)①",INDEX('1.2(1)①'!$B:$B,MATCH(F782,'1.2(1)①'!$J:$J,0),1),INDEX('1.2(1)②'!$B:$B,MATCH(F782,'1.2(1)②'!$J:$J,0),1))</f>
        <v>53</v>
      </c>
      <c r="F782" s="45" t="s">
        <v>121</v>
      </c>
      <c r="G782" s="45" t="s">
        <v>1709</v>
      </c>
      <c r="H782" s="45" t="s">
        <v>1615</v>
      </c>
      <c r="I782" s="45" t="s">
        <v>1696</v>
      </c>
      <c r="J782" s="45" t="s">
        <v>1685</v>
      </c>
      <c r="K782" s="45" t="s">
        <v>1490</v>
      </c>
      <c r="L782" s="45">
        <v>92.8</v>
      </c>
      <c r="M782" s="45" t="s">
        <v>1187</v>
      </c>
      <c r="N782" s="45" t="s">
        <v>1188</v>
      </c>
      <c r="O782" s="73" t="s">
        <v>1178</v>
      </c>
      <c r="P782" s="45" t="s">
        <v>1182</v>
      </c>
      <c r="Q782" s="45" t="s">
        <v>1686</v>
      </c>
      <c r="R782" s="45" t="s">
        <v>1687</v>
      </c>
      <c r="S782" s="45" t="s">
        <v>1688</v>
      </c>
      <c r="T782" s="45" t="s">
        <v>1686</v>
      </c>
      <c r="U782" s="45" t="s">
        <v>1687</v>
      </c>
      <c r="V782" s="45" t="s">
        <v>1689</v>
      </c>
      <c r="W782" s="99" t="s">
        <v>2669</v>
      </c>
      <c r="X782" s="99"/>
    </row>
    <row r="783" spans="2:24" ht="187.2">
      <c r="B783" s="45">
        <f t="shared" si="12"/>
        <v>777</v>
      </c>
      <c r="C783" s="45" t="s">
        <v>1682</v>
      </c>
      <c r="D783" s="45" t="s">
        <v>1929</v>
      </c>
      <c r="E783" s="99">
        <f>IF(D783="1.2(1)①",INDEX('1.2(1)①'!$B:$B,MATCH(F783,'1.2(1)①'!$J:$J,0),1),INDEX('1.2(1)②'!$B:$B,MATCH(F783,'1.2(1)②'!$J:$J,0),1))</f>
        <v>53</v>
      </c>
      <c r="F783" s="45" t="s">
        <v>121</v>
      </c>
      <c r="G783" s="45" t="s">
        <v>1709</v>
      </c>
      <c r="H783" s="45" t="s">
        <v>1615</v>
      </c>
      <c r="I783" s="45" t="s">
        <v>1697</v>
      </c>
      <c r="J783" s="45" t="s">
        <v>1685</v>
      </c>
      <c r="K783" s="45" t="s">
        <v>1490</v>
      </c>
      <c r="L783" s="45">
        <v>92.9</v>
      </c>
      <c r="M783" s="45" t="s">
        <v>1187</v>
      </c>
      <c r="N783" s="45" t="s">
        <v>1188</v>
      </c>
      <c r="O783" s="73" t="s">
        <v>1178</v>
      </c>
      <c r="P783" s="45" t="s">
        <v>1182</v>
      </c>
      <c r="Q783" s="45" t="s">
        <v>1686</v>
      </c>
      <c r="R783" s="45" t="s">
        <v>1687</v>
      </c>
      <c r="S783" s="45" t="s">
        <v>1688</v>
      </c>
      <c r="T783" s="45" t="s">
        <v>1686</v>
      </c>
      <c r="U783" s="45" t="s">
        <v>1687</v>
      </c>
      <c r="V783" s="45" t="s">
        <v>1689</v>
      </c>
      <c r="W783" s="99" t="s">
        <v>2669</v>
      </c>
      <c r="X783" s="99"/>
    </row>
    <row r="784" spans="2:24" ht="187.2">
      <c r="B784" s="45">
        <f t="shared" si="12"/>
        <v>778</v>
      </c>
      <c r="C784" s="45" t="s">
        <v>1682</v>
      </c>
      <c r="D784" s="45" t="s">
        <v>1929</v>
      </c>
      <c r="E784" s="99">
        <f>IF(D784="1.2(1)①",INDEX('1.2(1)①'!$B:$B,MATCH(F784,'1.2(1)①'!$J:$J,0),1),INDEX('1.2(1)②'!$B:$B,MATCH(F784,'1.2(1)②'!$J:$J,0),1))</f>
        <v>53</v>
      </c>
      <c r="F784" s="45" t="s">
        <v>121</v>
      </c>
      <c r="G784" s="45" t="s">
        <v>1709</v>
      </c>
      <c r="H784" s="45" t="s">
        <v>1615</v>
      </c>
      <c r="I784" s="45" t="s">
        <v>1698</v>
      </c>
      <c r="J784" s="45" t="s">
        <v>1685</v>
      </c>
      <c r="K784" s="45" t="s">
        <v>1490</v>
      </c>
      <c r="L784" s="45">
        <v>93.3</v>
      </c>
      <c r="M784" s="45" t="s">
        <v>1187</v>
      </c>
      <c r="N784" s="45" t="s">
        <v>1188</v>
      </c>
      <c r="O784" s="73">
        <v>1700000</v>
      </c>
      <c r="P784" s="45" t="s">
        <v>1182</v>
      </c>
      <c r="Q784" s="45" t="s">
        <v>1686</v>
      </c>
      <c r="R784" s="45" t="s">
        <v>1687</v>
      </c>
      <c r="S784" s="45" t="s">
        <v>1688</v>
      </c>
      <c r="T784" s="45" t="s">
        <v>1686</v>
      </c>
      <c r="U784" s="45" t="s">
        <v>1687</v>
      </c>
      <c r="V784" s="45" t="s">
        <v>1689</v>
      </c>
      <c r="W784" s="99" t="s">
        <v>2669</v>
      </c>
      <c r="X784" s="52" t="s">
        <v>2967</v>
      </c>
    </row>
    <row r="785" spans="2:24" ht="187.2">
      <c r="B785" s="45">
        <f t="shared" si="12"/>
        <v>779</v>
      </c>
      <c r="C785" s="45" t="s">
        <v>1682</v>
      </c>
      <c r="D785" s="45" t="s">
        <v>1929</v>
      </c>
      <c r="E785" s="99">
        <f>IF(D785="1.2(1)①",INDEX('1.2(1)①'!$B:$B,MATCH(F785,'1.2(1)①'!$J:$J,0),1),INDEX('1.2(1)②'!$B:$B,MATCH(F785,'1.2(1)②'!$J:$J,0),1))</f>
        <v>53</v>
      </c>
      <c r="F785" s="45" t="s">
        <v>121</v>
      </c>
      <c r="G785" s="45" t="s">
        <v>1709</v>
      </c>
      <c r="H785" s="45" t="s">
        <v>1615</v>
      </c>
      <c r="I785" s="45" t="s">
        <v>1699</v>
      </c>
      <c r="J785" s="45" t="s">
        <v>1685</v>
      </c>
      <c r="K785" s="45" t="s">
        <v>1490</v>
      </c>
      <c r="L785" s="45">
        <v>93.6</v>
      </c>
      <c r="M785" s="45" t="s">
        <v>1187</v>
      </c>
      <c r="N785" s="45" t="s">
        <v>1188</v>
      </c>
      <c r="O785" s="73" t="s">
        <v>1178</v>
      </c>
      <c r="P785" s="45" t="s">
        <v>1182</v>
      </c>
      <c r="Q785" s="45" t="s">
        <v>1686</v>
      </c>
      <c r="R785" s="45" t="s">
        <v>1687</v>
      </c>
      <c r="S785" s="45" t="s">
        <v>1688</v>
      </c>
      <c r="T785" s="45" t="s">
        <v>1686</v>
      </c>
      <c r="U785" s="45" t="s">
        <v>1687</v>
      </c>
      <c r="V785" s="45" t="s">
        <v>1689</v>
      </c>
      <c r="W785" s="99" t="s">
        <v>2669</v>
      </c>
      <c r="X785" s="99"/>
    </row>
    <row r="786" spans="2:24" ht="187.2">
      <c r="B786" s="45">
        <f t="shared" si="12"/>
        <v>780</v>
      </c>
      <c r="C786" s="45" t="s">
        <v>1682</v>
      </c>
      <c r="D786" s="45" t="s">
        <v>1929</v>
      </c>
      <c r="E786" s="99">
        <f>IF(D786="1.2(1)①",INDEX('1.2(1)①'!$B:$B,MATCH(F786,'1.2(1)①'!$J:$J,0),1),INDEX('1.2(1)②'!$B:$B,MATCH(F786,'1.2(1)②'!$J:$J,0),1))</f>
        <v>53</v>
      </c>
      <c r="F786" s="45" t="s">
        <v>121</v>
      </c>
      <c r="G786" s="45" t="s">
        <v>1709</v>
      </c>
      <c r="H786" s="45" t="s">
        <v>1615</v>
      </c>
      <c r="I786" s="45" t="s">
        <v>1700</v>
      </c>
      <c r="J786" s="45" t="s">
        <v>1685</v>
      </c>
      <c r="K786" s="45" t="s">
        <v>1490</v>
      </c>
      <c r="L786" s="45">
        <v>94.7</v>
      </c>
      <c r="M786" s="45" t="s">
        <v>1187</v>
      </c>
      <c r="N786" s="45" t="s">
        <v>1188</v>
      </c>
      <c r="O786" s="73" t="s">
        <v>1178</v>
      </c>
      <c r="P786" s="45" t="s">
        <v>1182</v>
      </c>
      <c r="Q786" s="45" t="s">
        <v>1686</v>
      </c>
      <c r="R786" s="45" t="s">
        <v>1687</v>
      </c>
      <c r="S786" s="45" t="s">
        <v>1688</v>
      </c>
      <c r="T786" s="45" t="s">
        <v>1686</v>
      </c>
      <c r="U786" s="45" t="s">
        <v>1687</v>
      </c>
      <c r="V786" s="45" t="s">
        <v>1689</v>
      </c>
      <c r="W786" s="99" t="s">
        <v>2669</v>
      </c>
      <c r="X786" s="99"/>
    </row>
    <row r="787" spans="2:24" ht="187.2">
      <c r="B787" s="45">
        <f t="shared" si="12"/>
        <v>781</v>
      </c>
      <c r="C787" s="45" t="s">
        <v>1682</v>
      </c>
      <c r="D787" s="45" t="s">
        <v>1929</v>
      </c>
      <c r="E787" s="99">
        <f>IF(D787="1.2(1)①",INDEX('1.2(1)①'!$B:$B,MATCH(F787,'1.2(1)①'!$J:$J,0),1),INDEX('1.2(1)②'!$B:$B,MATCH(F787,'1.2(1)②'!$J:$J,0),1))</f>
        <v>53</v>
      </c>
      <c r="F787" s="45" t="s">
        <v>121</v>
      </c>
      <c r="G787" s="45" t="s">
        <v>1709</v>
      </c>
      <c r="H787" s="45" t="s">
        <v>1615</v>
      </c>
      <c r="I787" s="45" t="s">
        <v>1701</v>
      </c>
      <c r="J787" s="45" t="s">
        <v>1685</v>
      </c>
      <c r="K787" s="45" t="s">
        <v>1490</v>
      </c>
      <c r="L787" s="45">
        <v>94.7</v>
      </c>
      <c r="M787" s="45" t="s">
        <v>1187</v>
      </c>
      <c r="N787" s="45" t="s">
        <v>1188</v>
      </c>
      <c r="O787" s="73" t="s">
        <v>1178</v>
      </c>
      <c r="P787" s="45" t="s">
        <v>1182</v>
      </c>
      <c r="Q787" s="45" t="s">
        <v>1686</v>
      </c>
      <c r="R787" s="45" t="s">
        <v>1687</v>
      </c>
      <c r="S787" s="45" t="s">
        <v>1688</v>
      </c>
      <c r="T787" s="45" t="s">
        <v>1686</v>
      </c>
      <c r="U787" s="45" t="s">
        <v>1687</v>
      </c>
      <c r="V787" s="45" t="s">
        <v>1689</v>
      </c>
      <c r="W787" s="99" t="s">
        <v>2669</v>
      </c>
      <c r="X787" s="99"/>
    </row>
    <row r="788" spans="2:24" ht="187.2">
      <c r="B788" s="45">
        <f t="shared" si="12"/>
        <v>782</v>
      </c>
      <c r="C788" s="45" t="s">
        <v>1682</v>
      </c>
      <c r="D788" s="45" t="s">
        <v>1929</v>
      </c>
      <c r="E788" s="99">
        <f>IF(D788="1.2(1)①",INDEX('1.2(1)①'!$B:$B,MATCH(F788,'1.2(1)①'!$J:$J,0),1),INDEX('1.2(1)②'!$B:$B,MATCH(F788,'1.2(1)②'!$J:$J,0),1))</f>
        <v>53</v>
      </c>
      <c r="F788" s="45" t="s">
        <v>121</v>
      </c>
      <c r="G788" s="45" t="s">
        <v>1709</v>
      </c>
      <c r="H788" s="45" t="s">
        <v>1615</v>
      </c>
      <c r="I788" s="45" t="s">
        <v>1702</v>
      </c>
      <c r="J788" s="45" t="s">
        <v>1685</v>
      </c>
      <c r="K788" s="45" t="s">
        <v>1490</v>
      </c>
      <c r="L788" s="45">
        <v>94.9</v>
      </c>
      <c r="M788" s="45" t="s">
        <v>1187</v>
      </c>
      <c r="N788" s="45" t="s">
        <v>1188</v>
      </c>
      <c r="O788" s="73" t="s">
        <v>1178</v>
      </c>
      <c r="P788" s="45" t="s">
        <v>1182</v>
      </c>
      <c r="Q788" s="45" t="s">
        <v>1686</v>
      </c>
      <c r="R788" s="45" t="s">
        <v>1687</v>
      </c>
      <c r="S788" s="45" t="s">
        <v>1688</v>
      </c>
      <c r="T788" s="45" t="s">
        <v>1686</v>
      </c>
      <c r="U788" s="45" t="s">
        <v>1687</v>
      </c>
      <c r="V788" s="45" t="s">
        <v>1689</v>
      </c>
      <c r="W788" s="99" t="s">
        <v>2669</v>
      </c>
      <c r="X788" s="99"/>
    </row>
    <row r="789" spans="2:24" ht="187.2">
      <c r="B789" s="45">
        <f t="shared" si="12"/>
        <v>783</v>
      </c>
      <c r="C789" s="45" t="s">
        <v>1682</v>
      </c>
      <c r="D789" s="45" t="s">
        <v>1929</v>
      </c>
      <c r="E789" s="99">
        <f>IF(D789="1.2(1)①",INDEX('1.2(1)①'!$B:$B,MATCH(F789,'1.2(1)①'!$J:$J,0),1),INDEX('1.2(1)②'!$B:$B,MATCH(F789,'1.2(1)②'!$J:$J,0),1))</f>
        <v>53</v>
      </c>
      <c r="F789" s="45" t="s">
        <v>121</v>
      </c>
      <c r="G789" s="45" t="s">
        <v>1709</v>
      </c>
      <c r="H789" s="45" t="s">
        <v>1615</v>
      </c>
      <c r="I789" s="45" t="s">
        <v>1703</v>
      </c>
      <c r="J789" s="45" t="s">
        <v>1685</v>
      </c>
      <c r="K789" s="45" t="s">
        <v>1490</v>
      </c>
      <c r="L789" s="45">
        <v>95.7</v>
      </c>
      <c r="M789" s="45" t="s">
        <v>1187</v>
      </c>
      <c r="N789" s="45" t="s">
        <v>1188</v>
      </c>
      <c r="O789" s="73" t="s">
        <v>1178</v>
      </c>
      <c r="P789" s="45" t="s">
        <v>1182</v>
      </c>
      <c r="Q789" s="45" t="s">
        <v>1686</v>
      </c>
      <c r="R789" s="45" t="s">
        <v>1687</v>
      </c>
      <c r="S789" s="45" t="s">
        <v>1688</v>
      </c>
      <c r="T789" s="45" t="s">
        <v>1686</v>
      </c>
      <c r="U789" s="45" t="s">
        <v>1687</v>
      </c>
      <c r="V789" s="45" t="s">
        <v>1689</v>
      </c>
      <c r="W789" s="99" t="s">
        <v>2669</v>
      </c>
      <c r="X789" s="99"/>
    </row>
    <row r="790" spans="2:24" ht="187.2">
      <c r="B790" s="45">
        <f t="shared" si="12"/>
        <v>784</v>
      </c>
      <c r="C790" s="45" t="s">
        <v>1682</v>
      </c>
      <c r="D790" s="45" t="s">
        <v>1929</v>
      </c>
      <c r="E790" s="99">
        <f>IF(D790="1.2(1)①",INDEX('1.2(1)①'!$B:$B,MATCH(F790,'1.2(1)①'!$J:$J,0),1),INDEX('1.2(1)②'!$B:$B,MATCH(F790,'1.2(1)②'!$J:$J,0),1))</f>
        <v>53</v>
      </c>
      <c r="F790" s="45" t="s">
        <v>121</v>
      </c>
      <c r="G790" s="45" t="s">
        <v>1709</v>
      </c>
      <c r="H790" s="45" t="s">
        <v>1615</v>
      </c>
      <c r="I790" s="45" t="s">
        <v>1704</v>
      </c>
      <c r="J790" s="45" t="s">
        <v>1685</v>
      </c>
      <c r="K790" s="45" t="s">
        <v>1490</v>
      </c>
      <c r="L790" s="45">
        <v>96.3</v>
      </c>
      <c r="M790" s="45" t="s">
        <v>1187</v>
      </c>
      <c r="N790" s="45" t="s">
        <v>1188</v>
      </c>
      <c r="O790" s="73" t="s">
        <v>1178</v>
      </c>
      <c r="P790" s="45" t="s">
        <v>1182</v>
      </c>
      <c r="Q790" s="45" t="s">
        <v>1686</v>
      </c>
      <c r="R790" s="45" t="s">
        <v>1687</v>
      </c>
      <c r="S790" s="45" t="s">
        <v>1688</v>
      </c>
      <c r="T790" s="45" t="s">
        <v>1686</v>
      </c>
      <c r="U790" s="45" t="s">
        <v>1687</v>
      </c>
      <c r="V790" s="45" t="s">
        <v>1689</v>
      </c>
      <c r="W790" s="99" t="s">
        <v>2669</v>
      </c>
      <c r="X790" s="99"/>
    </row>
    <row r="791" spans="2:24" ht="187.2">
      <c r="B791" s="45">
        <f t="shared" si="12"/>
        <v>785</v>
      </c>
      <c r="C791" s="45" t="s">
        <v>1682</v>
      </c>
      <c r="D791" s="45" t="s">
        <v>1929</v>
      </c>
      <c r="E791" s="99">
        <f>IF(D791="1.2(1)①",INDEX('1.2(1)①'!$B:$B,MATCH(F791,'1.2(1)①'!$J:$J,0),1),INDEX('1.2(1)②'!$B:$B,MATCH(F791,'1.2(1)②'!$J:$J,0),1))</f>
        <v>53</v>
      </c>
      <c r="F791" s="45" t="s">
        <v>121</v>
      </c>
      <c r="G791" s="45" t="s">
        <v>1710</v>
      </c>
      <c r="H791" s="45" t="s">
        <v>1615</v>
      </c>
      <c r="I791" s="45" t="s">
        <v>1684</v>
      </c>
      <c r="J791" s="45" t="s">
        <v>1685</v>
      </c>
      <c r="K791" s="45" t="s">
        <v>1490</v>
      </c>
      <c r="L791" s="45">
        <v>85.3</v>
      </c>
      <c r="M791" s="45" t="s">
        <v>1187</v>
      </c>
      <c r="N791" s="45" t="s">
        <v>1188</v>
      </c>
      <c r="O791" s="73" t="s">
        <v>1178</v>
      </c>
      <c r="P791" s="45" t="s">
        <v>1182</v>
      </c>
      <c r="Q791" s="45" t="s">
        <v>1686</v>
      </c>
      <c r="R791" s="45" t="s">
        <v>1687</v>
      </c>
      <c r="S791" s="45" t="s">
        <v>1688</v>
      </c>
      <c r="T791" s="45" t="s">
        <v>1686</v>
      </c>
      <c r="U791" s="45" t="s">
        <v>1687</v>
      </c>
      <c r="V791" s="45" t="s">
        <v>1689</v>
      </c>
      <c r="W791" s="99" t="s">
        <v>2669</v>
      </c>
      <c r="X791" s="99"/>
    </row>
    <row r="792" spans="2:24" ht="187.2">
      <c r="B792" s="45">
        <f t="shared" si="12"/>
        <v>786</v>
      </c>
      <c r="C792" s="45" t="s">
        <v>1682</v>
      </c>
      <c r="D792" s="45" t="s">
        <v>1929</v>
      </c>
      <c r="E792" s="99">
        <f>IF(D792="1.2(1)①",INDEX('1.2(1)①'!$B:$B,MATCH(F792,'1.2(1)①'!$J:$J,0),1),INDEX('1.2(1)②'!$B:$B,MATCH(F792,'1.2(1)②'!$J:$J,0),1))</f>
        <v>53</v>
      </c>
      <c r="F792" s="45" t="s">
        <v>121</v>
      </c>
      <c r="G792" s="45" t="s">
        <v>1710</v>
      </c>
      <c r="H792" s="45" t="s">
        <v>1615</v>
      </c>
      <c r="I792" s="45" t="s">
        <v>1690</v>
      </c>
      <c r="J792" s="45" t="s">
        <v>1685</v>
      </c>
      <c r="K792" s="45" t="s">
        <v>1490</v>
      </c>
      <c r="L792" s="45" t="s">
        <v>1178</v>
      </c>
      <c r="M792" s="45" t="s">
        <v>1187</v>
      </c>
      <c r="N792" s="45" t="s">
        <v>1188</v>
      </c>
      <c r="O792" s="73" t="s">
        <v>1178</v>
      </c>
      <c r="P792" s="45" t="s">
        <v>1182</v>
      </c>
      <c r="Q792" s="45" t="s">
        <v>1686</v>
      </c>
      <c r="R792" s="45" t="s">
        <v>1687</v>
      </c>
      <c r="S792" s="45" t="s">
        <v>1688</v>
      </c>
      <c r="T792" s="45" t="s">
        <v>1686</v>
      </c>
      <c r="U792" s="45" t="s">
        <v>1687</v>
      </c>
      <c r="V792" s="45" t="s">
        <v>1689</v>
      </c>
      <c r="W792" s="99" t="s">
        <v>2669</v>
      </c>
      <c r="X792" s="99"/>
    </row>
    <row r="793" spans="2:24" ht="187.2">
      <c r="B793" s="45">
        <f t="shared" si="12"/>
        <v>787</v>
      </c>
      <c r="C793" s="45" t="s">
        <v>1682</v>
      </c>
      <c r="D793" s="45" t="s">
        <v>1929</v>
      </c>
      <c r="E793" s="99">
        <f>IF(D793="1.2(1)①",INDEX('1.2(1)①'!$B:$B,MATCH(F793,'1.2(1)①'!$J:$J,0),1),INDEX('1.2(1)②'!$B:$B,MATCH(F793,'1.2(1)②'!$J:$J,0),1))</f>
        <v>53</v>
      </c>
      <c r="F793" s="45" t="s">
        <v>121</v>
      </c>
      <c r="G793" s="45" t="s">
        <v>1710</v>
      </c>
      <c r="H793" s="45" t="s">
        <v>1615</v>
      </c>
      <c r="I793" s="45" t="s">
        <v>1691</v>
      </c>
      <c r="J793" s="45" t="s">
        <v>1685</v>
      </c>
      <c r="K793" s="45" t="s">
        <v>1490</v>
      </c>
      <c r="L793" s="45" t="s">
        <v>1178</v>
      </c>
      <c r="M793" s="45" t="s">
        <v>1187</v>
      </c>
      <c r="N793" s="45" t="s">
        <v>1188</v>
      </c>
      <c r="O793" s="73" t="s">
        <v>1178</v>
      </c>
      <c r="P793" s="45" t="s">
        <v>1182</v>
      </c>
      <c r="Q793" s="45" t="s">
        <v>1686</v>
      </c>
      <c r="R793" s="45" t="s">
        <v>1687</v>
      </c>
      <c r="S793" s="45" t="s">
        <v>1688</v>
      </c>
      <c r="T793" s="45" t="s">
        <v>1686</v>
      </c>
      <c r="U793" s="45" t="s">
        <v>1687</v>
      </c>
      <c r="V793" s="45" t="s">
        <v>1689</v>
      </c>
      <c r="W793" s="99" t="s">
        <v>2669</v>
      </c>
      <c r="X793" s="99"/>
    </row>
    <row r="794" spans="2:24" ht="187.2">
      <c r="B794" s="45">
        <f t="shared" si="12"/>
        <v>788</v>
      </c>
      <c r="C794" s="45" t="s">
        <v>1682</v>
      </c>
      <c r="D794" s="45" t="s">
        <v>1929</v>
      </c>
      <c r="E794" s="99">
        <f>IF(D794="1.2(1)①",INDEX('1.2(1)①'!$B:$B,MATCH(F794,'1.2(1)①'!$J:$J,0),1),INDEX('1.2(1)②'!$B:$B,MATCH(F794,'1.2(1)②'!$J:$J,0),1))</f>
        <v>53</v>
      </c>
      <c r="F794" s="45" t="s">
        <v>121</v>
      </c>
      <c r="G794" s="45" t="s">
        <v>1710</v>
      </c>
      <c r="H794" s="45" t="s">
        <v>1615</v>
      </c>
      <c r="I794" s="45" t="s">
        <v>1692</v>
      </c>
      <c r="J794" s="45" t="s">
        <v>1685</v>
      </c>
      <c r="K794" s="45" t="s">
        <v>1490</v>
      </c>
      <c r="L794" s="45">
        <v>90.4</v>
      </c>
      <c r="M794" s="45" t="s">
        <v>1187</v>
      </c>
      <c r="N794" s="45" t="s">
        <v>1188</v>
      </c>
      <c r="O794" s="73" t="s">
        <v>1178</v>
      </c>
      <c r="P794" s="45" t="s">
        <v>1182</v>
      </c>
      <c r="Q794" s="45" t="s">
        <v>1686</v>
      </c>
      <c r="R794" s="45" t="s">
        <v>1687</v>
      </c>
      <c r="S794" s="45" t="s">
        <v>1688</v>
      </c>
      <c r="T794" s="45" t="s">
        <v>1686</v>
      </c>
      <c r="U794" s="45" t="s">
        <v>1687</v>
      </c>
      <c r="V794" s="45" t="s">
        <v>1689</v>
      </c>
      <c r="W794" s="99" t="s">
        <v>2669</v>
      </c>
      <c r="X794" s="99"/>
    </row>
    <row r="795" spans="2:24" ht="187.2">
      <c r="B795" s="45">
        <f t="shared" si="12"/>
        <v>789</v>
      </c>
      <c r="C795" s="45" t="s">
        <v>1682</v>
      </c>
      <c r="D795" s="45" t="s">
        <v>1929</v>
      </c>
      <c r="E795" s="99">
        <f>IF(D795="1.2(1)①",INDEX('1.2(1)①'!$B:$B,MATCH(F795,'1.2(1)①'!$J:$J,0),1),INDEX('1.2(1)②'!$B:$B,MATCH(F795,'1.2(1)②'!$J:$J,0),1))</f>
        <v>53</v>
      </c>
      <c r="F795" s="45" t="s">
        <v>121</v>
      </c>
      <c r="G795" s="45" t="s">
        <v>1710</v>
      </c>
      <c r="H795" s="45" t="s">
        <v>1615</v>
      </c>
      <c r="I795" s="45" t="s">
        <v>1693</v>
      </c>
      <c r="J795" s="45" t="s">
        <v>1685</v>
      </c>
      <c r="K795" s="45" t="s">
        <v>1490</v>
      </c>
      <c r="L795" s="45" t="s">
        <v>1178</v>
      </c>
      <c r="M795" s="45" t="s">
        <v>1187</v>
      </c>
      <c r="N795" s="45" t="s">
        <v>1188</v>
      </c>
      <c r="O795" s="73" t="s">
        <v>1178</v>
      </c>
      <c r="P795" s="45" t="s">
        <v>1182</v>
      </c>
      <c r="Q795" s="45" t="s">
        <v>1686</v>
      </c>
      <c r="R795" s="45" t="s">
        <v>1687</v>
      </c>
      <c r="S795" s="45" t="s">
        <v>1688</v>
      </c>
      <c r="T795" s="45" t="s">
        <v>1686</v>
      </c>
      <c r="U795" s="45" t="s">
        <v>1687</v>
      </c>
      <c r="V795" s="45" t="s">
        <v>1689</v>
      </c>
      <c r="W795" s="99" t="s">
        <v>2669</v>
      </c>
      <c r="X795" s="99"/>
    </row>
    <row r="796" spans="2:24" ht="187.2">
      <c r="B796" s="45">
        <f t="shared" si="12"/>
        <v>790</v>
      </c>
      <c r="C796" s="45" t="s">
        <v>1682</v>
      </c>
      <c r="D796" s="45" t="s">
        <v>1929</v>
      </c>
      <c r="E796" s="99">
        <f>IF(D796="1.2(1)①",INDEX('1.2(1)①'!$B:$B,MATCH(F796,'1.2(1)①'!$J:$J,0),1),INDEX('1.2(1)②'!$B:$B,MATCH(F796,'1.2(1)②'!$J:$J,0),1))</f>
        <v>53</v>
      </c>
      <c r="F796" s="45" t="s">
        <v>121</v>
      </c>
      <c r="G796" s="45" t="s">
        <v>1710</v>
      </c>
      <c r="H796" s="45" t="s">
        <v>1615</v>
      </c>
      <c r="I796" s="45" t="s">
        <v>1694</v>
      </c>
      <c r="J796" s="45" t="s">
        <v>1685</v>
      </c>
      <c r="K796" s="45" t="s">
        <v>1490</v>
      </c>
      <c r="L796" s="45">
        <v>90.6</v>
      </c>
      <c r="M796" s="45" t="s">
        <v>1187</v>
      </c>
      <c r="N796" s="45" t="s">
        <v>1188</v>
      </c>
      <c r="O796" s="73" t="s">
        <v>1178</v>
      </c>
      <c r="P796" s="45" t="s">
        <v>1182</v>
      </c>
      <c r="Q796" s="45" t="s">
        <v>1686</v>
      </c>
      <c r="R796" s="45" t="s">
        <v>1687</v>
      </c>
      <c r="S796" s="45" t="s">
        <v>1688</v>
      </c>
      <c r="T796" s="45" t="s">
        <v>1686</v>
      </c>
      <c r="U796" s="45" t="s">
        <v>1687</v>
      </c>
      <c r="V796" s="45" t="s">
        <v>1689</v>
      </c>
      <c r="W796" s="99" t="s">
        <v>2669</v>
      </c>
      <c r="X796" s="99"/>
    </row>
    <row r="797" spans="2:24" ht="187.2">
      <c r="B797" s="45">
        <f t="shared" si="12"/>
        <v>791</v>
      </c>
      <c r="C797" s="45" t="s">
        <v>1682</v>
      </c>
      <c r="D797" s="45" t="s">
        <v>1929</v>
      </c>
      <c r="E797" s="99">
        <f>IF(D797="1.2(1)①",INDEX('1.2(1)①'!$B:$B,MATCH(F797,'1.2(1)①'!$J:$J,0),1),INDEX('1.2(1)②'!$B:$B,MATCH(F797,'1.2(1)②'!$J:$J,0),1))</f>
        <v>53</v>
      </c>
      <c r="F797" s="45" t="s">
        <v>121</v>
      </c>
      <c r="G797" s="45" t="s">
        <v>1710</v>
      </c>
      <c r="H797" s="45" t="s">
        <v>1615</v>
      </c>
      <c r="I797" s="45" t="s">
        <v>1695</v>
      </c>
      <c r="J797" s="45" t="s">
        <v>1685</v>
      </c>
      <c r="K797" s="45" t="s">
        <v>1490</v>
      </c>
      <c r="L797" s="45" t="s">
        <v>1178</v>
      </c>
      <c r="M797" s="45" t="s">
        <v>1187</v>
      </c>
      <c r="N797" s="45" t="s">
        <v>1188</v>
      </c>
      <c r="O797" s="73" t="s">
        <v>1178</v>
      </c>
      <c r="P797" s="45" t="s">
        <v>1182</v>
      </c>
      <c r="Q797" s="45" t="s">
        <v>1686</v>
      </c>
      <c r="R797" s="45" t="s">
        <v>1687</v>
      </c>
      <c r="S797" s="45" t="s">
        <v>1688</v>
      </c>
      <c r="T797" s="45" t="s">
        <v>1686</v>
      </c>
      <c r="U797" s="45" t="s">
        <v>1687</v>
      </c>
      <c r="V797" s="45" t="s">
        <v>1689</v>
      </c>
      <c r="W797" s="99" t="s">
        <v>2669</v>
      </c>
      <c r="X797" s="99"/>
    </row>
    <row r="798" spans="2:24" ht="187.2">
      <c r="B798" s="45">
        <f t="shared" si="12"/>
        <v>792</v>
      </c>
      <c r="C798" s="45" t="s">
        <v>1682</v>
      </c>
      <c r="D798" s="45" t="s">
        <v>1929</v>
      </c>
      <c r="E798" s="99">
        <f>IF(D798="1.2(1)①",INDEX('1.2(1)①'!$B:$B,MATCH(F798,'1.2(1)①'!$J:$J,0),1),INDEX('1.2(1)②'!$B:$B,MATCH(F798,'1.2(1)②'!$J:$J,0),1))</f>
        <v>53</v>
      </c>
      <c r="F798" s="45" t="s">
        <v>121</v>
      </c>
      <c r="G798" s="45" t="s">
        <v>1710</v>
      </c>
      <c r="H798" s="45" t="s">
        <v>1615</v>
      </c>
      <c r="I798" s="45" t="s">
        <v>1696</v>
      </c>
      <c r="J798" s="45" t="s">
        <v>1685</v>
      </c>
      <c r="K798" s="45" t="s">
        <v>1490</v>
      </c>
      <c r="L798" s="45">
        <v>92.2</v>
      </c>
      <c r="M798" s="45" t="s">
        <v>1187</v>
      </c>
      <c r="N798" s="45" t="s">
        <v>1188</v>
      </c>
      <c r="O798" s="73" t="s">
        <v>1178</v>
      </c>
      <c r="P798" s="45" t="s">
        <v>1182</v>
      </c>
      <c r="Q798" s="45" t="s">
        <v>1686</v>
      </c>
      <c r="R798" s="45" t="s">
        <v>1687</v>
      </c>
      <c r="S798" s="45" t="s">
        <v>1688</v>
      </c>
      <c r="T798" s="45" t="s">
        <v>1686</v>
      </c>
      <c r="U798" s="45" t="s">
        <v>1687</v>
      </c>
      <c r="V798" s="45" t="s">
        <v>1689</v>
      </c>
      <c r="W798" s="99" t="s">
        <v>2669</v>
      </c>
      <c r="X798" s="99"/>
    </row>
    <row r="799" spans="2:24" ht="187.2">
      <c r="B799" s="45">
        <f t="shared" si="12"/>
        <v>793</v>
      </c>
      <c r="C799" s="45" t="s">
        <v>1682</v>
      </c>
      <c r="D799" s="45" t="s">
        <v>1929</v>
      </c>
      <c r="E799" s="99">
        <f>IF(D799="1.2(1)①",INDEX('1.2(1)①'!$B:$B,MATCH(F799,'1.2(1)①'!$J:$J,0),1),INDEX('1.2(1)②'!$B:$B,MATCH(F799,'1.2(1)②'!$J:$J,0),1))</f>
        <v>53</v>
      </c>
      <c r="F799" s="45" t="s">
        <v>121</v>
      </c>
      <c r="G799" s="45" t="s">
        <v>1710</v>
      </c>
      <c r="H799" s="45" t="s">
        <v>1615</v>
      </c>
      <c r="I799" s="45" t="s">
        <v>1697</v>
      </c>
      <c r="J799" s="45" t="s">
        <v>1685</v>
      </c>
      <c r="K799" s="45" t="s">
        <v>1490</v>
      </c>
      <c r="L799" s="45">
        <v>92.4</v>
      </c>
      <c r="M799" s="45" t="s">
        <v>1187</v>
      </c>
      <c r="N799" s="45" t="s">
        <v>1188</v>
      </c>
      <c r="O799" s="73" t="s">
        <v>1178</v>
      </c>
      <c r="P799" s="45" t="s">
        <v>1182</v>
      </c>
      <c r="Q799" s="45" t="s">
        <v>1686</v>
      </c>
      <c r="R799" s="45" t="s">
        <v>1687</v>
      </c>
      <c r="S799" s="45" t="s">
        <v>1688</v>
      </c>
      <c r="T799" s="45" t="s">
        <v>1686</v>
      </c>
      <c r="U799" s="45" t="s">
        <v>1687</v>
      </c>
      <c r="V799" s="45" t="s">
        <v>1689</v>
      </c>
      <c r="W799" s="99" t="s">
        <v>2669</v>
      </c>
      <c r="X799" s="99"/>
    </row>
    <row r="800" spans="2:24" ht="187.2">
      <c r="B800" s="45">
        <f t="shared" si="12"/>
        <v>794</v>
      </c>
      <c r="C800" s="45" t="s">
        <v>1682</v>
      </c>
      <c r="D800" s="45" t="s">
        <v>1929</v>
      </c>
      <c r="E800" s="99">
        <f>IF(D800="1.2(1)①",INDEX('1.2(1)①'!$B:$B,MATCH(F800,'1.2(1)①'!$J:$J,0),1),INDEX('1.2(1)②'!$B:$B,MATCH(F800,'1.2(1)②'!$J:$J,0),1))</f>
        <v>53</v>
      </c>
      <c r="F800" s="45" t="s">
        <v>121</v>
      </c>
      <c r="G800" s="45" t="s">
        <v>1710</v>
      </c>
      <c r="H800" s="45" t="s">
        <v>1615</v>
      </c>
      <c r="I800" s="45" t="s">
        <v>1698</v>
      </c>
      <c r="J800" s="45" t="s">
        <v>1685</v>
      </c>
      <c r="K800" s="45" t="s">
        <v>1490</v>
      </c>
      <c r="L800" s="45">
        <v>93.2</v>
      </c>
      <c r="M800" s="45" t="s">
        <v>1187</v>
      </c>
      <c r="N800" s="45" t="s">
        <v>1188</v>
      </c>
      <c r="O800" s="73" t="s">
        <v>1178</v>
      </c>
      <c r="P800" s="45" t="s">
        <v>1182</v>
      </c>
      <c r="Q800" s="45" t="s">
        <v>1686</v>
      </c>
      <c r="R800" s="45" t="s">
        <v>1687</v>
      </c>
      <c r="S800" s="45" t="s">
        <v>1688</v>
      </c>
      <c r="T800" s="45" t="s">
        <v>1686</v>
      </c>
      <c r="U800" s="45" t="s">
        <v>1687</v>
      </c>
      <c r="V800" s="45" t="s">
        <v>1689</v>
      </c>
      <c r="W800" s="99" t="s">
        <v>2669</v>
      </c>
      <c r="X800" s="99"/>
    </row>
    <row r="801" spans="2:24" ht="187.2">
      <c r="B801" s="45">
        <f t="shared" si="12"/>
        <v>795</v>
      </c>
      <c r="C801" s="45" t="s">
        <v>1682</v>
      </c>
      <c r="D801" s="45" t="s">
        <v>1929</v>
      </c>
      <c r="E801" s="99">
        <f>IF(D801="1.2(1)①",INDEX('1.2(1)①'!$B:$B,MATCH(F801,'1.2(1)①'!$J:$J,0),1),INDEX('1.2(1)②'!$B:$B,MATCH(F801,'1.2(1)②'!$J:$J,0),1))</f>
        <v>53</v>
      </c>
      <c r="F801" s="45" t="s">
        <v>121</v>
      </c>
      <c r="G801" s="45" t="s">
        <v>1710</v>
      </c>
      <c r="H801" s="45" t="s">
        <v>1615</v>
      </c>
      <c r="I801" s="45" t="s">
        <v>1699</v>
      </c>
      <c r="J801" s="45" t="s">
        <v>1685</v>
      </c>
      <c r="K801" s="45" t="s">
        <v>1490</v>
      </c>
      <c r="L801" s="45">
        <v>93.4</v>
      </c>
      <c r="M801" s="45" t="s">
        <v>1187</v>
      </c>
      <c r="N801" s="45" t="s">
        <v>1188</v>
      </c>
      <c r="O801" s="73" t="s">
        <v>1178</v>
      </c>
      <c r="P801" s="45" t="s">
        <v>1182</v>
      </c>
      <c r="Q801" s="45" t="s">
        <v>1686</v>
      </c>
      <c r="R801" s="45" t="s">
        <v>1687</v>
      </c>
      <c r="S801" s="45" t="s">
        <v>1688</v>
      </c>
      <c r="T801" s="45" t="s">
        <v>1686</v>
      </c>
      <c r="U801" s="45" t="s">
        <v>1687</v>
      </c>
      <c r="V801" s="45" t="s">
        <v>1689</v>
      </c>
      <c r="W801" s="99" t="s">
        <v>2669</v>
      </c>
      <c r="X801" s="99"/>
    </row>
    <row r="802" spans="2:24" ht="187.2">
      <c r="B802" s="45">
        <f t="shared" si="12"/>
        <v>796</v>
      </c>
      <c r="C802" s="45" t="s">
        <v>1682</v>
      </c>
      <c r="D802" s="45" t="s">
        <v>1929</v>
      </c>
      <c r="E802" s="99">
        <f>IF(D802="1.2(1)①",INDEX('1.2(1)①'!$B:$B,MATCH(F802,'1.2(1)①'!$J:$J,0),1),INDEX('1.2(1)②'!$B:$B,MATCH(F802,'1.2(1)②'!$J:$J,0),1))</f>
        <v>53</v>
      </c>
      <c r="F802" s="45" t="s">
        <v>121</v>
      </c>
      <c r="G802" s="45" t="s">
        <v>1710</v>
      </c>
      <c r="H802" s="45" t="s">
        <v>1615</v>
      </c>
      <c r="I802" s="45" t="s">
        <v>1700</v>
      </c>
      <c r="J802" s="45" t="s">
        <v>1685</v>
      </c>
      <c r="K802" s="45" t="s">
        <v>1490</v>
      </c>
      <c r="L802" s="45">
        <v>93.7</v>
      </c>
      <c r="M802" s="45" t="s">
        <v>1187</v>
      </c>
      <c r="N802" s="45" t="s">
        <v>1188</v>
      </c>
      <c r="O802" s="73" t="s">
        <v>1178</v>
      </c>
      <c r="P802" s="45" t="s">
        <v>1182</v>
      </c>
      <c r="Q802" s="45" t="s">
        <v>1686</v>
      </c>
      <c r="R802" s="45" t="s">
        <v>1687</v>
      </c>
      <c r="S802" s="45" t="s">
        <v>1688</v>
      </c>
      <c r="T802" s="45" t="s">
        <v>1686</v>
      </c>
      <c r="U802" s="45" t="s">
        <v>1687</v>
      </c>
      <c r="V802" s="45" t="s">
        <v>1689</v>
      </c>
      <c r="W802" s="99" t="s">
        <v>2669</v>
      </c>
      <c r="X802" s="99"/>
    </row>
    <row r="803" spans="2:24" ht="187.2">
      <c r="B803" s="45">
        <f t="shared" si="12"/>
        <v>797</v>
      </c>
      <c r="C803" s="45" t="s">
        <v>1682</v>
      </c>
      <c r="D803" s="45" t="s">
        <v>1929</v>
      </c>
      <c r="E803" s="99">
        <f>IF(D803="1.2(1)①",INDEX('1.2(1)①'!$B:$B,MATCH(F803,'1.2(1)①'!$J:$J,0),1),INDEX('1.2(1)②'!$B:$B,MATCH(F803,'1.2(1)②'!$J:$J,0),1))</f>
        <v>53</v>
      </c>
      <c r="F803" s="45" t="s">
        <v>121</v>
      </c>
      <c r="G803" s="45" t="s">
        <v>1710</v>
      </c>
      <c r="H803" s="45" t="s">
        <v>1615</v>
      </c>
      <c r="I803" s="45" t="s">
        <v>1701</v>
      </c>
      <c r="J803" s="45" t="s">
        <v>1685</v>
      </c>
      <c r="K803" s="45" t="s">
        <v>1490</v>
      </c>
      <c r="L803" s="45">
        <v>94.3</v>
      </c>
      <c r="M803" s="45" t="s">
        <v>1187</v>
      </c>
      <c r="N803" s="45" t="s">
        <v>1188</v>
      </c>
      <c r="O803" s="73" t="s">
        <v>1178</v>
      </c>
      <c r="P803" s="45" t="s">
        <v>1182</v>
      </c>
      <c r="Q803" s="45" t="s">
        <v>1686</v>
      </c>
      <c r="R803" s="45" t="s">
        <v>1687</v>
      </c>
      <c r="S803" s="45" t="s">
        <v>1688</v>
      </c>
      <c r="T803" s="45" t="s">
        <v>1686</v>
      </c>
      <c r="U803" s="45" t="s">
        <v>1687</v>
      </c>
      <c r="V803" s="45" t="s">
        <v>1689</v>
      </c>
      <c r="W803" s="99" t="s">
        <v>2669</v>
      </c>
      <c r="X803" s="99"/>
    </row>
    <row r="804" spans="2:24" ht="187.2">
      <c r="B804" s="45">
        <f t="shared" si="12"/>
        <v>798</v>
      </c>
      <c r="C804" s="45" t="s">
        <v>1682</v>
      </c>
      <c r="D804" s="45" t="s">
        <v>1929</v>
      </c>
      <c r="E804" s="99">
        <f>IF(D804="1.2(1)①",INDEX('1.2(1)①'!$B:$B,MATCH(F804,'1.2(1)①'!$J:$J,0),1),INDEX('1.2(1)②'!$B:$B,MATCH(F804,'1.2(1)②'!$J:$J,0),1))</f>
        <v>53</v>
      </c>
      <c r="F804" s="45" t="s">
        <v>121</v>
      </c>
      <c r="G804" s="45" t="s">
        <v>1710</v>
      </c>
      <c r="H804" s="45" t="s">
        <v>1615</v>
      </c>
      <c r="I804" s="45" t="s">
        <v>1702</v>
      </c>
      <c r="J804" s="45" t="s">
        <v>1685</v>
      </c>
      <c r="K804" s="45" t="s">
        <v>1490</v>
      </c>
      <c r="L804" s="45">
        <v>94.8</v>
      </c>
      <c r="M804" s="45" t="s">
        <v>1187</v>
      </c>
      <c r="N804" s="45" t="s">
        <v>1188</v>
      </c>
      <c r="O804" s="73" t="s">
        <v>1178</v>
      </c>
      <c r="P804" s="45" t="s">
        <v>1182</v>
      </c>
      <c r="Q804" s="45" t="s">
        <v>1686</v>
      </c>
      <c r="R804" s="45" t="s">
        <v>1687</v>
      </c>
      <c r="S804" s="45" t="s">
        <v>1688</v>
      </c>
      <c r="T804" s="45" t="s">
        <v>1686</v>
      </c>
      <c r="U804" s="45" t="s">
        <v>1687</v>
      </c>
      <c r="V804" s="45" t="s">
        <v>1689</v>
      </c>
      <c r="W804" s="99" t="s">
        <v>2669</v>
      </c>
      <c r="X804" s="99"/>
    </row>
    <row r="805" spans="2:24" ht="187.2">
      <c r="B805" s="45">
        <f t="shared" si="12"/>
        <v>799</v>
      </c>
      <c r="C805" s="45" t="s">
        <v>1682</v>
      </c>
      <c r="D805" s="45" t="s">
        <v>1929</v>
      </c>
      <c r="E805" s="99">
        <f>IF(D805="1.2(1)①",INDEX('1.2(1)①'!$B:$B,MATCH(F805,'1.2(1)①'!$J:$J,0),1),INDEX('1.2(1)②'!$B:$B,MATCH(F805,'1.2(1)②'!$J:$J,0),1))</f>
        <v>53</v>
      </c>
      <c r="F805" s="45" t="s">
        <v>121</v>
      </c>
      <c r="G805" s="45" t="s">
        <v>1710</v>
      </c>
      <c r="H805" s="45" t="s">
        <v>1615</v>
      </c>
      <c r="I805" s="45" t="s">
        <v>1703</v>
      </c>
      <c r="J805" s="45" t="s">
        <v>1685</v>
      </c>
      <c r="K805" s="45" t="s">
        <v>1490</v>
      </c>
      <c r="L805" s="45">
        <v>94.9</v>
      </c>
      <c r="M805" s="45" t="s">
        <v>1187</v>
      </c>
      <c r="N805" s="45" t="s">
        <v>1188</v>
      </c>
      <c r="O805" s="73" t="s">
        <v>1178</v>
      </c>
      <c r="P805" s="45" t="s">
        <v>1182</v>
      </c>
      <c r="Q805" s="45" t="s">
        <v>1686</v>
      </c>
      <c r="R805" s="45" t="s">
        <v>1687</v>
      </c>
      <c r="S805" s="45" t="s">
        <v>1688</v>
      </c>
      <c r="T805" s="45" t="s">
        <v>1686</v>
      </c>
      <c r="U805" s="45" t="s">
        <v>1687</v>
      </c>
      <c r="V805" s="45" t="s">
        <v>1689</v>
      </c>
      <c r="W805" s="99" t="s">
        <v>2669</v>
      </c>
      <c r="X805" s="99"/>
    </row>
    <row r="806" spans="2:24" ht="187.2">
      <c r="B806" s="45">
        <f t="shared" si="12"/>
        <v>800</v>
      </c>
      <c r="C806" s="45" t="s">
        <v>1682</v>
      </c>
      <c r="D806" s="45" t="s">
        <v>1929</v>
      </c>
      <c r="E806" s="99">
        <f>IF(D806="1.2(1)①",INDEX('1.2(1)①'!$B:$B,MATCH(F806,'1.2(1)①'!$J:$J,0),1),INDEX('1.2(1)②'!$B:$B,MATCH(F806,'1.2(1)②'!$J:$J,0),1))</f>
        <v>53</v>
      </c>
      <c r="F806" s="45" t="s">
        <v>121</v>
      </c>
      <c r="G806" s="45" t="s">
        <v>1710</v>
      </c>
      <c r="H806" s="45" t="s">
        <v>1615</v>
      </c>
      <c r="I806" s="45" t="s">
        <v>1704</v>
      </c>
      <c r="J806" s="45" t="s">
        <v>1685</v>
      </c>
      <c r="K806" s="45" t="s">
        <v>1490</v>
      </c>
      <c r="L806" s="45">
        <v>95.3</v>
      </c>
      <c r="M806" s="45" t="s">
        <v>1187</v>
      </c>
      <c r="N806" s="45" t="s">
        <v>1188</v>
      </c>
      <c r="O806" s="73" t="s">
        <v>1178</v>
      </c>
      <c r="P806" s="45" t="s">
        <v>1182</v>
      </c>
      <c r="Q806" s="45" t="s">
        <v>1686</v>
      </c>
      <c r="R806" s="45" t="s">
        <v>1687</v>
      </c>
      <c r="S806" s="45" t="s">
        <v>1688</v>
      </c>
      <c r="T806" s="45" t="s">
        <v>1686</v>
      </c>
      <c r="U806" s="45" t="s">
        <v>1687</v>
      </c>
      <c r="V806" s="45" t="s">
        <v>1689</v>
      </c>
      <c r="W806" s="99" t="s">
        <v>2669</v>
      </c>
      <c r="X806" s="99"/>
    </row>
    <row r="807" spans="2:24" ht="115.2">
      <c r="B807" s="45">
        <f t="shared" si="12"/>
        <v>801</v>
      </c>
      <c r="C807" s="45" t="s">
        <v>125</v>
      </c>
      <c r="D807" s="45" t="s">
        <v>1929</v>
      </c>
      <c r="E807" s="99">
        <f>IF(D807="1.2(1)①",INDEX('1.2(1)①'!$B:$B,MATCH(F807,'1.2(1)①'!$J:$J,0),1),INDEX('1.2(1)②'!$B:$B,MATCH(F807,'1.2(1)②'!$J:$J,0),1))</f>
        <v>54</v>
      </c>
      <c r="F807" s="45" t="s">
        <v>123</v>
      </c>
      <c r="G807" s="45" t="s">
        <v>1178</v>
      </c>
      <c r="H807" s="45" t="s">
        <v>1615</v>
      </c>
      <c r="I807" s="45" t="s">
        <v>1684</v>
      </c>
      <c r="J807" s="45" t="s">
        <v>1685</v>
      </c>
      <c r="K807" s="45" t="s">
        <v>1490</v>
      </c>
      <c r="L807" s="45">
        <v>92.3</v>
      </c>
      <c r="M807" s="45" t="s">
        <v>1187</v>
      </c>
      <c r="N807" s="45" t="s">
        <v>1188</v>
      </c>
      <c r="O807" s="73" t="s">
        <v>1178</v>
      </c>
      <c r="P807" s="45" t="s">
        <v>1182</v>
      </c>
      <c r="Q807" s="45" t="s">
        <v>1711</v>
      </c>
      <c r="R807" s="45" t="s">
        <v>1712</v>
      </c>
      <c r="S807" s="45" t="s">
        <v>1713</v>
      </c>
      <c r="T807" s="45" t="s">
        <v>1711</v>
      </c>
      <c r="U807" s="45" t="s">
        <v>1712</v>
      </c>
      <c r="V807" s="45" t="s">
        <v>1713</v>
      </c>
      <c r="W807" s="99" t="s">
        <v>2669</v>
      </c>
      <c r="X807" s="99"/>
    </row>
    <row r="808" spans="2:24" ht="115.2">
      <c r="B808" s="45">
        <f t="shared" si="12"/>
        <v>802</v>
      </c>
      <c r="C808" s="45" t="s">
        <v>125</v>
      </c>
      <c r="D808" s="45" t="s">
        <v>1929</v>
      </c>
      <c r="E808" s="99">
        <f>IF(D808="1.2(1)①",INDEX('1.2(1)①'!$B:$B,MATCH(F808,'1.2(1)①'!$J:$J,0),1),INDEX('1.2(1)②'!$B:$B,MATCH(F808,'1.2(1)②'!$J:$J,0),1))</f>
        <v>54</v>
      </c>
      <c r="F808" s="45" t="s">
        <v>123</v>
      </c>
      <c r="G808" s="45" t="s">
        <v>1178</v>
      </c>
      <c r="H808" s="45" t="s">
        <v>1615</v>
      </c>
      <c r="I808" s="45" t="s">
        <v>1714</v>
      </c>
      <c r="J808" s="45" t="s">
        <v>1685</v>
      </c>
      <c r="K808" s="45" t="s">
        <v>1490</v>
      </c>
      <c r="L808" s="45">
        <v>90.4</v>
      </c>
      <c r="M808" s="45" t="s">
        <v>1187</v>
      </c>
      <c r="N808" s="45" t="s">
        <v>1188</v>
      </c>
      <c r="O808" s="73" t="s">
        <v>1178</v>
      </c>
      <c r="P808" s="45" t="s">
        <v>1182</v>
      </c>
      <c r="Q808" s="45" t="s">
        <v>1711</v>
      </c>
      <c r="R808" s="45" t="s">
        <v>1712</v>
      </c>
      <c r="S808" s="45" t="s">
        <v>1713</v>
      </c>
      <c r="T808" s="45" t="s">
        <v>1711</v>
      </c>
      <c r="U808" s="45" t="s">
        <v>1712</v>
      </c>
      <c r="V808" s="45" t="s">
        <v>1713</v>
      </c>
      <c r="W808" s="99" t="s">
        <v>2669</v>
      </c>
      <c r="X808" s="99"/>
    </row>
    <row r="809" spans="2:24" ht="115.2">
      <c r="B809" s="45">
        <f t="shared" si="12"/>
        <v>803</v>
      </c>
      <c r="C809" s="45" t="s">
        <v>125</v>
      </c>
      <c r="D809" s="45" t="s">
        <v>1929</v>
      </c>
      <c r="E809" s="99">
        <f>IF(D809="1.2(1)①",INDEX('1.2(1)①'!$B:$B,MATCH(F809,'1.2(1)①'!$J:$J,0),1),INDEX('1.2(1)②'!$B:$B,MATCH(F809,'1.2(1)②'!$J:$J,0),1))</f>
        <v>54</v>
      </c>
      <c r="F809" s="45" t="s">
        <v>123</v>
      </c>
      <c r="G809" s="45" t="s">
        <v>1178</v>
      </c>
      <c r="H809" s="45" t="s">
        <v>1615</v>
      </c>
      <c r="I809" s="45" t="s">
        <v>1692</v>
      </c>
      <c r="J809" s="45" t="s">
        <v>1685</v>
      </c>
      <c r="K809" s="45" t="s">
        <v>1490</v>
      </c>
      <c r="L809" s="45">
        <v>92.5</v>
      </c>
      <c r="M809" s="45" t="s">
        <v>1187</v>
      </c>
      <c r="N809" s="45" t="s">
        <v>1188</v>
      </c>
      <c r="O809" s="73" t="s">
        <v>1178</v>
      </c>
      <c r="P809" s="45" t="s">
        <v>1182</v>
      </c>
      <c r="Q809" s="45" t="s">
        <v>1711</v>
      </c>
      <c r="R809" s="45" t="s">
        <v>1712</v>
      </c>
      <c r="S809" s="45" t="s">
        <v>1713</v>
      </c>
      <c r="T809" s="45" t="s">
        <v>1711</v>
      </c>
      <c r="U809" s="45" t="s">
        <v>1712</v>
      </c>
      <c r="V809" s="45" t="s">
        <v>1713</v>
      </c>
      <c r="W809" s="99" t="s">
        <v>2669</v>
      </c>
      <c r="X809" s="99"/>
    </row>
    <row r="810" spans="2:24" ht="115.2">
      <c r="B810" s="45">
        <f t="shared" si="12"/>
        <v>804</v>
      </c>
      <c r="C810" s="45" t="s">
        <v>125</v>
      </c>
      <c r="D810" s="45" t="s">
        <v>1929</v>
      </c>
      <c r="E810" s="99">
        <f>IF(D810="1.2(1)①",INDEX('1.2(1)①'!$B:$B,MATCH(F810,'1.2(1)①'!$J:$J,0),1),INDEX('1.2(1)②'!$B:$B,MATCH(F810,'1.2(1)②'!$J:$J,0),1))</f>
        <v>54</v>
      </c>
      <c r="F810" s="45" t="s">
        <v>123</v>
      </c>
      <c r="G810" s="45" t="s">
        <v>1178</v>
      </c>
      <c r="H810" s="45" t="s">
        <v>1615</v>
      </c>
      <c r="I810" s="45" t="s">
        <v>1715</v>
      </c>
      <c r="J810" s="45" t="s">
        <v>1685</v>
      </c>
      <c r="K810" s="45" t="s">
        <v>1490</v>
      </c>
      <c r="L810" s="45">
        <v>94.8</v>
      </c>
      <c r="M810" s="45" t="s">
        <v>1187</v>
      </c>
      <c r="N810" s="45" t="s">
        <v>1188</v>
      </c>
      <c r="O810" s="73" t="s">
        <v>1178</v>
      </c>
      <c r="P810" s="45" t="s">
        <v>1182</v>
      </c>
      <c r="Q810" s="45" t="s">
        <v>1711</v>
      </c>
      <c r="R810" s="45" t="s">
        <v>1712</v>
      </c>
      <c r="S810" s="45" t="s">
        <v>1713</v>
      </c>
      <c r="T810" s="45" t="s">
        <v>1711</v>
      </c>
      <c r="U810" s="45" t="s">
        <v>1712</v>
      </c>
      <c r="V810" s="45" t="s">
        <v>1713</v>
      </c>
      <c r="W810" s="99" t="s">
        <v>2669</v>
      </c>
      <c r="X810" s="99"/>
    </row>
    <row r="811" spans="2:24" ht="115.2">
      <c r="B811" s="45">
        <f t="shared" si="12"/>
        <v>805</v>
      </c>
      <c r="C811" s="45" t="s">
        <v>125</v>
      </c>
      <c r="D811" s="45" t="s">
        <v>1929</v>
      </c>
      <c r="E811" s="99">
        <f>IF(D811="1.2(1)①",INDEX('1.2(1)①'!$B:$B,MATCH(F811,'1.2(1)①'!$J:$J,0),1),INDEX('1.2(1)②'!$B:$B,MATCH(F811,'1.2(1)②'!$J:$J,0),1))</f>
        <v>54</v>
      </c>
      <c r="F811" s="45" t="s">
        <v>123</v>
      </c>
      <c r="G811" s="45" t="s">
        <v>1178</v>
      </c>
      <c r="H811" s="45" t="s">
        <v>1615</v>
      </c>
      <c r="I811" s="45" t="s">
        <v>1716</v>
      </c>
      <c r="J811" s="45" t="s">
        <v>1685</v>
      </c>
      <c r="K811" s="45" t="s">
        <v>1490</v>
      </c>
      <c r="L811" s="45">
        <v>94.3</v>
      </c>
      <c r="M811" s="45" t="s">
        <v>1187</v>
      </c>
      <c r="N811" s="45" t="s">
        <v>1188</v>
      </c>
      <c r="O811" s="73" t="s">
        <v>1178</v>
      </c>
      <c r="P811" s="45" t="s">
        <v>1182</v>
      </c>
      <c r="Q811" s="45" t="s">
        <v>1711</v>
      </c>
      <c r="R811" s="45" t="s">
        <v>1712</v>
      </c>
      <c r="S811" s="45" t="s">
        <v>1713</v>
      </c>
      <c r="T811" s="45" t="s">
        <v>1711</v>
      </c>
      <c r="U811" s="45" t="s">
        <v>1712</v>
      </c>
      <c r="V811" s="45" t="s">
        <v>1713</v>
      </c>
      <c r="W811" s="99" t="s">
        <v>2669</v>
      </c>
      <c r="X811" s="99"/>
    </row>
    <row r="812" spans="2:24" ht="115.2">
      <c r="B812" s="45">
        <f t="shared" si="12"/>
        <v>806</v>
      </c>
      <c r="C812" s="45" t="s">
        <v>125</v>
      </c>
      <c r="D812" s="45" t="s">
        <v>1929</v>
      </c>
      <c r="E812" s="99">
        <f>IF(D812="1.2(1)①",INDEX('1.2(1)①'!$B:$B,MATCH(F812,'1.2(1)①'!$J:$J,0),1),INDEX('1.2(1)②'!$B:$B,MATCH(F812,'1.2(1)②'!$J:$J,0),1))</f>
        <v>54</v>
      </c>
      <c r="F812" s="45" t="s">
        <v>123</v>
      </c>
      <c r="G812" s="45" t="s">
        <v>1178</v>
      </c>
      <c r="H812" s="45" t="s">
        <v>1615</v>
      </c>
      <c r="I812" s="45" t="s">
        <v>1697</v>
      </c>
      <c r="J812" s="45" t="s">
        <v>1685</v>
      </c>
      <c r="K812" s="45" t="s">
        <v>1490</v>
      </c>
      <c r="L812" s="45">
        <v>94.8</v>
      </c>
      <c r="M812" s="45" t="s">
        <v>1187</v>
      </c>
      <c r="N812" s="45" t="s">
        <v>1188</v>
      </c>
      <c r="O812" s="73" t="s">
        <v>1178</v>
      </c>
      <c r="P812" s="45" t="s">
        <v>1182</v>
      </c>
      <c r="Q812" s="45" t="s">
        <v>1711</v>
      </c>
      <c r="R812" s="45" t="s">
        <v>1712</v>
      </c>
      <c r="S812" s="45" t="s">
        <v>1713</v>
      </c>
      <c r="T812" s="45" t="s">
        <v>1711</v>
      </c>
      <c r="U812" s="45" t="s">
        <v>1712</v>
      </c>
      <c r="V812" s="45" t="s">
        <v>1713</v>
      </c>
      <c r="W812" s="99" t="s">
        <v>2669</v>
      </c>
      <c r="X812" s="99"/>
    </row>
    <row r="813" spans="2:24" ht="115.2">
      <c r="B813" s="45">
        <f t="shared" si="12"/>
        <v>807</v>
      </c>
      <c r="C813" s="45" t="s">
        <v>125</v>
      </c>
      <c r="D813" s="45" t="s">
        <v>1929</v>
      </c>
      <c r="E813" s="99">
        <f>IF(D813="1.2(1)①",INDEX('1.2(1)①'!$B:$B,MATCH(F813,'1.2(1)①'!$J:$J,0),1),INDEX('1.2(1)②'!$B:$B,MATCH(F813,'1.2(1)②'!$J:$J,0),1))</f>
        <v>54</v>
      </c>
      <c r="F813" s="45" t="s">
        <v>123</v>
      </c>
      <c r="G813" s="45" t="s">
        <v>1178</v>
      </c>
      <c r="H813" s="45" t="s">
        <v>1615</v>
      </c>
      <c r="I813" s="45" t="s">
        <v>1717</v>
      </c>
      <c r="J813" s="45" t="s">
        <v>1685</v>
      </c>
      <c r="K813" s="45" t="s">
        <v>1490</v>
      </c>
      <c r="L813" s="45">
        <v>94.3</v>
      </c>
      <c r="M813" s="45" t="s">
        <v>1187</v>
      </c>
      <c r="N813" s="45" t="s">
        <v>1188</v>
      </c>
      <c r="O813" s="73" t="s">
        <v>1178</v>
      </c>
      <c r="P813" s="45" t="s">
        <v>1182</v>
      </c>
      <c r="Q813" s="45" t="s">
        <v>1711</v>
      </c>
      <c r="R813" s="45" t="s">
        <v>1712</v>
      </c>
      <c r="S813" s="45" t="s">
        <v>1713</v>
      </c>
      <c r="T813" s="45" t="s">
        <v>1711</v>
      </c>
      <c r="U813" s="45" t="s">
        <v>1712</v>
      </c>
      <c r="V813" s="45" t="s">
        <v>1713</v>
      </c>
      <c r="W813" s="99" t="s">
        <v>2669</v>
      </c>
      <c r="X813" s="99"/>
    </row>
    <row r="814" spans="2:24" ht="115.2">
      <c r="B814" s="45">
        <f t="shared" si="12"/>
        <v>808</v>
      </c>
      <c r="C814" s="45" t="s">
        <v>125</v>
      </c>
      <c r="D814" s="45" t="s">
        <v>1929</v>
      </c>
      <c r="E814" s="99">
        <f>IF(D814="1.2(1)①",INDEX('1.2(1)①'!$B:$B,MATCH(F814,'1.2(1)①'!$J:$J,0),1),INDEX('1.2(1)②'!$B:$B,MATCH(F814,'1.2(1)②'!$J:$J,0),1))</f>
        <v>54</v>
      </c>
      <c r="F814" s="45" t="s">
        <v>123</v>
      </c>
      <c r="G814" s="45" t="s">
        <v>1178</v>
      </c>
      <c r="H814" s="45" t="s">
        <v>1615</v>
      </c>
      <c r="I814" s="45" t="s">
        <v>1718</v>
      </c>
      <c r="J814" s="45" t="s">
        <v>1685</v>
      </c>
      <c r="K814" s="45" t="s">
        <v>1490</v>
      </c>
      <c r="L814" s="45">
        <v>95</v>
      </c>
      <c r="M814" s="45" t="s">
        <v>1187</v>
      </c>
      <c r="N814" s="45" t="s">
        <v>1188</v>
      </c>
      <c r="O814" s="73" t="s">
        <v>1178</v>
      </c>
      <c r="P814" s="45" t="s">
        <v>1182</v>
      </c>
      <c r="Q814" s="45" t="s">
        <v>1711</v>
      </c>
      <c r="R814" s="45" t="s">
        <v>1712</v>
      </c>
      <c r="S814" s="45" t="s">
        <v>1713</v>
      </c>
      <c r="T814" s="45" t="s">
        <v>1711</v>
      </c>
      <c r="U814" s="45" t="s">
        <v>1712</v>
      </c>
      <c r="V814" s="45" t="s">
        <v>1713</v>
      </c>
      <c r="W814" s="99" t="s">
        <v>2669</v>
      </c>
      <c r="X814" s="99"/>
    </row>
    <row r="815" spans="2:24" ht="115.2">
      <c r="B815" s="45">
        <f t="shared" si="12"/>
        <v>809</v>
      </c>
      <c r="C815" s="45" t="s">
        <v>125</v>
      </c>
      <c r="D815" s="45" t="s">
        <v>1929</v>
      </c>
      <c r="E815" s="99">
        <f>IF(D815="1.2(1)①",INDEX('1.2(1)①'!$B:$B,MATCH(F815,'1.2(1)①'!$J:$J,0),1),INDEX('1.2(1)②'!$B:$B,MATCH(F815,'1.2(1)②'!$J:$J,0),1))</f>
        <v>54</v>
      </c>
      <c r="F815" s="45" t="s">
        <v>123</v>
      </c>
      <c r="G815" s="45" t="s">
        <v>1178</v>
      </c>
      <c r="H815" s="45" t="s">
        <v>1615</v>
      </c>
      <c r="I815" s="45" t="s">
        <v>1719</v>
      </c>
      <c r="J815" s="45" t="s">
        <v>1685</v>
      </c>
      <c r="K815" s="45" t="s">
        <v>1490</v>
      </c>
      <c r="L815" s="45">
        <v>94.9</v>
      </c>
      <c r="M815" s="45" t="s">
        <v>1187</v>
      </c>
      <c r="N815" s="45" t="s">
        <v>1188</v>
      </c>
      <c r="O815" s="73" t="s">
        <v>1178</v>
      </c>
      <c r="P815" s="45" t="s">
        <v>1182</v>
      </c>
      <c r="Q815" s="45" t="s">
        <v>1711</v>
      </c>
      <c r="R815" s="45" t="s">
        <v>1712</v>
      </c>
      <c r="S815" s="45" t="s">
        <v>1713</v>
      </c>
      <c r="T815" s="45" t="s">
        <v>1711</v>
      </c>
      <c r="U815" s="45" t="s">
        <v>1712</v>
      </c>
      <c r="V815" s="45" t="s">
        <v>1713</v>
      </c>
      <c r="W815" s="99" t="s">
        <v>2669</v>
      </c>
      <c r="X815" s="99"/>
    </row>
    <row r="816" spans="2:24" ht="115.2">
      <c r="B816" s="45">
        <f t="shared" si="12"/>
        <v>810</v>
      </c>
      <c r="C816" s="45" t="s">
        <v>125</v>
      </c>
      <c r="D816" s="45" t="s">
        <v>1929</v>
      </c>
      <c r="E816" s="99">
        <f>IF(D816="1.2(1)①",INDEX('1.2(1)①'!$B:$B,MATCH(F816,'1.2(1)①'!$J:$J,0),1),INDEX('1.2(1)②'!$B:$B,MATCH(F816,'1.2(1)②'!$J:$J,0),1))</f>
        <v>54</v>
      </c>
      <c r="F816" s="45" t="s">
        <v>123</v>
      </c>
      <c r="G816" s="45" t="s">
        <v>1178</v>
      </c>
      <c r="H816" s="45" t="s">
        <v>1615</v>
      </c>
      <c r="I816" s="45" t="s">
        <v>1720</v>
      </c>
      <c r="J816" s="45" t="s">
        <v>1685</v>
      </c>
      <c r="K816" s="45" t="s">
        <v>1490</v>
      </c>
      <c r="L816" s="45">
        <v>96.2</v>
      </c>
      <c r="M816" s="45" t="s">
        <v>1187</v>
      </c>
      <c r="N816" s="45" t="s">
        <v>1188</v>
      </c>
      <c r="O816" s="73" t="s">
        <v>1178</v>
      </c>
      <c r="P816" s="45" t="s">
        <v>1182</v>
      </c>
      <c r="Q816" s="45" t="s">
        <v>1711</v>
      </c>
      <c r="R816" s="45" t="s">
        <v>1712</v>
      </c>
      <c r="S816" s="45" t="s">
        <v>1713</v>
      </c>
      <c r="T816" s="45" t="s">
        <v>1711</v>
      </c>
      <c r="U816" s="45" t="s">
        <v>1712</v>
      </c>
      <c r="V816" s="45" t="s">
        <v>1713</v>
      </c>
      <c r="W816" s="99" t="s">
        <v>2669</v>
      </c>
      <c r="X816" s="99"/>
    </row>
    <row r="817" spans="2:24" ht="115.2">
      <c r="B817" s="45">
        <f t="shared" si="12"/>
        <v>811</v>
      </c>
      <c r="C817" s="45" t="s">
        <v>125</v>
      </c>
      <c r="D817" s="45" t="s">
        <v>1929</v>
      </c>
      <c r="E817" s="99">
        <f>IF(D817="1.2(1)①",INDEX('1.2(1)①'!$B:$B,MATCH(F817,'1.2(1)①'!$J:$J,0),1),INDEX('1.2(1)②'!$B:$B,MATCH(F817,'1.2(1)②'!$J:$J,0),1))</f>
        <v>54</v>
      </c>
      <c r="F817" s="45" t="s">
        <v>123</v>
      </c>
      <c r="G817" s="45" t="s">
        <v>1178</v>
      </c>
      <c r="H817" s="45" t="s">
        <v>1615</v>
      </c>
      <c r="I817" s="45" t="s">
        <v>1721</v>
      </c>
      <c r="J817" s="45" t="s">
        <v>1685</v>
      </c>
      <c r="K817" s="45" t="s">
        <v>1490</v>
      </c>
      <c r="L817" s="45">
        <v>96.3</v>
      </c>
      <c r="M817" s="45" t="s">
        <v>1187</v>
      </c>
      <c r="N817" s="45" t="s">
        <v>1188</v>
      </c>
      <c r="O817" s="73" t="s">
        <v>1178</v>
      </c>
      <c r="P817" s="45" t="s">
        <v>1182</v>
      </c>
      <c r="Q817" s="45" t="s">
        <v>1711</v>
      </c>
      <c r="R817" s="45" t="s">
        <v>1712</v>
      </c>
      <c r="S817" s="45" t="s">
        <v>1713</v>
      </c>
      <c r="T817" s="45" t="s">
        <v>1711</v>
      </c>
      <c r="U817" s="45" t="s">
        <v>1712</v>
      </c>
      <c r="V817" s="45" t="s">
        <v>1713</v>
      </c>
      <c r="W817" s="99" t="s">
        <v>2669</v>
      </c>
      <c r="X817" s="99"/>
    </row>
    <row r="818" spans="2:24" ht="115.2">
      <c r="B818" s="45">
        <f t="shared" si="12"/>
        <v>812</v>
      </c>
      <c r="C818" s="45" t="s">
        <v>125</v>
      </c>
      <c r="D818" s="45" t="s">
        <v>1929</v>
      </c>
      <c r="E818" s="99">
        <f>IF(D818="1.2(1)①",INDEX('1.2(1)①'!$B:$B,MATCH(F818,'1.2(1)①'!$J:$J,0),1),INDEX('1.2(1)②'!$B:$B,MATCH(F818,'1.2(1)②'!$J:$J,0),1))</f>
        <v>54</v>
      </c>
      <c r="F818" s="45" t="s">
        <v>123</v>
      </c>
      <c r="G818" s="45" t="s">
        <v>1178</v>
      </c>
      <c r="H818" s="45" t="s">
        <v>1615</v>
      </c>
      <c r="I818" s="45" t="s">
        <v>1722</v>
      </c>
      <c r="J818" s="45" t="s">
        <v>1685</v>
      </c>
      <c r="K818" s="45" t="s">
        <v>1490</v>
      </c>
      <c r="L818" s="45">
        <v>95.6</v>
      </c>
      <c r="M818" s="45" t="s">
        <v>1187</v>
      </c>
      <c r="N818" s="45" t="s">
        <v>1188</v>
      </c>
      <c r="O818" s="73" t="s">
        <v>1178</v>
      </c>
      <c r="P818" s="45" t="s">
        <v>1182</v>
      </c>
      <c r="Q818" s="45" t="s">
        <v>1711</v>
      </c>
      <c r="R818" s="45" t="s">
        <v>1712</v>
      </c>
      <c r="S818" s="45" t="s">
        <v>1713</v>
      </c>
      <c r="T818" s="45" t="s">
        <v>1711</v>
      </c>
      <c r="U818" s="45" t="s">
        <v>1712</v>
      </c>
      <c r="V818" s="45" t="s">
        <v>1713</v>
      </c>
      <c r="W818" s="99" t="s">
        <v>2669</v>
      </c>
      <c r="X818" s="99"/>
    </row>
    <row r="819" spans="2:24" ht="115.2">
      <c r="B819" s="45">
        <f t="shared" si="12"/>
        <v>813</v>
      </c>
      <c r="C819" s="45" t="s">
        <v>125</v>
      </c>
      <c r="D819" s="45" t="s">
        <v>1929</v>
      </c>
      <c r="E819" s="99">
        <f>IF(D819="1.2(1)①",INDEX('1.2(1)①'!$B:$B,MATCH(F819,'1.2(1)①'!$J:$J,0),1),INDEX('1.2(1)②'!$B:$B,MATCH(F819,'1.2(1)②'!$J:$J,0),1))</f>
        <v>54</v>
      </c>
      <c r="F819" s="45" t="s">
        <v>123</v>
      </c>
      <c r="G819" s="45" t="s">
        <v>1178</v>
      </c>
      <c r="H819" s="45" t="s">
        <v>1615</v>
      </c>
      <c r="I819" s="45" t="s">
        <v>1723</v>
      </c>
      <c r="J819" s="45" t="s">
        <v>1685</v>
      </c>
      <c r="K819" s="45" t="s">
        <v>1490</v>
      </c>
      <c r="L819" s="45">
        <v>95.9</v>
      </c>
      <c r="M819" s="45" t="s">
        <v>1187</v>
      </c>
      <c r="N819" s="45" t="s">
        <v>1188</v>
      </c>
      <c r="O819" s="73" t="s">
        <v>1178</v>
      </c>
      <c r="P819" s="45" t="s">
        <v>1182</v>
      </c>
      <c r="Q819" s="45" t="s">
        <v>1711</v>
      </c>
      <c r="R819" s="45" t="s">
        <v>1712</v>
      </c>
      <c r="S819" s="45" t="s">
        <v>1713</v>
      </c>
      <c r="T819" s="45" t="s">
        <v>1711</v>
      </c>
      <c r="U819" s="45" t="s">
        <v>1712</v>
      </c>
      <c r="V819" s="45" t="s">
        <v>1713</v>
      </c>
      <c r="W819" s="99" t="s">
        <v>2669</v>
      </c>
      <c r="X819" s="99"/>
    </row>
    <row r="820" spans="2:24" ht="115.2">
      <c r="B820" s="45">
        <f t="shared" si="12"/>
        <v>814</v>
      </c>
      <c r="C820" s="45" t="s">
        <v>125</v>
      </c>
      <c r="D820" s="45" t="s">
        <v>1929</v>
      </c>
      <c r="E820" s="99">
        <f>IF(D820="1.2(1)①",INDEX('1.2(1)①'!$B:$B,MATCH(F820,'1.2(1)①'!$J:$J,0),1),INDEX('1.2(1)②'!$B:$B,MATCH(F820,'1.2(1)②'!$J:$J,0),1))</f>
        <v>54</v>
      </c>
      <c r="F820" s="45" t="s">
        <v>123</v>
      </c>
      <c r="G820" s="45" t="s">
        <v>1178</v>
      </c>
      <c r="H820" s="45" t="s">
        <v>1615</v>
      </c>
      <c r="I820" s="45" t="s">
        <v>1724</v>
      </c>
      <c r="J820" s="45" t="s">
        <v>1685</v>
      </c>
      <c r="K820" s="45" t="s">
        <v>1490</v>
      </c>
      <c r="L820" s="45">
        <v>96.1</v>
      </c>
      <c r="M820" s="45" t="s">
        <v>1187</v>
      </c>
      <c r="N820" s="45" t="s">
        <v>1188</v>
      </c>
      <c r="O820" s="73" t="s">
        <v>1178</v>
      </c>
      <c r="P820" s="45" t="s">
        <v>1182</v>
      </c>
      <c r="Q820" s="45" t="s">
        <v>1711</v>
      </c>
      <c r="R820" s="45" t="s">
        <v>1712</v>
      </c>
      <c r="S820" s="45" t="s">
        <v>1713</v>
      </c>
      <c r="T820" s="45" t="s">
        <v>1711</v>
      </c>
      <c r="U820" s="45" t="s">
        <v>1712</v>
      </c>
      <c r="V820" s="45" t="s">
        <v>1713</v>
      </c>
      <c r="W820" s="99" t="s">
        <v>2669</v>
      </c>
      <c r="X820" s="99"/>
    </row>
    <row r="821" spans="2:24" ht="115.2">
      <c r="B821" s="45">
        <f t="shared" si="12"/>
        <v>815</v>
      </c>
      <c r="C821" s="45" t="s">
        <v>125</v>
      </c>
      <c r="D821" s="45" t="s">
        <v>1929</v>
      </c>
      <c r="E821" s="99">
        <f>IF(D821="1.2(1)①",INDEX('1.2(1)①'!$B:$B,MATCH(F821,'1.2(1)①'!$J:$J,0),1),INDEX('1.2(1)②'!$B:$B,MATCH(F821,'1.2(1)②'!$J:$J,0),1))</f>
        <v>54</v>
      </c>
      <c r="F821" s="45" t="s">
        <v>123</v>
      </c>
      <c r="G821" s="45" t="s">
        <v>1178</v>
      </c>
      <c r="H821" s="45" t="s">
        <v>1615</v>
      </c>
      <c r="I821" s="45" t="s">
        <v>1725</v>
      </c>
      <c r="J821" s="45" t="s">
        <v>1685</v>
      </c>
      <c r="K821" s="45" t="s">
        <v>1490</v>
      </c>
      <c r="L821" s="45">
        <v>97.4</v>
      </c>
      <c r="M821" s="45" t="s">
        <v>1187</v>
      </c>
      <c r="N821" s="45" t="s">
        <v>1188</v>
      </c>
      <c r="O821" s="73" t="s">
        <v>1178</v>
      </c>
      <c r="P821" s="45" t="s">
        <v>1182</v>
      </c>
      <c r="Q821" s="45" t="s">
        <v>1711</v>
      </c>
      <c r="R821" s="45" t="s">
        <v>1712</v>
      </c>
      <c r="S821" s="45" t="s">
        <v>1713</v>
      </c>
      <c r="T821" s="45" t="s">
        <v>1711</v>
      </c>
      <c r="U821" s="45" t="s">
        <v>1712</v>
      </c>
      <c r="V821" s="45" t="s">
        <v>1713</v>
      </c>
      <c r="W821" s="99" t="s">
        <v>2669</v>
      </c>
      <c r="X821" s="99"/>
    </row>
    <row r="822" spans="2:24" ht="115.2">
      <c r="B822" s="45">
        <f t="shared" si="12"/>
        <v>816</v>
      </c>
      <c r="C822" s="45" t="s">
        <v>125</v>
      </c>
      <c r="D822" s="45" t="s">
        <v>1929</v>
      </c>
      <c r="E822" s="99">
        <f>IF(D822="1.2(1)①",INDEX('1.2(1)①'!$B:$B,MATCH(F822,'1.2(1)①'!$J:$J,0),1),INDEX('1.2(1)②'!$B:$B,MATCH(F822,'1.2(1)②'!$J:$J,0),1))</f>
        <v>54</v>
      </c>
      <c r="F822" s="45" t="s">
        <v>123</v>
      </c>
      <c r="G822" s="45" t="s">
        <v>1178</v>
      </c>
      <c r="H822" s="45" t="s">
        <v>1615</v>
      </c>
      <c r="I822" s="45" t="s">
        <v>1726</v>
      </c>
      <c r="J822" s="45" t="s">
        <v>1685</v>
      </c>
      <c r="K822" s="45" t="s">
        <v>1490</v>
      </c>
      <c r="L822" s="45">
        <v>96.2</v>
      </c>
      <c r="M822" s="45" t="s">
        <v>1187</v>
      </c>
      <c r="N822" s="45" t="s">
        <v>1188</v>
      </c>
      <c r="O822" s="73" t="s">
        <v>1178</v>
      </c>
      <c r="P822" s="45" t="s">
        <v>1182</v>
      </c>
      <c r="Q822" s="45" t="s">
        <v>1711</v>
      </c>
      <c r="R822" s="45" t="s">
        <v>1712</v>
      </c>
      <c r="S822" s="45" t="s">
        <v>1713</v>
      </c>
      <c r="T822" s="45" t="s">
        <v>1711</v>
      </c>
      <c r="U822" s="45" t="s">
        <v>1712</v>
      </c>
      <c r="V822" s="45" t="s">
        <v>1713</v>
      </c>
      <c r="W822" s="99" t="s">
        <v>2669</v>
      </c>
      <c r="X822" s="99"/>
    </row>
    <row r="823" spans="2:24" ht="115.2">
      <c r="B823" s="45">
        <f t="shared" si="12"/>
        <v>817</v>
      </c>
      <c r="C823" s="45" t="s">
        <v>125</v>
      </c>
      <c r="D823" s="45" t="s">
        <v>1929</v>
      </c>
      <c r="E823" s="99">
        <f>IF(D823="1.2(1)①",INDEX('1.2(1)①'!$B:$B,MATCH(F823,'1.2(1)①'!$J:$J,0),1),INDEX('1.2(1)②'!$B:$B,MATCH(F823,'1.2(1)②'!$J:$J,0),1))</f>
        <v>54</v>
      </c>
      <c r="F823" s="45" t="s">
        <v>123</v>
      </c>
      <c r="G823" s="45" t="s">
        <v>1178</v>
      </c>
      <c r="H823" s="45" t="s">
        <v>1615</v>
      </c>
      <c r="I823" s="45" t="s">
        <v>1727</v>
      </c>
      <c r="J823" s="45" t="s">
        <v>1685</v>
      </c>
      <c r="K823" s="45" t="s">
        <v>1490</v>
      </c>
      <c r="L823" s="45">
        <v>96.6</v>
      </c>
      <c r="M823" s="45" t="s">
        <v>1187</v>
      </c>
      <c r="N823" s="45" t="s">
        <v>1188</v>
      </c>
      <c r="O823" s="73" t="s">
        <v>1178</v>
      </c>
      <c r="P823" s="45" t="s">
        <v>1182</v>
      </c>
      <c r="Q823" s="45" t="s">
        <v>1711</v>
      </c>
      <c r="R823" s="45" t="s">
        <v>1712</v>
      </c>
      <c r="S823" s="45" t="s">
        <v>1713</v>
      </c>
      <c r="T823" s="45" t="s">
        <v>1711</v>
      </c>
      <c r="U823" s="45" t="s">
        <v>1712</v>
      </c>
      <c r="V823" s="45" t="s">
        <v>1713</v>
      </c>
      <c r="W823" s="99" t="s">
        <v>2669</v>
      </c>
      <c r="X823" s="99"/>
    </row>
    <row r="824" spans="2:24" ht="115.2">
      <c r="B824" s="45">
        <f t="shared" si="12"/>
        <v>818</v>
      </c>
      <c r="C824" s="45" t="s">
        <v>125</v>
      </c>
      <c r="D824" s="45" t="s">
        <v>1929</v>
      </c>
      <c r="E824" s="99">
        <f>IF(D824="1.2(1)①",INDEX('1.2(1)①'!$B:$B,MATCH(F824,'1.2(1)①'!$J:$J,0),1),INDEX('1.2(1)②'!$B:$B,MATCH(F824,'1.2(1)②'!$J:$J,0),1))</f>
        <v>54</v>
      </c>
      <c r="F824" s="45" t="s">
        <v>123</v>
      </c>
      <c r="G824" s="45" t="s">
        <v>1178</v>
      </c>
      <c r="H824" s="45" t="s">
        <v>1615</v>
      </c>
      <c r="I824" s="45" t="s">
        <v>1728</v>
      </c>
      <c r="J824" s="45" t="s">
        <v>1685</v>
      </c>
      <c r="K824" s="45" t="s">
        <v>1490</v>
      </c>
      <c r="L824" s="45">
        <v>97</v>
      </c>
      <c r="M824" s="45" t="s">
        <v>1187</v>
      </c>
      <c r="N824" s="45" t="s">
        <v>1188</v>
      </c>
      <c r="O824" s="73" t="s">
        <v>1178</v>
      </c>
      <c r="P824" s="45" t="s">
        <v>1182</v>
      </c>
      <c r="Q824" s="45" t="s">
        <v>1711</v>
      </c>
      <c r="R824" s="45" t="s">
        <v>1712</v>
      </c>
      <c r="S824" s="45" t="s">
        <v>1713</v>
      </c>
      <c r="T824" s="45" t="s">
        <v>1711</v>
      </c>
      <c r="U824" s="45" t="s">
        <v>1712</v>
      </c>
      <c r="V824" s="45" t="s">
        <v>1713</v>
      </c>
      <c r="W824" s="99" t="s">
        <v>2669</v>
      </c>
      <c r="X824" s="99"/>
    </row>
    <row r="825" spans="2:24" ht="115.2">
      <c r="B825" s="45">
        <f t="shared" si="12"/>
        <v>819</v>
      </c>
      <c r="C825" s="45" t="s">
        <v>125</v>
      </c>
      <c r="D825" s="45" t="s">
        <v>1929</v>
      </c>
      <c r="E825" s="99">
        <f>IF(D825="1.2(1)①",INDEX('1.2(1)①'!$B:$B,MATCH(F825,'1.2(1)①'!$J:$J,0),1),INDEX('1.2(1)②'!$B:$B,MATCH(F825,'1.2(1)②'!$J:$J,0),1))</f>
        <v>54</v>
      </c>
      <c r="F825" s="45" t="s">
        <v>123</v>
      </c>
      <c r="G825" s="45" t="s">
        <v>1178</v>
      </c>
      <c r="H825" s="45" t="s">
        <v>1615</v>
      </c>
      <c r="I825" s="45" t="s">
        <v>1729</v>
      </c>
      <c r="J825" s="45" t="s">
        <v>1685</v>
      </c>
      <c r="K825" s="45" t="s">
        <v>1490</v>
      </c>
      <c r="L825" s="45">
        <v>97.2</v>
      </c>
      <c r="M825" s="45" t="s">
        <v>1187</v>
      </c>
      <c r="N825" s="45" t="s">
        <v>1188</v>
      </c>
      <c r="O825" s="73" t="s">
        <v>1178</v>
      </c>
      <c r="P825" s="45" t="s">
        <v>1182</v>
      </c>
      <c r="Q825" s="45" t="s">
        <v>1711</v>
      </c>
      <c r="R825" s="45" t="s">
        <v>1712</v>
      </c>
      <c r="S825" s="45" t="s">
        <v>1713</v>
      </c>
      <c r="T825" s="45" t="s">
        <v>1711</v>
      </c>
      <c r="U825" s="45" t="s">
        <v>1712</v>
      </c>
      <c r="V825" s="45" t="s">
        <v>1713</v>
      </c>
      <c r="W825" s="99" t="s">
        <v>2669</v>
      </c>
      <c r="X825" s="99"/>
    </row>
    <row r="826" spans="2:24" ht="115.2">
      <c r="B826" s="45">
        <f t="shared" si="12"/>
        <v>820</v>
      </c>
      <c r="C826" s="45" t="s">
        <v>125</v>
      </c>
      <c r="D826" s="45" t="s">
        <v>1929</v>
      </c>
      <c r="E826" s="99">
        <f>IF(D826="1.2(1)①",INDEX('1.2(1)①'!$B:$B,MATCH(F826,'1.2(1)①'!$J:$J,0),1),INDEX('1.2(1)②'!$B:$B,MATCH(F826,'1.2(1)②'!$J:$J,0),1))</f>
        <v>54</v>
      </c>
      <c r="F826" s="45" t="s">
        <v>123</v>
      </c>
      <c r="G826" s="45" t="s">
        <v>1178</v>
      </c>
      <c r="H826" s="45" t="s">
        <v>1615</v>
      </c>
      <c r="I826" s="45" t="s">
        <v>1730</v>
      </c>
      <c r="J826" s="45" t="s">
        <v>1685</v>
      </c>
      <c r="K826" s="45" t="s">
        <v>1490</v>
      </c>
      <c r="L826" s="45" t="s">
        <v>1178</v>
      </c>
      <c r="M826" s="45" t="s">
        <v>1187</v>
      </c>
      <c r="N826" s="45" t="s">
        <v>1188</v>
      </c>
      <c r="O826" s="73" t="s">
        <v>1178</v>
      </c>
      <c r="P826" s="45" t="s">
        <v>1182</v>
      </c>
      <c r="Q826" s="45" t="s">
        <v>1711</v>
      </c>
      <c r="R826" s="45" t="s">
        <v>1712</v>
      </c>
      <c r="S826" s="45" t="s">
        <v>1713</v>
      </c>
      <c r="T826" s="45" t="s">
        <v>1711</v>
      </c>
      <c r="U826" s="45" t="s">
        <v>1712</v>
      </c>
      <c r="V826" s="45" t="s">
        <v>1713</v>
      </c>
      <c r="W826" s="99" t="s">
        <v>2669</v>
      </c>
      <c r="X826" s="99"/>
    </row>
    <row r="827" spans="2:24" ht="57.6">
      <c r="B827" s="45">
        <f t="shared" si="12"/>
        <v>821</v>
      </c>
      <c r="C827" s="45" t="s">
        <v>2674</v>
      </c>
      <c r="D827" s="45" t="s">
        <v>1929</v>
      </c>
      <c r="E827" s="52">
        <f>IF(D827="1.2(1)①",INDEX('1.2(1)①'!$B:$B,MATCH(F827,'1.2(1)①'!$J:$J,0),1),INDEX('1.2(1)②'!$B:$B,MATCH(F827,'1.2(1)②'!$J:$J,0),1))</f>
        <v>56</v>
      </c>
      <c r="F827" s="52" t="s">
        <v>2322</v>
      </c>
      <c r="G827" s="45" t="s">
        <v>1777</v>
      </c>
      <c r="H827" s="45" t="s">
        <v>1778</v>
      </c>
      <c r="I827" s="45" t="s">
        <v>1779</v>
      </c>
      <c r="J827" s="45" t="s">
        <v>1780</v>
      </c>
      <c r="K827" s="45" t="s">
        <v>1490</v>
      </c>
      <c r="L827" s="45">
        <v>0.41</v>
      </c>
      <c r="M827" s="45" t="s">
        <v>1187</v>
      </c>
      <c r="N827" s="45" t="s">
        <v>1188</v>
      </c>
      <c r="O827" s="73">
        <v>8570000</v>
      </c>
      <c r="P827" s="45" t="s">
        <v>1309</v>
      </c>
      <c r="Q827" s="45" t="s">
        <v>1770</v>
      </c>
      <c r="R827" s="45" t="s">
        <v>1771</v>
      </c>
      <c r="S827" s="45" t="s">
        <v>1781</v>
      </c>
      <c r="T827" s="45" t="s">
        <v>1770</v>
      </c>
      <c r="U827" s="45" t="s">
        <v>1771</v>
      </c>
      <c r="V827" s="45" t="s">
        <v>1782</v>
      </c>
      <c r="W827" s="99" t="s">
        <v>2669</v>
      </c>
      <c r="X827" s="52" t="s">
        <v>2967</v>
      </c>
    </row>
    <row r="828" spans="2:24" ht="57.6">
      <c r="B828" s="45">
        <f t="shared" si="12"/>
        <v>822</v>
      </c>
      <c r="C828" s="45" t="s">
        <v>128</v>
      </c>
      <c r="D828" s="45" t="s">
        <v>1929</v>
      </c>
      <c r="E828" s="52">
        <f>IF(D828="1.2(1)①",INDEX('1.2(1)①'!$B:$B,MATCH(F828,'1.2(1)①'!$J:$J,0),1),INDEX('1.2(1)②'!$B:$B,MATCH(F828,'1.2(1)②'!$J:$J,0),1))</f>
        <v>56</v>
      </c>
      <c r="F828" s="52" t="s">
        <v>2322</v>
      </c>
      <c r="G828" s="45" t="s">
        <v>1777</v>
      </c>
      <c r="H828" s="45" t="s">
        <v>1778</v>
      </c>
      <c r="I828" s="45" t="s">
        <v>1783</v>
      </c>
      <c r="J828" s="45" t="s">
        <v>1780</v>
      </c>
      <c r="K828" s="45" t="s">
        <v>1490</v>
      </c>
      <c r="L828" s="45">
        <v>0.88</v>
      </c>
      <c r="M828" s="45" t="s">
        <v>1187</v>
      </c>
      <c r="N828" s="45" t="s">
        <v>1188</v>
      </c>
      <c r="O828" s="73" t="s">
        <v>1178</v>
      </c>
      <c r="P828" s="45" t="s">
        <v>1309</v>
      </c>
      <c r="Q828" s="45" t="s">
        <v>1770</v>
      </c>
      <c r="R828" s="45" t="s">
        <v>1771</v>
      </c>
      <c r="S828" s="45" t="s">
        <v>1781</v>
      </c>
      <c r="T828" s="45" t="s">
        <v>1770</v>
      </c>
      <c r="U828" s="45" t="s">
        <v>1771</v>
      </c>
      <c r="V828" s="45" t="s">
        <v>1782</v>
      </c>
      <c r="W828" s="99" t="s">
        <v>2669</v>
      </c>
      <c r="X828" s="99"/>
    </row>
    <row r="829" spans="2:24" ht="57.6">
      <c r="B829" s="45">
        <f t="shared" ref="B829:B869" si="13">ROW(B829)-6</f>
        <v>823</v>
      </c>
      <c r="C829" s="45" t="s">
        <v>128</v>
      </c>
      <c r="D829" s="45" t="s">
        <v>1929</v>
      </c>
      <c r="E829" s="52">
        <f>IF(D829="1.2(1)①",INDEX('1.2(1)①'!$B:$B,MATCH(F829,'1.2(1)①'!$J:$J,0),1),INDEX('1.2(1)②'!$B:$B,MATCH(F829,'1.2(1)②'!$J:$J,0),1))</f>
        <v>56</v>
      </c>
      <c r="F829" s="52" t="s">
        <v>2322</v>
      </c>
      <c r="G829" s="45" t="s">
        <v>1784</v>
      </c>
      <c r="H829" s="45" t="s">
        <v>1778</v>
      </c>
      <c r="I829" s="45" t="s">
        <v>1779</v>
      </c>
      <c r="J829" s="45" t="s">
        <v>1780</v>
      </c>
      <c r="K829" s="45" t="s">
        <v>1490</v>
      </c>
      <c r="L829" s="45">
        <v>0.41</v>
      </c>
      <c r="M829" s="45" t="s">
        <v>1187</v>
      </c>
      <c r="N829" s="45" t="s">
        <v>1188</v>
      </c>
      <c r="O829" s="73">
        <v>9670000</v>
      </c>
      <c r="P829" s="45" t="s">
        <v>1309</v>
      </c>
      <c r="Q829" s="45" t="s">
        <v>1770</v>
      </c>
      <c r="R829" s="45" t="s">
        <v>1771</v>
      </c>
      <c r="S829" s="45" t="s">
        <v>1781</v>
      </c>
      <c r="T829" s="45" t="s">
        <v>1770</v>
      </c>
      <c r="U829" s="45" t="s">
        <v>1771</v>
      </c>
      <c r="V829" s="45" t="s">
        <v>1782</v>
      </c>
      <c r="W829" s="99" t="s">
        <v>2669</v>
      </c>
      <c r="X829" s="52" t="s">
        <v>2967</v>
      </c>
    </row>
    <row r="830" spans="2:24" ht="57.6">
      <c r="B830" s="45">
        <f t="shared" si="13"/>
        <v>824</v>
      </c>
      <c r="C830" s="45" t="s">
        <v>128</v>
      </c>
      <c r="D830" s="45" t="s">
        <v>1929</v>
      </c>
      <c r="E830" s="52">
        <f>IF(D830="1.2(1)①",INDEX('1.2(1)①'!$B:$B,MATCH(F830,'1.2(1)①'!$J:$J,0),1),INDEX('1.2(1)②'!$B:$B,MATCH(F830,'1.2(1)②'!$J:$J,0),1))</f>
        <v>56</v>
      </c>
      <c r="F830" s="52" t="s">
        <v>2322</v>
      </c>
      <c r="G830" s="45" t="s">
        <v>1784</v>
      </c>
      <c r="H830" s="45" t="s">
        <v>1778</v>
      </c>
      <c r="I830" s="45" t="s">
        <v>1783</v>
      </c>
      <c r="J830" s="45" t="s">
        <v>1780</v>
      </c>
      <c r="K830" s="45" t="s">
        <v>1490</v>
      </c>
      <c r="L830" s="45">
        <v>0.87</v>
      </c>
      <c r="M830" s="45" t="s">
        <v>1187</v>
      </c>
      <c r="N830" s="45" t="s">
        <v>1188</v>
      </c>
      <c r="O830" s="73" t="s">
        <v>1178</v>
      </c>
      <c r="P830" s="45" t="s">
        <v>1309</v>
      </c>
      <c r="Q830" s="45" t="s">
        <v>1770</v>
      </c>
      <c r="R830" s="45" t="s">
        <v>1771</v>
      </c>
      <c r="S830" s="45" t="s">
        <v>1781</v>
      </c>
      <c r="T830" s="45" t="s">
        <v>1770</v>
      </c>
      <c r="U830" s="45" t="s">
        <v>1771</v>
      </c>
      <c r="V830" s="45" t="s">
        <v>1782</v>
      </c>
      <c r="W830" s="99" t="s">
        <v>2669</v>
      </c>
      <c r="X830" s="99"/>
    </row>
    <row r="831" spans="2:24" ht="57.6">
      <c r="B831" s="45">
        <f t="shared" si="13"/>
        <v>825</v>
      </c>
      <c r="C831" s="45" t="s">
        <v>150</v>
      </c>
      <c r="D831" s="45" t="s">
        <v>1929</v>
      </c>
      <c r="E831" s="99">
        <f>IF(D831="1.2(1)①",INDEX('1.2(1)①'!$B:$B,MATCH(F831,'1.2(1)①'!$J:$J,0),1),INDEX('1.2(1)②'!$B:$B,MATCH(F831,'1.2(1)②'!$J:$J,0),1))</f>
        <v>66</v>
      </c>
      <c r="F831" s="45" t="s">
        <v>2323</v>
      </c>
      <c r="G831" s="45" t="s">
        <v>1616</v>
      </c>
      <c r="H831" s="45" t="s">
        <v>1178</v>
      </c>
      <c r="I831" s="45" t="s">
        <v>1178</v>
      </c>
      <c r="J831" s="45" t="s">
        <v>1222</v>
      </c>
      <c r="K831" s="45" t="s">
        <v>1178</v>
      </c>
      <c r="L831" s="45">
        <v>0.42</v>
      </c>
      <c r="M831" s="45" t="s">
        <v>1187</v>
      </c>
      <c r="N831" s="45" t="s">
        <v>1188</v>
      </c>
      <c r="O831" s="73" t="s">
        <v>1178</v>
      </c>
      <c r="P831" s="45" t="s">
        <v>1309</v>
      </c>
      <c r="Q831" s="45" t="s">
        <v>1178</v>
      </c>
      <c r="R831" s="45" t="s">
        <v>1178</v>
      </c>
      <c r="S831" s="45" t="s">
        <v>1373</v>
      </c>
      <c r="T831" s="45" t="s">
        <v>1178</v>
      </c>
      <c r="U831" s="45" t="s">
        <v>1178</v>
      </c>
      <c r="V831" s="45" t="s">
        <v>1617</v>
      </c>
      <c r="W831" s="99" t="s">
        <v>2669</v>
      </c>
      <c r="X831" s="99"/>
    </row>
    <row r="832" spans="2:24" ht="57.6">
      <c r="B832" s="45">
        <f t="shared" si="13"/>
        <v>826</v>
      </c>
      <c r="C832" s="45" t="s">
        <v>150</v>
      </c>
      <c r="D832" s="45" t="s">
        <v>1929</v>
      </c>
      <c r="E832" s="99">
        <f>IF(D832="1.2(1)①",INDEX('1.2(1)①'!$B:$B,MATCH(F832,'1.2(1)①'!$J:$J,0),1),INDEX('1.2(1)②'!$B:$B,MATCH(F832,'1.2(1)②'!$J:$J,0),1))</f>
        <v>66</v>
      </c>
      <c r="F832" s="45" t="s">
        <v>2323</v>
      </c>
      <c r="G832" s="45" t="s">
        <v>1618</v>
      </c>
      <c r="H832" s="45" t="s">
        <v>1178</v>
      </c>
      <c r="I832" s="45" t="s">
        <v>1178</v>
      </c>
      <c r="J832" s="45" t="s">
        <v>1222</v>
      </c>
      <c r="K832" s="45" t="s">
        <v>1178</v>
      </c>
      <c r="L832" s="45">
        <v>0.4</v>
      </c>
      <c r="M832" s="45" t="s">
        <v>1187</v>
      </c>
      <c r="N832" s="45" t="s">
        <v>1188</v>
      </c>
      <c r="O832" s="73" t="s">
        <v>1178</v>
      </c>
      <c r="P832" s="45" t="s">
        <v>1309</v>
      </c>
      <c r="Q832" s="45" t="s">
        <v>1178</v>
      </c>
      <c r="R832" s="45" t="s">
        <v>1178</v>
      </c>
      <c r="S832" s="45" t="s">
        <v>1373</v>
      </c>
      <c r="T832" s="45" t="s">
        <v>1178</v>
      </c>
      <c r="U832" s="45" t="s">
        <v>1178</v>
      </c>
      <c r="V832" s="45" t="s">
        <v>1617</v>
      </c>
      <c r="W832" s="99" t="s">
        <v>2669</v>
      </c>
      <c r="X832" s="99"/>
    </row>
    <row r="833" spans="2:24" ht="57.6">
      <c r="B833" s="45">
        <f t="shared" si="13"/>
        <v>827</v>
      </c>
      <c r="C833" s="45" t="s">
        <v>154</v>
      </c>
      <c r="D833" s="45" t="s">
        <v>1929</v>
      </c>
      <c r="E833" s="99">
        <f>IF(D833="1.2(1)①",INDEX('1.2(1)①'!$B:$B,MATCH(F833,'1.2(1)①'!$J:$J,0),1),INDEX('1.2(1)②'!$B:$B,MATCH(F833,'1.2(1)②'!$J:$J,0),1))</f>
        <v>67</v>
      </c>
      <c r="F833" s="45" t="s">
        <v>2324</v>
      </c>
      <c r="G833" s="45" t="s">
        <v>1619</v>
      </c>
      <c r="H833" s="45" t="s">
        <v>1620</v>
      </c>
      <c r="I833" s="45" t="s">
        <v>1621</v>
      </c>
      <c r="J833" s="45" t="s">
        <v>1222</v>
      </c>
      <c r="K833" s="45" t="s">
        <v>1178</v>
      </c>
      <c r="L833" s="45" t="s">
        <v>1178</v>
      </c>
      <c r="M833" s="45" t="s">
        <v>1187</v>
      </c>
      <c r="N833" s="45" t="s">
        <v>1188</v>
      </c>
      <c r="O833" s="73" t="s">
        <v>1178</v>
      </c>
      <c r="P833" s="45" t="s">
        <v>1309</v>
      </c>
      <c r="Q833" s="45" t="s">
        <v>1178</v>
      </c>
      <c r="R833" s="45" t="s">
        <v>1178</v>
      </c>
      <c r="S833" s="45" t="s">
        <v>1622</v>
      </c>
      <c r="T833" s="45" t="s">
        <v>1178</v>
      </c>
      <c r="U833" s="45" t="s">
        <v>1178</v>
      </c>
      <c r="V833" s="45" t="s">
        <v>1623</v>
      </c>
      <c r="W833" s="99" t="s">
        <v>2669</v>
      </c>
      <c r="X833" s="99"/>
    </row>
    <row r="834" spans="2:24" ht="57.6">
      <c r="B834" s="45">
        <f t="shared" si="13"/>
        <v>828</v>
      </c>
      <c r="C834" s="45" t="s">
        <v>154</v>
      </c>
      <c r="D834" s="45" t="s">
        <v>1929</v>
      </c>
      <c r="E834" s="99">
        <f>IF(D834="1.2(1)①",INDEX('1.2(1)①'!$B:$B,MATCH(F834,'1.2(1)①'!$J:$J,0),1),INDEX('1.2(1)②'!$B:$B,MATCH(F834,'1.2(1)②'!$J:$J,0),1))</f>
        <v>67</v>
      </c>
      <c r="F834" s="45" t="s">
        <v>2324</v>
      </c>
      <c r="G834" s="45" t="s">
        <v>1619</v>
      </c>
      <c r="H834" s="45" t="s">
        <v>1620</v>
      </c>
      <c r="I834" s="45" t="s">
        <v>1624</v>
      </c>
      <c r="J834" s="45" t="s">
        <v>1222</v>
      </c>
      <c r="K834" s="45" t="s">
        <v>1178</v>
      </c>
      <c r="L834" s="45">
        <v>3.15</v>
      </c>
      <c r="M834" s="45" t="s">
        <v>1187</v>
      </c>
      <c r="N834" s="45" t="s">
        <v>1188</v>
      </c>
      <c r="O834" s="73" t="s">
        <v>1178</v>
      </c>
      <c r="P834" s="45" t="s">
        <v>1309</v>
      </c>
      <c r="Q834" s="45" t="s">
        <v>1178</v>
      </c>
      <c r="R834" s="45" t="s">
        <v>1178</v>
      </c>
      <c r="S834" s="45" t="s">
        <v>1622</v>
      </c>
      <c r="T834" s="45" t="s">
        <v>1178</v>
      </c>
      <c r="U834" s="45" t="s">
        <v>1178</v>
      </c>
      <c r="V834" s="45" t="s">
        <v>1623</v>
      </c>
      <c r="W834" s="99" t="s">
        <v>2669</v>
      </c>
      <c r="X834" s="99"/>
    </row>
    <row r="835" spans="2:24" ht="57.6">
      <c r="B835" s="45">
        <f t="shared" si="13"/>
        <v>829</v>
      </c>
      <c r="C835" s="45" t="s">
        <v>154</v>
      </c>
      <c r="D835" s="45" t="s">
        <v>1929</v>
      </c>
      <c r="E835" s="99">
        <f>IF(D835="1.2(1)①",INDEX('1.2(1)①'!$B:$B,MATCH(F835,'1.2(1)①'!$J:$J,0),1),INDEX('1.2(1)②'!$B:$B,MATCH(F835,'1.2(1)②'!$J:$J,0),1))</f>
        <v>67</v>
      </c>
      <c r="F835" s="45" t="s">
        <v>2324</v>
      </c>
      <c r="G835" s="45" t="s">
        <v>1619</v>
      </c>
      <c r="H835" s="45" t="s">
        <v>1620</v>
      </c>
      <c r="I835" s="45" t="s">
        <v>1625</v>
      </c>
      <c r="J835" s="45" t="s">
        <v>1222</v>
      </c>
      <c r="K835" s="45" t="s">
        <v>1178</v>
      </c>
      <c r="L835" s="45">
        <v>3.41</v>
      </c>
      <c r="M835" s="45" t="s">
        <v>1187</v>
      </c>
      <c r="N835" s="45" t="s">
        <v>1188</v>
      </c>
      <c r="O835" s="73" t="s">
        <v>1178</v>
      </c>
      <c r="P835" s="45" t="s">
        <v>1309</v>
      </c>
      <c r="Q835" s="45" t="s">
        <v>1178</v>
      </c>
      <c r="R835" s="45" t="s">
        <v>1178</v>
      </c>
      <c r="S835" s="45" t="s">
        <v>1622</v>
      </c>
      <c r="T835" s="45" t="s">
        <v>1178</v>
      </c>
      <c r="U835" s="45" t="s">
        <v>1178</v>
      </c>
      <c r="V835" s="45" t="s">
        <v>1623</v>
      </c>
      <c r="W835" s="99" t="s">
        <v>2669</v>
      </c>
      <c r="X835" s="99"/>
    </row>
    <row r="836" spans="2:24" ht="57.6">
      <c r="B836" s="45">
        <f t="shared" si="13"/>
        <v>830</v>
      </c>
      <c r="C836" s="45" t="s">
        <v>154</v>
      </c>
      <c r="D836" s="45" t="s">
        <v>1929</v>
      </c>
      <c r="E836" s="99">
        <f>IF(D836="1.2(1)①",INDEX('1.2(1)①'!$B:$B,MATCH(F836,'1.2(1)①'!$J:$J,0),1),INDEX('1.2(1)②'!$B:$B,MATCH(F836,'1.2(1)②'!$J:$J,0),1))</f>
        <v>67</v>
      </c>
      <c r="F836" s="45" t="s">
        <v>2324</v>
      </c>
      <c r="G836" s="45" t="s">
        <v>1626</v>
      </c>
      <c r="H836" s="45" t="s">
        <v>1620</v>
      </c>
      <c r="I836" s="45" t="s">
        <v>1627</v>
      </c>
      <c r="J836" s="45" t="s">
        <v>1222</v>
      </c>
      <c r="K836" s="45" t="s">
        <v>1178</v>
      </c>
      <c r="L836" s="45">
        <v>2.7</v>
      </c>
      <c r="M836" s="45" t="s">
        <v>1187</v>
      </c>
      <c r="N836" s="45" t="s">
        <v>1188</v>
      </c>
      <c r="O836" s="73" t="s">
        <v>1178</v>
      </c>
      <c r="P836" s="45" t="s">
        <v>1309</v>
      </c>
      <c r="Q836" s="45" t="s">
        <v>1178</v>
      </c>
      <c r="R836" s="45" t="s">
        <v>1178</v>
      </c>
      <c r="S836" s="45" t="s">
        <v>1622</v>
      </c>
      <c r="T836" s="45" t="s">
        <v>1178</v>
      </c>
      <c r="U836" s="45" t="s">
        <v>1178</v>
      </c>
      <c r="V836" s="45" t="s">
        <v>1628</v>
      </c>
      <c r="W836" s="99" t="s">
        <v>2669</v>
      </c>
      <c r="X836" s="99"/>
    </row>
    <row r="837" spans="2:24" ht="57.6">
      <c r="B837" s="45">
        <f t="shared" si="13"/>
        <v>831</v>
      </c>
      <c r="C837" s="45" t="s">
        <v>154</v>
      </c>
      <c r="D837" s="45" t="s">
        <v>1929</v>
      </c>
      <c r="E837" s="99">
        <f>IF(D837="1.2(1)①",INDEX('1.2(1)①'!$B:$B,MATCH(F837,'1.2(1)①'!$J:$J,0),1),INDEX('1.2(1)②'!$B:$B,MATCH(F837,'1.2(1)②'!$J:$J,0),1))</f>
        <v>67</v>
      </c>
      <c r="F837" s="45" t="s">
        <v>2324</v>
      </c>
      <c r="G837" s="45" t="s">
        <v>1626</v>
      </c>
      <c r="H837" s="45" t="s">
        <v>1620</v>
      </c>
      <c r="I837" s="45" t="s">
        <v>1501</v>
      </c>
      <c r="J837" s="45" t="s">
        <v>1222</v>
      </c>
      <c r="K837" s="45" t="s">
        <v>1178</v>
      </c>
      <c r="L837" s="45" t="s">
        <v>1178</v>
      </c>
      <c r="M837" s="45" t="s">
        <v>1187</v>
      </c>
      <c r="N837" s="45" t="s">
        <v>1188</v>
      </c>
      <c r="O837" s="73" t="s">
        <v>1178</v>
      </c>
      <c r="P837" s="45" t="s">
        <v>1309</v>
      </c>
      <c r="Q837" s="45" t="s">
        <v>1178</v>
      </c>
      <c r="R837" s="45" t="s">
        <v>1178</v>
      </c>
      <c r="S837" s="45" t="s">
        <v>1622</v>
      </c>
      <c r="T837" s="45" t="s">
        <v>1178</v>
      </c>
      <c r="U837" s="45" t="s">
        <v>1178</v>
      </c>
      <c r="V837" s="45" t="s">
        <v>1628</v>
      </c>
      <c r="W837" s="99" t="s">
        <v>2669</v>
      </c>
      <c r="X837" s="99"/>
    </row>
    <row r="838" spans="2:24" ht="57.6">
      <c r="B838" s="45">
        <f t="shared" si="13"/>
        <v>832</v>
      </c>
      <c r="C838" s="45" t="s">
        <v>154</v>
      </c>
      <c r="D838" s="45" t="s">
        <v>1929</v>
      </c>
      <c r="E838" s="99">
        <f>IF(D838="1.2(1)①",INDEX('1.2(1)①'!$B:$B,MATCH(F838,'1.2(1)①'!$J:$J,0),1),INDEX('1.2(1)②'!$B:$B,MATCH(F838,'1.2(1)②'!$J:$J,0),1))</f>
        <v>67</v>
      </c>
      <c r="F838" s="45" t="s">
        <v>2324</v>
      </c>
      <c r="G838" s="45" t="s">
        <v>1629</v>
      </c>
      <c r="H838" s="45" t="s">
        <v>1620</v>
      </c>
      <c r="I838" s="45" t="s">
        <v>1627</v>
      </c>
      <c r="J838" s="45" t="s">
        <v>1222</v>
      </c>
      <c r="K838" s="45" t="s">
        <v>1178</v>
      </c>
      <c r="L838" s="45">
        <v>1.8</v>
      </c>
      <c r="M838" s="45" t="s">
        <v>1187</v>
      </c>
      <c r="N838" s="45" t="s">
        <v>1188</v>
      </c>
      <c r="O838" s="73" t="s">
        <v>1178</v>
      </c>
      <c r="P838" s="45" t="s">
        <v>1309</v>
      </c>
      <c r="Q838" s="45" t="s">
        <v>1178</v>
      </c>
      <c r="R838" s="45" t="s">
        <v>1178</v>
      </c>
      <c r="S838" s="45" t="s">
        <v>1622</v>
      </c>
      <c r="T838" s="45" t="s">
        <v>1178</v>
      </c>
      <c r="U838" s="45" t="s">
        <v>1178</v>
      </c>
      <c r="V838" s="45" t="s">
        <v>1630</v>
      </c>
      <c r="W838" s="99" t="s">
        <v>2669</v>
      </c>
      <c r="X838" s="99"/>
    </row>
    <row r="839" spans="2:24" ht="57.6">
      <c r="B839" s="45">
        <f t="shared" si="13"/>
        <v>833</v>
      </c>
      <c r="C839" s="45" t="s">
        <v>154</v>
      </c>
      <c r="D839" s="45" t="s">
        <v>1929</v>
      </c>
      <c r="E839" s="99">
        <f>IF(D839="1.2(1)①",INDEX('1.2(1)①'!$B:$B,MATCH(F839,'1.2(1)①'!$J:$J,0),1),INDEX('1.2(1)②'!$B:$B,MATCH(F839,'1.2(1)②'!$J:$J,0),1))</f>
        <v>67</v>
      </c>
      <c r="F839" s="45" t="s">
        <v>2324</v>
      </c>
      <c r="G839" s="45" t="s">
        <v>1629</v>
      </c>
      <c r="H839" s="45" t="s">
        <v>1620</v>
      </c>
      <c r="I839" s="45" t="s">
        <v>1501</v>
      </c>
      <c r="J839" s="45" t="s">
        <v>1222</v>
      </c>
      <c r="K839" s="45" t="s">
        <v>1178</v>
      </c>
      <c r="L839" s="45" t="s">
        <v>1178</v>
      </c>
      <c r="M839" s="45" t="s">
        <v>1187</v>
      </c>
      <c r="N839" s="45" t="s">
        <v>1188</v>
      </c>
      <c r="O839" s="73" t="s">
        <v>1178</v>
      </c>
      <c r="P839" s="45" t="s">
        <v>1309</v>
      </c>
      <c r="Q839" s="45" t="s">
        <v>1178</v>
      </c>
      <c r="R839" s="45" t="s">
        <v>1178</v>
      </c>
      <c r="S839" s="45" t="s">
        <v>1622</v>
      </c>
      <c r="T839" s="45" t="s">
        <v>1178</v>
      </c>
      <c r="U839" s="45" t="s">
        <v>1178</v>
      </c>
      <c r="V839" s="45" t="s">
        <v>1630</v>
      </c>
      <c r="W839" s="99" t="s">
        <v>2669</v>
      </c>
      <c r="X839" s="99"/>
    </row>
    <row r="840" spans="2:24" ht="57.6">
      <c r="B840" s="45">
        <f t="shared" si="13"/>
        <v>834</v>
      </c>
      <c r="C840" s="45" t="s">
        <v>154</v>
      </c>
      <c r="D840" s="45" t="s">
        <v>1929</v>
      </c>
      <c r="E840" s="99">
        <f>IF(D840="1.2(1)①",INDEX('1.2(1)①'!$B:$B,MATCH(F840,'1.2(1)①'!$J:$J,0),1),INDEX('1.2(1)②'!$B:$B,MATCH(F840,'1.2(1)②'!$J:$J,0),1))</f>
        <v>67</v>
      </c>
      <c r="F840" s="45" t="s">
        <v>2324</v>
      </c>
      <c r="G840" s="45" t="s">
        <v>1631</v>
      </c>
      <c r="H840" s="45" t="s">
        <v>1620</v>
      </c>
      <c r="I840" s="45" t="s">
        <v>1627</v>
      </c>
      <c r="J840" s="45" t="s">
        <v>1222</v>
      </c>
      <c r="K840" s="45" t="s">
        <v>1178</v>
      </c>
      <c r="L840" s="45">
        <v>2.04</v>
      </c>
      <c r="M840" s="45" t="s">
        <v>1187</v>
      </c>
      <c r="N840" s="45" t="s">
        <v>1188</v>
      </c>
      <c r="O840" s="73" t="s">
        <v>1178</v>
      </c>
      <c r="P840" s="45" t="s">
        <v>1309</v>
      </c>
      <c r="Q840" s="45" t="s">
        <v>1178</v>
      </c>
      <c r="R840" s="45" t="s">
        <v>1178</v>
      </c>
      <c r="S840" s="45" t="s">
        <v>1373</v>
      </c>
      <c r="T840" s="45" t="s">
        <v>1178</v>
      </c>
      <c r="U840" s="45" t="s">
        <v>1178</v>
      </c>
      <c r="V840" s="45" t="s">
        <v>1632</v>
      </c>
      <c r="W840" s="99" t="s">
        <v>2669</v>
      </c>
      <c r="X840" s="99"/>
    </row>
    <row r="841" spans="2:24" ht="57.6">
      <c r="B841" s="45">
        <f t="shared" si="13"/>
        <v>835</v>
      </c>
      <c r="C841" s="45" t="s">
        <v>154</v>
      </c>
      <c r="D841" s="45" t="s">
        <v>1929</v>
      </c>
      <c r="E841" s="99">
        <f>IF(D841="1.2(1)①",INDEX('1.2(1)①'!$B:$B,MATCH(F841,'1.2(1)①'!$J:$J,0),1),INDEX('1.2(1)②'!$B:$B,MATCH(F841,'1.2(1)②'!$J:$J,0),1))</f>
        <v>67</v>
      </c>
      <c r="F841" s="45" t="s">
        <v>2324</v>
      </c>
      <c r="G841" s="45" t="s">
        <v>1631</v>
      </c>
      <c r="H841" s="45" t="s">
        <v>1620</v>
      </c>
      <c r="I841" s="45" t="s">
        <v>1633</v>
      </c>
      <c r="J841" s="45" t="s">
        <v>1222</v>
      </c>
      <c r="K841" s="45" t="s">
        <v>1178</v>
      </c>
      <c r="L841" s="45">
        <v>2.3199999999999998</v>
      </c>
      <c r="M841" s="45" t="s">
        <v>1187</v>
      </c>
      <c r="N841" s="45" t="s">
        <v>1188</v>
      </c>
      <c r="O841" s="73" t="s">
        <v>1178</v>
      </c>
      <c r="P841" s="45" t="s">
        <v>1309</v>
      </c>
      <c r="Q841" s="45" t="s">
        <v>1178</v>
      </c>
      <c r="R841" s="45" t="s">
        <v>1178</v>
      </c>
      <c r="S841" s="45" t="s">
        <v>1373</v>
      </c>
      <c r="T841" s="45" t="s">
        <v>1178</v>
      </c>
      <c r="U841" s="45" t="s">
        <v>1178</v>
      </c>
      <c r="V841" s="45" t="s">
        <v>1632</v>
      </c>
      <c r="W841" s="99" t="s">
        <v>2669</v>
      </c>
      <c r="X841" s="99"/>
    </row>
    <row r="842" spans="2:24" ht="57.6">
      <c r="B842" s="45">
        <f t="shared" si="13"/>
        <v>836</v>
      </c>
      <c r="C842" s="45" t="s">
        <v>154</v>
      </c>
      <c r="D842" s="45" t="s">
        <v>1929</v>
      </c>
      <c r="E842" s="99">
        <f>IF(D842="1.2(1)①",INDEX('1.2(1)①'!$B:$B,MATCH(F842,'1.2(1)①'!$J:$J,0),1),INDEX('1.2(1)②'!$B:$B,MATCH(F842,'1.2(1)②'!$J:$J,0),1))</f>
        <v>67</v>
      </c>
      <c r="F842" s="45" t="s">
        <v>2324</v>
      </c>
      <c r="G842" s="45" t="s">
        <v>1631</v>
      </c>
      <c r="H842" s="45" t="s">
        <v>1620</v>
      </c>
      <c r="I842" s="45" t="s">
        <v>1634</v>
      </c>
      <c r="J842" s="45" t="s">
        <v>1222</v>
      </c>
      <c r="K842" s="45" t="s">
        <v>1178</v>
      </c>
      <c r="L842" s="45">
        <v>2.3199999999999998</v>
      </c>
      <c r="M842" s="45" t="s">
        <v>1187</v>
      </c>
      <c r="N842" s="45" t="s">
        <v>1188</v>
      </c>
      <c r="O842" s="73" t="s">
        <v>1178</v>
      </c>
      <c r="P842" s="45" t="s">
        <v>1309</v>
      </c>
      <c r="Q842" s="45" t="s">
        <v>1178</v>
      </c>
      <c r="R842" s="45" t="s">
        <v>1178</v>
      </c>
      <c r="S842" s="45" t="s">
        <v>1373</v>
      </c>
      <c r="T842" s="45" t="s">
        <v>1178</v>
      </c>
      <c r="U842" s="45" t="s">
        <v>1178</v>
      </c>
      <c r="V842" s="45" t="s">
        <v>1632</v>
      </c>
      <c r="W842" s="99" t="s">
        <v>2669</v>
      </c>
      <c r="X842" s="99"/>
    </row>
    <row r="843" spans="2:24" ht="57.6">
      <c r="B843" s="45">
        <f t="shared" si="13"/>
        <v>837</v>
      </c>
      <c r="C843" s="45" t="s">
        <v>154</v>
      </c>
      <c r="D843" s="45" t="s">
        <v>1929</v>
      </c>
      <c r="E843" s="99">
        <f>IF(D843="1.2(1)①",INDEX('1.2(1)①'!$B:$B,MATCH(F843,'1.2(1)①'!$J:$J,0),1),INDEX('1.2(1)②'!$B:$B,MATCH(F843,'1.2(1)②'!$J:$J,0),1))</f>
        <v>67</v>
      </c>
      <c r="F843" s="45" t="s">
        <v>2324</v>
      </c>
      <c r="G843" s="45" t="s">
        <v>1631</v>
      </c>
      <c r="H843" s="45" t="s">
        <v>1620</v>
      </c>
      <c r="I843" s="45" t="s">
        <v>1635</v>
      </c>
      <c r="J843" s="45" t="s">
        <v>1222</v>
      </c>
      <c r="K843" s="45" t="s">
        <v>1178</v>
      </c>
      <c r="L843" s="45">
        <v>2.31</v>
      </c>
      <c r="M843" s="45" t="s">
        <v>1187</v>
      </c>
      <c r="N843" s="45" t="s">
        <v>1188</v>
      </c>
      <c r="O843" s="73" t="s">
        <v>1178</v>
      </c>
      <c r="P843" s="45" t="s">
        <v>1309</v>
      </c>
      <c r="Q843" s="45" t="s">
        <v>1178</v>
      </c>
      <c r="R843" s="45" t="s">
        <v>1178</v>
      </c>
      <c r="S843" s="45" t="s">
        <v>1373</v>
      </c>
      <c r="T843" s="45" t="s">
        <v>1178</v>
      </c>
      <c r="U843" s="45" t="s">
        <v>1178</v>
      </c>
      <c r="V843" s="45" t="s">
        <v>1632</v>
      </c>
      <c r="W843" s="99" t="s">
        <v>2669</v>
      </c>
      <c r="X843" s="99"/>
    </row>
    <row r="844" spans="2:24" ht="57.6">
      <c r="B844" s="45">
        <f t="shared" si="13"/>
        <v>838</v>
      </c>
      <c r="C844" s="45" t="s">
        <v>157</v>
      </c>
      <c r="D844" s="45" t="s">
        <v>1929</v>
      </c>
      <c r="E844" s="99">
        <f>IF(D844="1.2(1)①",INDEX('1.2(1)①'!$B:$B,MATCH(F844,'1.2(1)①'!$J:$J,0),1),INDEX('1.2(1)②'!$B:$B,MATCH(F844,'1.2(1)②'!$J:$J,0),1))</f>
        <v>68</v>
      </c>
      <c r="F844" s="45" t="s">
        <v>2325</v>
      </c>
      <c r="G844" s="45" t="s">
        <v>1844</v>
      </c>
      <c r="H844" s="45" t="s">
        <v>1620</v>
      </c>
      <c r="I844" s="45" t="s">
        <v>1621</v>
      </c>
      <c r="J844" s="45" t="s">
        <v>1222</v>
      </c>
      <c r="K844" s="45" t="s">
        <v>1178</v>
      </c>
      <c r="L844" s="45">
        <v>1.62</v>
      </c>
      <c r="M844" s="45" t="s">
        <v>1187</v>
      </c>
      <c r="N844" s="45" t="s">
        <v>1188</v>
      </c>
      <c r="O844" s="73" t="s">
        <v>1178</v>
      </c>
      <c r="P844" s="45" t="s">
        <v>1309</v>
      </c>
      <c r="Q844" s="45" t="s">
        <v>1178</v>
      </c>
      <c r="R844" s="45" t="s">
        <v>1178</v>
      </c>
      <c r="S844" s="45" t="s">
        <v>1410</v>
      </c>
      <c r="T844" s="45" t="s">
        <v>1178</v>
      </c>
      <c r="U844" s="45" t="s">
        <v>1178</v>
      </c>
      <c r="V844" s="45" t="s">
        <v>1845</v>
      </c>
      <c r="W844" s="99" t="s">
        <v>2669</v>
      </c>
      <c r="X844" s="99"/>
    </row>
    <row r="845" spans="2:24" ht="57.6">
      <c r="B845" s="45">
        <f t="shared" si="13"/>
        <v>839</v>
      </c>
      <c r="C845" s="45" t="s">
        <v>157</v>
      </c>
      <c r="D845" s="45" t="s">
        <v>1929</v>
      </c>
      <c r="E845" s="99">
        <f>IF(D845="1.2(1)①",INDEX('1.2(1)①'!$B:$B,MATCH(F845,'1.2(1)①'!$J:$J,0),1),INDEX('1.2(1)②'!$B:$B,MATCH(F845,'1.2(1)②'!$J:$J,0),1))</f>
        <v>68</v>
      </c>
      <c r="F845" s="45" t="s">
        <v>2325</v>
      </c>
      <c r="G845" s="45" t="s">
        <v>1844</v>
      </c>
      <c r="H845" s="45" t="s">
        <v>1620</v>
      </c>
      <c r="I845" s="45" t="s">
        <v>1846</v>
      </c>
      <c r="J845" s="45" t="s">
        <v>1222</v>
      </c>
      <c r="K845" s="45" t="s">
        <v>1178</v>
      </c>
      <c r="L845" s="45">
        <v>1.62</v>
      </c>
      <c r="M845" s="45" t="s">
        <v>1187</v>
      </c>
      <c r="N845" s="45" t="s">
        <v>1188</v>
      </c>
      <c r="O845" s="73" t="s">
        <v>1178</v>
      </c>
      <c r="P845" s="45" t="s">
        <v>1309</v>
      </c>
      <c r="Q845" s="45" t="s">
        <v>1178</v>
      </c>
      <c r="R845" s="45" t="s">
        <v>1178</v>
      </c>
      <c r="S845" s="45" t="s">
        <v>1410</v>
      </c>
      <c r="T845" s="45" t="s">
        <v>1178</v>
      </c>
      <c r="U845" s="45" t="s">
        <v>1178</v>
      </c>
      <c r="V845" s="45" t="s">
        <v>1845</v>
      </c>
      <c r="W845" s="99" t="s">
        <v>2669</v>
      </c>
      <c r="X845" s="99"/>
    </row>
    <row r="846" spans="2:24" ht="57.6">
      <c r="B846" s="45">
        <f t="shared" si="13"/>
        <v>840</v>
      </c>
      <c r="C846" s="45" t="s">
        <v>157</v>
      </c>
      <c r="D846" s="45" t="s">
        <v>1929</v>
      </c>
      <c r="E846" s="99">
        <f>IF(D846="1.2(1)①",INDEX('1.2(1)①'!$B:$B,MATCH(F846,'1.2(1)①'!$J:$J,0),1),INDEX('1.2(1)②'!$B:$B,MATCH(F846,'1.2(1)②'!$J:$J,0),1))</f>
        <v>68</v>
      </c>
      <c r="F846" s="45" t="s">
        <v>2325</v>
      </c>
      <c r="G846" s="45" t="s">
        <v>1844</v>
      </c>
      <c r="H846" s="45" t="s">
        <v>1620</v>
      </c>
      <c r="I846" s="45" t="s">
        <v>1609</v>
      </c>
      <c r="J846" s="45" t="s">
        <v>1222</v>
      </c>
      <c r="K846" s="45" t="s">
        <v>1178</v>
      </c>
      <c r="L846" s="45">
        <v>1.7</v>
      </c>
      <c r="M846" s="45" t="s">
        <v>1187</v>
      </c>
      <c r="N846" s="45" t="s">
        <v>1188</v>
      </c>
      <c r="O846" s="73" t="s">
        <v>1178</v>
      </c>
      <c r="P846" s="45" t="s">
        <v>1309</v>
      </c>
      <c r="Q846" s="45" t="s">
        <v>1178</v>
      </c>
      <c r="R846" s="45" t="s">
        <v>1178</v>
      </c>
      <c r="S846" s="45" t="s">
        <v>1410</v>
      </c>
      <c r="T846" s="45" t="s">
        <v>1178</v>
      </c>
      <c r="U846" s="45" t="s">
        <v>1178</v>
      </c>
      <c r="V846" s="45" t="s">
        <v>1845</v>
      </c>
      <c r="W846" s="99" t="s">
        <v>2669</v>
      </c>
      <c r="X846" s="99"/>
    </row>
    <row r="847" spans="2:24" ht="28.8">
      <c r="B847" s="45">
        <f t="shared" si="13"/>
        <v>841</v>
      </c>
      <c r="C847" s="45" t="s">
        <v>2920</v>
      </c>
      <c r="D847" s="45" t="s">
        <v>1929</v>
      </c>
      <c r="E847" s="99">
        <f>IF(D847="1.2(1)①",INDEX('1.2(1)①'!$B:$B,MATCH(F847,'1.2(1)①'!$J:$J,0),1),INDEX('1.2(1)②'!$B:$B,MATCH(F847,'1.2(1)②'!$J:$J,0),1))</f>
        <v>69</v>
      </c>
      <c r="F847" s="45" t="s">
        <v>2326</v>
      </c>
      <c r="G847" s="45" t="s">
        <v>1637</v>
      </c>
      <c r="H847" s="45" t="s">
        <v>1620</v>
      </c>
      <c r="I847" s="45" t="s">
        <v>1638</v>
      </c>
      <c r="J847" s="45" t="s">
        <v>1222</v>
      </c>
      <c r="K847" s="45" t="s">
        <v>1178</v>
      </c>
      <c r="L847" s="45">
        <v>2.02</v>
      </c>
      <c r="M847" s="45" t="s">
        <v>1187</v>
      </c>
      <c r="N847" s="45" t="s">
        <v>1188</v>
      </c>
      <c r="O847" s="73" t="s">
        <v>1178</v>
      </c>
      <c r="P847" s="45" t="s">
        <v>1182</v>
      </c>
      <c r="Q847" s="45" t="s">
        <v>1639</v>
      </c>
      <c r="R847" s="45" t="s">
        <v>1640</v>
      </c>
      <c r="S847" s="45" t="s">
        <v>1641</v>
      </c>
      <c r="T847" s="45" t="s">
        <v>1639</v>
      </c>
      <c r="U847" s="45" t="s">
        <v>1640</v>
      </c>
      <c r="V847" s="45" t="s">
        <v>1642</v>
      </c>
      <c r="W847" s="99" t="s">
        <v>2669</v>
      </c>
      <c r="X847" s="99"/>
    </row>
    <row r="848" spans="2:24" ht="28.8">
      <c r="B848" s="45">
        <f t="shared" si="13"/>
        <v>842</v>
      </c>
      <c r="C848" s="45" t="s">
        <v>1636</v>
      </c>
      <c r="D848" s="45" t="s">
        <v>1929</v>
      </c>
      <c r="E848" s="99">
        <f>IF(D848="1.2(1)①",INDEX('1.2(1)①'!$B:$B,MATCH(F848,'1.2(1)①'!$J:$J,0),1),INDEX('1.2(1)②'!$B:$B,MATCH(F848,'1.2(1)②'!$J:$J,0),1))</f>
        <v>69</v>
      </c>
      <c r="F848" s="45" t="s">
        <v>2326</v>
      </c>
      <c r="G848" s="45" t="s">
        <v>1637</v>
      </c>
      <c r="H848" s="45" t="s">
        <v>1620</v>
      </c>
      <c r="I848" s="45" t="s">
        <v>1643</v>
      </c>
      <c r="J848" s="45" t="s">
        <v>1222</v>
      </c>
      <c r="K848" s="45" t="s">
        <v>1178</v>
      </c>
      <c r="L848" s="45" t="s">
        <v>1178</v>
      </c>
      <c r="M848" s="45" t="s">
        <v>1187</v>
      </c>
      <c r="N848" s="45" t="s">
        <v>1188</v>
      </c>
      <c r="O848" s="73" t="s">
        <v>1178</v>
      </c>
      <c r="P848" s="45" t="s">
        <v>1182</v>
      </c>
      <c r="Q848" s="45" t="s">
        <v>1639</v>
      </c>
      <c r="R848" s="45" t="s">
        <v>1640</v>
      </c>
      <c r="S848" s="45" t="s">
        <v>1641</v>
      </c>
      <c r="T848" s="45" t="s">
        <v>1639</v>
      </c>
      <c r="U848" s="45" t="s">
        <v>1640</v>
      </c>
      <c r="V848" s="45" t="s">
        <v>1642</v>
      </c>
      <c r="W848" s="99" t="s">
        <v>2669</v>
      </c>
      <c r="X848" s="99"/>
    </row>
    <row r="849" spans="2:24" ht="28.8">
      <c r="B849" s="45">
        <f t="shared" si="13"/>
        <v>843</v>
      </c>
      <c r="C849" s="45" t="s">
        <v>1636</v>
      </c>
      <c r="D849" s="45" t="s">
        <v>1929</v>
      </c>
      <c r="E849" s="99">
        <f>IF(D849="1.2(1)①",INDEX('1.2(1)①'!$B:$B,MATCH(F849,'1.2(1)①'!$J:$J,0),1),INDEX('1.2(1)②'!$B:$B,MATCH(F849,'1.2(1)②'!$J:$J,0),1))</f>
        <v>69</v>
      </c>
      <c r="F849" s="45" t="s">
        <v>2326</v>
      </c>
      <c r="G849" s="45" t="s">
        <v>1637</v>
      </c>
      <c r="H849" s="45" t="s">
        <v>1620</v>
      </c>
      <c r="I849" s="45" t="s">
        <v>1644</v>
      </c>
      <c r="J849" s="45" t="s">
        <v>1222</v>
      </c>
      <c r="K849" s="45" t="s">
        <v>1178</v>
      </c>
      <c r="L849" s="45">
        <v>1.84</v>
      </c>
      <c r="M849" s="45" t="s">
        <v>1187</v>
      </c>
      <c r="N849" s="45" t="s">
        <v>1188</v>
      </c>
      <c r="O849" s="73" t="s">
        <v>1178</v>
      </c>
      <c r="P849" s="45" t="s">
        <v>1182</v>
      </c>
      <c r="Q849" s="45" t="s">
        <v>1639</v>
      </c>
      <c r="R849" s="45" t="s">
        <v>1640</v>
      </c>
      <c r="S849" s="45" t="s">
        <v>1641</v>
      </c>
      <c r="T849" s="45" t="s">
        <v>1639</v>
      </c>
      <c r="U849" s="45" t="s">
        <v>1640</v>
      </c>
      <c r="V849" s="45" t="s">
        <v>1642</v>
      </c>
      <c r="W849" s="99" t="s">
        <v>2669</v>
      </c>
      <c r="X849" s="99"/>
    </row>
    <row r="850" spans="2:24" ht="28.8">
      <c r="B850" s="45">
        <f t="shared" si="13"/>
        <v>844</v>
      </c>
      <c r="C850" s="45" t="s">
        <v>1636</v>
      </c>
      <c r="D850" s="45" t="s">
        <v>1929</v>
      </c>
      <c r="E850" s="99">
        <f>IF(D850="1.2(1)①",INDEX('1.2(1)①'!$B:$B,MATCH(F850,'1.2(1)①'!$J:$J,0),1),INDEX('1.2(1)②'!$B:$B,MATCH(F850,'1.2(1)②'!$J:$J,0),1))</f>
        <v>69</v>
      </c>
      <c r="F850" s="45" t="s">
        <v>2326</v>
      </c>
      <c r="G850" s="45" t="s">
        <v>1637</v>
      </c>
      <c r="H850" s="45" t="s">
        <v>1620</v>
      </c>
      <c r="I850" s="45" t="s">
        <v>1645</v>
      </c>
      <c r="J850" s="45" t="s">
        <v>1222</v>
      </c>
      <c r="K850" s="45" t="s">
        <v>1178</v>
      </c>
      <c r="L850" s="45" t="s">
        <v>1178</v>
      </c>
      <c r="M850" s="45" t="s">
        <v>1187</v>
      </c>
      <c r="N850" s="45" t="s">
        <v>1188</v>
      </c>
      <c r="O850" s="73" t="s">
        <v>1178</v>
      </c>
      <c r="P850" s="45" t="s">
        <v>1182</v>
      </c>
      <c r="Q850" s="45" t="s">
        <v>1639</v>
      </c>
      <c r="R850" s="45" t="s">
        <v>1640</v>
      </c>
      <c r="S850" s="45" t="s">
        <v>1641</v>
      </c>
      <c r="T850" s="45" t="s">
        <v>1639</v>
      </c>
      <c r="U850" s="45" t="s">
        <v>1640</v>
      </c>
      <c r="V850" s="45" t="s">
        <v>1642</v>
      </c>
      <c r="W850" s="99" t="s">
        <v>2669</v>
      </c>
      <c r="X850" s="99"/>
    </row>
    <row r="851" spans="2:24" ht="28.8">
      <c r="B851" s="45">
        <f t="shared" si="13"/>
        <v>845</v>
      </c>
      <c r="C851" s="45" t="s">
        <v>1636</v>
      </c>
      <c r="D851" s="45" t="s">
        <v>1929</v>
      </c>
      <c r="E851" s="99">
        <f>IF(D851="1.2(1)①",INDEX('1.2(1)①'!$B:$B,MATCH(F851,'1.2(1)①'!$J:$J,0),1),INDEX('1.2(1)②'!$B:$B,MATCH(F851,'1.2(1)②'!$J:$J,0),1))</f>
        <v>69</v>
      </c>
      <c r="F851" s="45" t="s">
        <v>2326</v>
      </c>
      <c r="G851" s="45" t="s">
        <v>1646</v>
      </c>
      <c r="H851" s="45" t="s">
        <v>1620</v>
      </c>
      <c r="I851" s="45" t="s">
        <v>1647</v>
      </c>
      <c r="J851" s="45" t="s">
        <v>1222</v>
      </c>
      <c r="K851" s="45" t="s">
        <v>1178</v>
      </c>
      <c r="L851" s="45">
        <v>1.01</v>
      </c>
      <c r="M851" s="45" t="s">
        <v>1187</v>
      </c>
      <c r="N851" s="45" t="s">
        <v>1188</v>
      </c>
      <c r="O851" s="73" t="s">
        <v>1178</v>
      </c>
      <c r="P851" s="45" t="s">
        <v>1182</v>
      </c>
      <c r="Q851" s="45" t="s">
        <v>1639</v>
      </c>
      <c r="R851" s="45" t="s">
        <v>1640</v>
      </c>
      <c r="S851" s="45" t="s">
        <v>1641</v>
      </c>
      <c r="T851" s="45" t="s">
        <v>1639</v>
      </c>
      <c r="U851" s="45" t="s">
        <v>1640</v>
      </c>
      <c r="V851" s="45" t="s">
        <v>1642</v>
      </c>
      <c r="W851" s="99" t="s">
        <v>2669</v>
      </c>
      <c r="X851" s="99"/>
    </row>
    <row r="852" spans="2:24" ht="28.8">
      <c r="B852" s="45">
        <f t="shared" si="13"/>
        <v>846</v>
      </c>
      <c r="C852" s="45" t="s">
        <v>1636</v>
      </c>
      <c r="D852" s="45" t="s">
        <v>1929</v>
      </c>
      <c r="E852" s="99">
        <f>IF(D852="1.2(1)①",INDEX('1.2(1)①'!$B:$B,MATCH(F852,'1.2(1)①'!$J:$J,0),1),INDEX('1.2(1)②'!$B:$B,MATCH(F852,'1.2(1)②'!$J:$J,0),1))</f>
        <v>69</v>
      </c>
      <c r="F852" s="45" t="s">
        <v>2326</v>
      </c>
      <c r="G852" s="45" t="s">
        <v>1646</v>
      </c>
      <c r="H852" s="45" t="s">
        <v>1620</v>
      </c>
      <c r="I852" s="45" t="s">
        <v>1648</v>
      </c>
      <c r="J852" s="45" t="s">
        <v>1222</v>
      </c>
      <c r="K852" s="45" t="s">
        <v>1178</v>
      </c>
      <c r="L852" s="45" t="s">
        <v>1178</v>
      </c>
      <c r="M852" s="45" t="s">
        <v>1187</v>
      </c>
      <c r="N852" s="45" t="s">
        <v>1188</v>
      </c>
      <c r="O852" s="73" t="s">
        <v>1178</v>
      </c>
      <c r="P852" s="45" t="s">
        <v>1182</v>
      </c>
      <c r="Q852" s="45" t="s">
        <v>1639</v>
      </c>
      <c r="R852" s="45" t="s">
        <v>1640</v>
      </c>
      <c r="S852" s="45" t="s">
        <v>1641</v>
      </c>
      <c r="T852" s="45" t="s">
        <v>1639</v>
      </c>
      <c r="U852" s="45" t="s">
        <v>1640</v>
      </c>
      <c r="V852" s="45" t="s">
        <v>1642</v>
      </c>
      <c r="W852" s="99" t="s">
        <v>2669</v>
      </c>
      <c r="X852" s="99"/>
    </row>
    <row r="853" spans="2:24" ht="28.8">
      <c r="B853" s="45">
        <f t="shared" si="13"/>
        <v>847</v>
      </c>
      <c r="C853" s="45" t="s">
        <v>1636</v>
      </c>
      <c r="D853" s="45" t="s">
        <v>1929</v>
      </c>
      <c r="E853" s="99">
        <f>IF(D853="1.2(1)①",INDEX('1.2(1)①'!$B:$B,MATCH(F853,'1.2(1)①'!$J:$J,0),1),INDEX('1.2(1)②'!$B:$B,MATCH(F853,'1.2(1)②'!$J:$J,0),1))</f>
        <v>69</v>
      </c>
      <c r="F853" s="45" t="s">
        <v>2326</v>
      </c>
      <c r="G853" s="45" t="s">
        <v>1646</v>
      </c>
      <c r="H853" s="45" t="s">
        <v>1620</v>
      </c>
      <c r="I853" s="45" t="s">
        <v>1649</v>
      </c>
      <c r="J853" s="45" t="s">
        <v>1222</v>
      </c>
      <c r="K853" s="45" t="s">
        <v>1178</v>
      </c>
      <c r="L853" s="45">
        <v>0.95</v>
      </c>
      <c r="M853" s="45" t="s">
        <v>1187</v>
      </c>
      <c r="N853" s="45" t="s">
        <v>1188</v>
      </c>
      <c r="O853" s="73" t="s">
        <v>1178</v>
      </c>
      <c r="P853" s="45" t="s">
        <v>1182</v>
      </c>
      <c r="Q853" s="45" t="s">
        <v>1639</v>
      </c>
      <c r="R853" s="45" t="s">
        <v>1640</v>
      </c>
      <c r="S853" s="45" t="s">
        <v>1641</v>
      </c>
      <c r="T853" s="45" t="s">
        <v>1639</v>
      </c>
      <c r="U853" s="45" t="s">
        <v>1640</v>
      </c>
      <c r="V853" s="45" t="s">
        <v>1642</v>
      </c>
      <c r="W853" s="99" t="s">
        <v>2669</v>
      </c>
      <c r="X853" s="99"/>
    </row>
    <row r="854" spans="2:24" ht="28.8">
      <c r="B854" s="45">
        <f t="shared" si="13"/>
        <v>848</v>
      </c>
      <c r="C854" s="45" t="s">
        <v>1636</v>
      </c>
      <c r="D854" s="45" t="s">
        <v>1929</v>
      </c>
      <c r="E854" s="99">
        <f>IF(D854="1.2(1)①",INDEX('1.2(1)①'!$B:$B,MATCH(F854,'1.2(1)①'!$J:$J,0),1),INDEX('1.2(1)②'!$B:$B,MATCH(F854,'1.2(1)②'!$J:$J,0),1))</f>
        <v>69</v>
      </c>
      <c r="F854" s="45" t="s">
        <v>2326</v>
      </c>
      <c r="G854" s="45" t="s">
        <v>1646</v>
      </c>
      <c r="H854" s="45" t="s">
        <v>1620</v>
      </c>
      <c r="I854" s="45" t="s">
        <v>1650</v>
      </c>
      <c r="J854" s="45" t="s">
        <v>1222</v>
      </c>
      <c r="K854" s="45" t="s">
        <v>1178</v>
      </c>
      <c r="L854" s="45" t="s">
        <v>1178</v>
      </c>
      <c r="M854" s="45" t="s">
        <v>1187</v>
      </c>
      <c r="N854" s="45" t="s">
        <v>1188</v>
      </c>
      <c r="O854" s="73" t="s">
        <v>1178</v>
      </c>
      <c r="P854" s="45" t="s">
        <v>1182</v>
      </c>
      <c r="Q854" s="45" t="s">
        <v>1639</v>
      </c>
      <c r="R854" s="45" t="s">
        <v>1640</v>
      </c>
      <c r="S854" s="45" t="s">
        <v>1641</v>
      </c>
      <c r="T854" s="45" t="s">
        <v>1639</v>
      </c>
      <c r="U854" s="45" t="s">
        <v>1640</v>
      </c>
      <c r="V854" s="45" t="s">
        <v>1642</v>
      </c>
      <c r="W854" s="99" t="s">
        <v>2669</v>
      </c>
      <c r="X854" s="99"/>
    </row>
    <row r="855" spans="2:24" ht="28.8">
      <c r="B855" s="45">
        <f t="shared" si="13"/>
        <v>849</v>
      </c>
      <c r="C855" s="45" t="s">
        <v>1636</v>
      </c>
      <c r="D855" s="45" t="s">
        <v>1929</v>
      </c>
      <c r="E855" s="99">
        <f>IF(D855="1.2(1)①",INDEX('1.2(1)①'!$B:$B,MATCH(F855,'1.2(1)①'!$J:$J,0),1),INDEX('1.2(1)②'!$B:$B,MATCH(F855,'1.2(1)②'!$J:$J,0),1))</f>
        <v>69</v>
      </c>
      <c r="F855" s="45" t="s">
        <v>2326</v>
      </c>
      <c r="G855" s="45" t="s">
        <v>1651</v>
      </c>
      <c r="H855" s="45" t="s">
        <v>1620</v>
      </c>
      <c r="I855" s="45" t="s">
        <v>1647</v>
      </c>
      <c r="J855" s="45" t="s">
        <v>1222</v>
      </c>
      <c r="K855" s="45" t="s">
        <v>1178</v>
      </c>
      <c r="L855" s="45">
        <v>2.1</v>
      </c>
      <c r="M855" s="45" t="s">
        <v>1187</v>
      </c>
      <c r="N855" s="45" t="s">
        <v>1188</v>
      </c>
      <c r="O855" s="73" t="s">
        <v>1178</v>
      </c>
      <c r="P855" s="45" t="s">
        <v>1182</v>
      </c>
      <c r="Q855" s="45" t="s">
        <v>1652</v>
      </c>
      <c r="R855" s="45" t="s">
        <v>1640</v>
      </c>
      <c r="S855" s="45" t="s">
        <v>1641</v>
      </c>
      <c r="T855" s="45" t="s">
        <v>1639</v>
      </c>
      <c r="U855" s="45" t="s">
        <v>1640</v>
      </c>
      <c r="V855" s="45" t="s">
        <v>1642</v>
      </c>
      <c r="W855" s="99" t="s">
        <v>2669</v>
      </c>
      <c r="X855" s="99"/>
    </row>
    <row r="856" spans="2:24" ht="28.8">
      <c r="B856" s="45">
        <f t="shared" si="13"/>
        <v>850</v>
      </c>
      <c r="C856" s="45" t="s">
        <v>1636</v>
      </c>
      <c r="D856" s="45" t="s">
        <v>1929</v>
      </c>
      <c r="E856" s="99">
        <f>IF(D856="1.2(1)①",INDEX('1.2(1)①'!$B:$B,MATCH(F856,'1.2(1)①'!$J:$J,0),1),INDEX('1.2(1)②'!$B:$B,MATCH(F856,'1.2(1)②'!$J:$J,0),1))</f>
        <v>69</v>
      </c>
      <c r="F856" s="45" t="s">
        <v>2326</v>
      </c>
      <c r="G856" s="45" t="s">
        <v>1651</v>
      </c>
      <c r="H856" s="45" t="s">
        <v>1620</v>
      </c>
      <c r="I856" s="45" t="s">
        <v>1653</v>
      </c>
      <c r="J856" s="45" t="s">
        <v>1222</v>
      </c>
      <c r="K856" s="45" t="s">
        <v>1178</v>
      </c>
      <c r="L856" s="45">
        <v>1.77</v>
      </c>
      <c r="M856" s="45" t="s">
        <v>1187</v>
      </c>
      <c r="N856" s="45" t="s">
        <v>1188</v>
      </c>
      <c r="O856" s="73" t="s">
        <v>1178</v>
      </c>
      <c r="P856" s="45" t="s">
        <v>1182</v>
      </c>
      <c r="Q856" s="45" t="s">
        <v>1652</v>
      </c>
      <c r="R856" s="45" t="s">
        <v>1640</v>
      </c>
      <c r="S856" s="45" t="s">
        <v>1641</v>
      </c>
      <c r="T856" s="45" t="s">
        <v>1639</v>
      </c>
      <c r="U856" s="45" t="s">
        <v>1640</v>
      </c>
      <c r="V856" s="45" t="s">
        <v>1642</v>
      </c>
      <c r="W856" s="99" t="s">
        <v>2669</v>
      </c>
      <c r="X856" s="99"/>
    </row>
    <row r="857" spans="2:24" ht="28.8">
      <c r="B857" s="45">
        <f t="shared" si="13"/>
        <v>851</v>
      </c>
      <c r="C857" s="45" t="s">
        <v>1636</v>
      </c>
      <c r="D857" s="45" t="s">
        <v>1929</v>
      </c>
      <c r="E857" s="99">
        <f>IF(D857="1.2(1)①",INDEX('1.2(1)①'!$B:$B,MATCH(F857,'1.2(1)①'!$J:$J,0),1),INDEX('1.2(1)②'!$B:$B,MATCH(F857,'1.2(1)②'!$J:$J,0),1))</f>
        <v>69</v>
      </c>
      <c r="F857" s="45" t="s">
        <v>2326</v>
      </c>
      <c r="G857" s="45" t="s">
        <v>1651</v>
      </c>
      <c r="H857" s="45" t="s">
        <v>1620</v>
      </c>
      <c r="I857" s="45" t="s">
        <v>1643</v>
      </c>
      <c r="J857" s="45" t="s">
        <v>1222</v>
      </c>
      <c r="K857" s="45" t="s">
        <v>1178</v>
      </c>
      <c r="L857" s="45">
        <v>1.68</v>
      </c>
      <c r="M857" s="45" t="s">
        <v>1187</v>
      </c>
      <c r="N857" s="45" t="s">
        <v>1188</v>
      </c>
      <c r="O857" s="73" t="s">
        <v>1178</v>
      </c>
      <c r="P857" s="45" t="s">
        <v>1182</v>
      </c>
      <c r="Q857" s="45" t="s">
        <v>1652</v>
      </c>
      <c r="R857" s="45" t="s">
        <v>1640</v>
      </c>
      <c r="S857" s="45" t="s">
        <v>1641</v>
      </c>
      <c r="T857" s="45" t="s">
        <v>1639</v>
      </c>
      <c r="U857" s="45" t="s">
        <v>1640</v>
      </c>
      <c r="V857" s="45" t="s">
        <v>1642</v>
      </c>
      <c r="W857" s="99" t="s">
        <v>2669</v>
      </c>
      <c r="X857" s="99"/>
    </row>
    <row r="858" spans="2:24" ht="28.8">
      <c r="B858" s="45">
        <f t="shared" si="13"/>
        <v>852</v>
      </c>
      <c r="C858" s="45" t="s">
        <v>1636</v>
      </c>
      <c r="D858" s="45" t="s">
        <v>1929</v>
      </c>
      <c r="E858" s="99">
        <f>IF(D858="1.2(1)①",INDEX('1.2(1)①'!$B:$B,MATCH(F858,'1.2(1)①'!$J:$J,0),1),INDEX('1.2(1)②'!$B:$B,MATCH(F858,'1.2(1)②'!$J:$J,0),1))</f>
        <v>69</v>
      </c>
      <c r="F858" s="45" t="s">
        <v>2326</v>
      </c>
      <c r="G858" s="45" t="s">
        <v>1651</v>
      </c>
      <c r="H858" s="45" t="s">
        <v>1620</v>
      </c>
      <c r="I858" s="45" t="s">
        <v>1644</v>
      </c>
      <c r="J858" s="45" t="s">
        <v>1222</v>
      </c>
      <c r="K858" s="45" t="s">
        <v>1178</v>
      </c>
      <c r="L858" s="45">
        <v>1.77</v>
      </c>
      <c r="M858" s="45" t="s">
        <v>1187</v>
      </c>
      <c r="N858" s="45" t="s">
        <v>1188</v>
      </c>
      <c r="O858" s="73" t="s">
        <v>1178</v>
      </c>
      <c r="P858" s="45" t="s">
        <v>1182</v>
      </c>
      <c r="Q858" s="45" t="s">
        <v>1652</v>
      </c>
      <c r="R858" s="45" t="s">
        <v>1640</v>
      </c>
      <c r="S858" s="45" t="s">
        <v>1641</v>
      </c>
      <c r="T858" s="45" t="s">
        <v>1639</v>
      </c>
      <c r="U858" s="45" t="s">
        <v>1640</v>
      </c>
      <c r="V858" s="45" t="s">
        <v>1642</v>
      </c>
      <c r="W858" s="99" t="s">
        <v>2669</v>
      </c>
      <c r="X858" s="99"/>
    </row>
    <row r="859" spans="2:24" ht="28.8">
      <c r="B859" s="45">
        <f t="shared" si="13"/>
        <v>853</v>
      </c>
      <c r="C859" s="45" t="s">
        <v>1636</v>
      </c>
      <c r="D859" s="45" t="s">
        <v>1929</v>
      </c>
      <c r="E859" s="99">
        <f>IF(D859="1.2(1)①",INDEX('1.2(1)①'!$B:$B,MATCH(F859,'1.2(1)①'!$J:$J,0),1),INDEX('1.2(1)②'!$B:$B,MATCH(F859,'1.2(1)②'!$J:$J,0),1))</f>
        <v>69</v>
      </c>
      <c r="F859" s="45" t="s">
        <v>2326</v>
      </c>
      <c r="G859" s="45" t="s">
        <v>1651</v>
      </c>
      <c r="H859" s="45" t="s">
        <v>1620</v>
      </c>
      <c r="I859" s="45" t="s">
        <v>1645</v>
      </c>
      <c r="J859" s="45" t="s">
        <v>1222</v>
      </c>
      <c r="K859" s="45" t="s">
        <v>1178</v>
      </c>
      <c r="L859" s="45" t="s">
        <v>1178</v>
      </c>
      <c r="M859" s="45" t="s">
        <v>1187</v>
      </c>
      <c r="N859" s="45" t="s">
        <v>1188</v>
      </c>
      <c r="O859" s="73" t="s">
        <v>1178</v>
      </c>
      <c r="P859" s="45" t="s">
        <v>1182</v>
      </c>
      <c r="Q859" s="45" t="s">
        <v>1652</v>
      </c>
      <c r="R859" s="45" t="s">
        <v>1640</v>
      </c>
      <c r="S859" s="45" t="s">
        <v>1641</v>
      </c>
      <c r="T859" s="45" t="s">
        <v>1639</v>
      </c>
      <c r="U859" s="45" t="s">
        <v>1640</v>
      </c>
      <c r="V859" s="45" t="s">
        <v>1642</v>
      </c>
      <c r="W859" s="99" t="s">
        <v>2669</v>
      </c>
      <c r="X859" s="99"/>
    </row>
    <row r="860" spans="2:24" ht="28.8">
      <c r="B860" s="45">
        <f t="shared" si="13"/>
        <v>854</v>
      </c>
      <c r="C860" s="45" t="s">
        <v>1636</v>
      </c>
      <c r="D860" s="45" t="s">
        <v>1929</v>
      </c>
      <c r="E860" s="99">
        <f>IF(D860="1.2(1)①",INDEX('1.2(1)①'!$B:$B,MATCH(F860,'1.2(1)①'!$J:$J,0),1),INDEX('1.2(1)②'!$B:$B,MATCH(F860,'1.2(1)②'!$J:$J,0),1))</f>
        <v>69</v>
      </c>
      <c r="F860" s="45" t="s">
        <v>2326</v>
      </c>
      <c r="G860" s="45" t="s">
        <v>1654</v>
      </c>
      <c r="H860" s="45" t="s">
        <v>1620</v>
      </c>
      <c r="I860" s="45" t="s">
        <v>1202</v>
      </c>
      <c r="J860" s="45" t="s">
        <v>1222</v>
      </c>
      <c r="K860" s="45" t="s">
        <v>1178</v>
      </c>
      <c r="L860" s="45">
        <v>0.94</v>
      </c>
      <c r="M860" s="45" t="s">
        <v>1187</v>
      </c>
      <c r="N860" s="45" t="s">
        <v>1188</v>
      </c>
      <c r="O860" s="73" t="s">
        <v>1178</v>
      </c>
      <c r="P860" s="45" t="s">
        <v>1182</v>
      </c>
      <c r="Q860" s="45" t="s">
        <v>1652</v>
      </c>
      <c r="R860" s="45" t="s">
        <v>1640</v>
      </c>
      <c r="S860" s="45" t="s">
        <v>1641</v>
      </c>
      <c r="T860" s="45" t="s">
        <v>1639</v>
      </c>
      <c r="U860" s="45" t="s">
        <v>1640</v>
      </c>
      <c r="V860" s="45" t="s">
        <v>1642</v>
      </c>
      <c r="W860" s="99" t="s">
        <v>2669</v>
      </c>
      <c r="X860" s="99"/>
    </row>
    <row r="861" spans="2:24" ht="28.8">
      <c r="B861" s="45">
        <f t="shared" si="13"/>
        <v>855</v>
      </c>
      <c r="C861" s="45" t="s">
        <v>1636</v>
      </c>
      <c r="D861" s="45" t="s">
        <v>1929</v>
      </c>
      <c r="E861" s="99">
        <f>IF(D861="1.2(1)①",INDEX('1.2(1)①'!$B:$B,MATCH(F861,'1.2(1)①'!$J:$J,0),1),INDEX('1.2(1)②'!$B:$B,MATCH(F861,'1.2(1)②'!$J:$J,0),1))</f>
        <v>69</v>
      </c>
      <c r="F861" s="45" t="s">
        <v>2326</v>
      </c>
      <c r="G861" s="45" t="s">
        <v>1654</v>
      </c>
      <c r="H861" s="45" t="s">
        <v>1620</v>
      </c>
      <c r="I861" s="45" t="s">
        <v>1655</v>
      </c>
      <c r="J861" s="45" t="s">
        <v>1222</v>
      </c>
      <c r="K861" s="45" t="s">
        <v>1178</v>
      </c>
      <c r="L861" s="45">
        <v>0.91</v>
      </c>
      <c r="M861" s="45" t="s">
        <v>1187</v>
      </c>
      <c r="N861" s="45" t="s">
        <v>1188</v>
      </c>
      <c r="O861" s="73" t="s">
        <v>1178</v>
      </c>
      <c r="P861" s="45" t="s">
        <v>1182</v>
      </c>
      <c r="Q861" s="45" t="s">
        <v>1652</v>
      </c>
      <c r="R861" s="45" t="s">
        <v>1640</v>
      </c>
      <c r="S861" s="45" t="s">
        <v>1641</v>
      </c>
      <c r="T861" s="45" t="s">
        <v>1639</v>
      </c>
      <c r="U861" s="45" t="s">
        <v>1640</v>
      </c>
      <c r="V861" s="45" t="s">
        <v>1642</v>
      </c>
      <c r="W861" s="99" t="s">
        <v>2669</v>
      </c>
      <c r="X861" s="99"/>
    </row>
    <row r="862" spans="2:24" ht="28.8">
      <c r="B862" s="45">
        <f t="shared" si="13"/>
        <v>856</v>
      </c>
      <c r="C862" s="45" t="s">
        <v>1636</v>
      </c>
      <c r="D862" s="45" t="s">
        <v>1929</v>
      </c>
      <c r="E862" s="99">
        <f>IF(D862="1.2(1)①",INDEX('1.2(1)①'!$B:$B,MATCH(F862,'1.2(1)①'!$J:$J,0),1),INDEX('1.2(1)②'!$B:$B,MATCH(F862,'1.2(1)②'!$J:$J,0),1))</f>
        <v>69</v>
      </c>
      <c r="F862" s="45" t="s">
        <v>2326</v>
      </c>
      <c r="G862" s="45" t="s">
        <v>1654</v>
      </c>
      <c r="H862" s="45" t="s">
        <v>1620</v>
      </c>
      <c r="I862" s="45" t="s">
        <v>1648</v>
      </c>
      <c r="J862" s="45" t="s">
        <v>1222</v>
      </c>
      <c r="K862" s="45" t="s">
        <v>1178</v>
      </c>
      <c r="L862" s="45">
        <v>0.85</v>
      </c>
      <c r="M862" s="45" t="s">
        <v>1187</v>
      </c>
      <c r="N862" s="45" t="s">
        <v>1188</v>
      </c>
      <c r="O862" s="73" t="s">
        <v>1178</v>
      </c>
      <c r="P862" s="45" t="s">
        <v>1182</v>
      </c>
      <c r="Q862" s="45" t="s">
        <v>1652</v>
      </c>
      <c r="R862" s="45" t="s">
        <v>1640</v>
      </c>
      <c r="S862" s="45" t="s">
        <v>1641</v>
      </c>
      <c r="T862" s="45" t="s">
        <v>1639</v>
      </c>
      <c r="U862" s="45" t="s">
        <v>1640</v>
      </c>
      <c r="V862" s="45" t="s">
        <v>1642</v>
      </c>
      <c r="W862" s="99" t="s">
        <v>2669</v>
      </c>
      <c r="X862" s="99"/>
    </row>
    <row r="863" spans="2:24" ht="28.8">
      <c r="B863" s="45">
        <f t="shared" si="13"/>
        <v>857</v>
      </c>
      <c r="C863" s="45" t="s">
        <v>1636</v>
      </c>
      <c r="D863" s="45" t="s">
        <v>1929</v>
      </c>
      <c r="E863" s="99">
        <f>IF(D863="1.2(1)①",INDEX('1.2(1)①'!$B:$B,MATCH(F863,'1.2(1)①'!$J:$J,0),1),INDEX('1.2(1)②'!$B:$B,MATCH(F863,'1.2(1)②'!$J:$J,0),1))</f>
        <v>69</v>
      </c>
      <c r="F863" s="45" t="s">
        <v>2326</v>
      </c>
      <c r="G863" s="45" t="s">
        <v>1654</v>
      </c>
      <c r="H863" s="45" t="s">
        <v>1620</v>
      </c>
      <c r="I863" s="45" t="s">
        <v>1649</v>
      </c>
      <c r="J863" s="45" t="s">
        <v>1222</v>
      </c>
      <c r="K863" s="45" t="s">
        <v>1178</v>
      </c>
      <c r="L863" s="45">
        <v>0.91</v>
      </c>
      <c r="M863" s="45" t="s">
        <v>1187</v>
      </c>
      <c r="N863" s="45" t="s">
        <v>1188</v>
      </c>
      <c r="O863" s="73" t="s">
        <v>1178</v>
      </c>
      <c r="P863" s="45" t="s">
        <v>1182</v>
      </c>
      <c r="Q863" s="45" t="s">
        <v>1652</v>
      </c>
      <c r="R863" s="45" t="s">
        <v>1640</v>
      </c>
      <c r="S863" s="45" t="s">
        <v>1641</v>
      </c>
      <c r="T863" s="45" t="s">
        <v>1639</v>
      </c>
      <c r="U863" s="45" t="s">
        <v>1640</v>
      </c>
      <c r="V863" s="45" t="s">
        <v>1642</v>
      </c>
      <c r="W863" s="99" t="s">
        <v>2669</v>
      </c>
      <c r="X863" s="99"/>
    </row>
    <row r="864" spans="2:24" ht="28.8">
      <c r="B864" s="45">
        <f t="shared" si="13"/>
        <v>858</v>
      </c>
      <c r="C864" s="45" t="s">
        <v>1636</v>
      </c>
      <c r="D864" s="45" t="s">
        <v>1929</v>
      </c>
      <c r="E864" s="99">
        <f>IF(D864="1.2(1)①",INDEX('1.2(1)①'!$B:$B,MATCH(F864,'1.2(1)①'!$J:$J,0),1),INDEX('1.2(1)②'!$B:$B,MATCH(F864,'1.2(1)②'!$J:$J,0),1))</f>
        <v>69</v>
      </c>
      <c r="F864" s="45" t="s">
        <v>2326</v>
      </c>
      <c r="G864" s="45" t="s">
        <v>1654</v>
      </c>
      <c r="H864" s="45" t="s">
        <v>1620</v>
      </c>
      <c r="I864" s="45" t="s">
        <v>1650</v>
      </c>
      <c r="J864" s="45" t="s">
        <v>1222</v>
      </c>
      <c r="K864" s="45" t="s">
        <v>1178</v>
      </c>
      <c r="L864" s="45" t="s">
        <v>1178</v>
      </c>
      <c r="M864" s="45" t="s">
        <v>1187</v>
      </c>
      <c r="N864" s="45" t="s">
        <v>1188</v>
      </c>
      <c r="O864" s="73" t="s">
        <v>1178</v>
      </c>
      <c r="P864" s="45" t="s">
        <v>1182</v>
      </c>
      <c r="Q864" s="45" t="s">
        <v>1652</v>
      </c>
      <c r="R864" s="45" t="s">
        <v>1640</v>
      </c>
      <c r="S864" s="45" t="s">
        <v>1641</v>
      </c>
      <c r="T864" s="45" t="s">
        <v>1639</v>
      </c>
      <c r="U864" s="45" t="s">
        <v>1640</v>
      </c>
      <c r="V864" s="45" t="s">
        <v>1642</v>
      </c>
      <c r="W864" s="99" t="s">
        <v>2669</v>
      </c>
      <c r="X864" s="99"/>
    </row>
    <row r="865" spans="2:24" ht="28.8">
      <c r="B865" s="45">
        <f t="shared" si="13"/>
        <v>859</v>
      </c>
      <c r="C865" s="45" t="s">
        <v>1636</v>
      </c>
      <c r="D865" s="45" t="s">
        <v>1929</v>
      </c>
      <c r="E865" s="99">
        <f>IF(D865="1.2(1)①",INDEX('1.2(1)①'!$B:$B,MATCH(F865,'1.2(1)①'!$J:$J,0),1),INDEX('1.2(1)②'!$B:$B,MATCH(F865,'1.2(1)②'!$J:$J,0),1))</f>
        <v>69</v>
      </c>
      <c r="F865" s="45" t="s">
        <v>2326</v>
      </c>
      <c r="G865" s="45" t="s">
        <v>1656</v>
      </c>
      <c r="H865" s="45" t="s">
        <v>1620</v>
      </c>
      <c r="I865" s="45" t="s">
        <v>1638</v>
      </c>
      <c r="J865" s="45" t="s">
        <v>1222</v>
      </c>
      <c r="K865" s="45" t="s">
        <v>1178</v>
      </c>
      <c r="L865" s="45" t="s">
        <v>1178</v>
      </c>
      <c r="M865" s="45" t="s">
        <v>1187</v>
      </c>
      <c r="N865" s="45" t="s">
        <v>1188</v>
      </c>
      <c r="O865" s="73" t="s">
        <v>1178</v>
      </c>
      <c r="P865" s="45" t="s">
        <v>1182</v>
      </c>
      <c r="Q865" s="45" t="s">
        <v>1657</v>
      </c>
      <c r="R865" s="45" t="s">
        <v>1640</v>
      </c>
      <c r="S865" s="45" t="s">
        <v>1641</v>
      </c>
      <c r="T865" s="45" t="s">
        <v>1657</v>
      </c>
      <c r="U865" s="45" t="s">
        <v>1640</v>
      </c>
      <c r="V865" s="45" t="s">
        <v>1642</v>
      </c>
      <c r="W865" s="99" t="s">
        <v>2669</v>
      </c>
      <c r="X865" s="99"/>
    </row>
    <row r="866" spans="2:24" ht="28.8">
      <c r="B866" s="45">
        <f t="shared" si="13"/>
        <v>860</v>
      </c>
      <c r="C866" s="45" t="s">
        <v>1636</v>
      </c>
      <c r="D866" s="45" t="s">
        <v>1929</v>
      </c>
      <c r="E866" s="99">
        <f>IF(D866="1.2(1)①",INDEX('1.2(1)①'!$B:$B,MATCH(F866,'1.2(1)①'!$J:$J,0),1),INDEX('1.2(1)②'!$B:$B,MATCH(F866,'1.2(1)②'!$J:$J,0),1))</f>
        <v>69</v>
      </c>
      <c r="F866" s="45" t="s">
        <v>2326</v>
      </c>
      <c r="G866" s="45" t="s">
        <v>1656</v>
      </c>
      <c r="H866" s="45" t="s">
        <v>1620</v>
      </c>
      <c r="I866" s="45" t="s">
        <v>1643</v>
      </c>
      <c r="J866" s="45" t="s">
        <v>1222</v>
      </c>
      <c r="K866" s="45" t="s">
        <v>1178</v>
      </c>
      <c r="L866" s="45" t="s">
        <v>1178</v>
      </c>
      <c r="M866" s="45" t="s">
        <v>1187</v>
      </c>
      <c r="N866" s="45" t="s">
        <v>1188</v>
      </c>
      <c r="O866" s="73" t="s">
        <v>1178</v>
      </c>
      <c r="P866" s="45" t="s">
        <v>1182</v>
      </c>
      <c r="Q866" s="45" t="s">
        <v>1657</v>
      </c>
      <c r="R866" s="45" t="s">
        <v>1640</v>
      </c>
      <c r="S866" s="45" t="s">
        <v>1641</v>
      </c>
      <c r="T866" s="45" t="s">
        <v>1657</v>
      </c>
      <c r="U866" s="45" t="s">
        <v>1640</v>
      </c>
      <c r="V866" s="45" t="s">
        <v>1642</v>
      </c>
      <c r="W866" s="99" t="s">
        <v>2669</v>
      </c>
      <c r="X866" s="99"/>
    </row>
    <row r="867" spans="2:24" ht="28.8">
      <c r="B867" s="45">
        <f t="shared" si="13"/>
        <v>861</v>
      </c>
      <c r="C867" s="45" t="s">
        <v>1636</v>
      </c>
      <c r="D867" s="45" t="s">
        <v>1929</v>
      </c>
      <c r="E867" s="99">
        <f>IF(D867="1.2(1)①",INDEX('1.2(1)①'!$B:$B,MATCH(F867,'1.2(1)①'!$J:$J,0),1),INDEX('1.2(1)②'!$B:$B,MATCH(F867,'1.2(1)②'!$J:$J,0),1))</f>
        <v>69</v>
      </c>
      <c r="F867" s="45" t="s">
        <v>2326</v>
      </c>
      <c r="G867" s="45" t="s">
        <v>1656</v>
      </c>
      <c r="H867" s="45" t="s">
        <v>1620</v>
      </c>
      <c r="I867" s="45" t="s">
        <v>1644</v>
      </c>
      <c r="J867" s="45" t="s">
        <v>1222</v>
      </c>
      <c r="K867" s="45" t="s">
        <v>1178</v>
      </c>
      <c r="L867" s="45">
        <v>2</v>
      </c>
      <c r="M867" s="45" t="s">
        <v>1187</v>
      </c>
      <c r="N867" s="45" t="s">
        <v>1188</v>
      </c>
      <c r="O867" s="73" t="s">
        <v>1178</v>
      </c>
      <c r="P867" s="45" t="s">
        <v>1182</v>
      </c>
      <c r="Q867" s="45" t="s">
        <v>1639</v>
      </c>
      <c r="R867" s="45" t="s">
        <v>1640</v>
      </c>
      <c r="S867" s="45" t="s">
        <v>1641</v>
      </c>
      <c r="T867" s="45" t="s">
        <v>1639</v>
      </c>
      <c r="U867" s="45" t="s">
        <v>1640</v>
      </c>
      <c r="V867" s="45" t="s">
        <v>1642</v>
      </c>
      <c r="W867" s="99" t="s">
        <v>2669</v>
      </c>
      <c r="X867" s="99"/>
    </row>
    <row r="868" spans="2:24" ht="28.8">
      <c r="B868" s="45">
        <f t="shared" si="13"/>
        <v>862</v>
      </c>
      <c r="C868" s="45" t="s">
        <v>1636</v>
      </c>
      <c r="D868" s="45" t="s">
        <v>1929</v>
      </c>
      <c r="E868" s="99">
        <f>IF(D868="1.2(1)①",INDEX('1.2(1)①'!$B:$B,MATCH(F868,'1.2(1)①'!$J:$J,0),1),INDEX('1.2(1)②'!$B:$B,MATCH(F868,'1.2(1)②'!$J:$J,0),1))</f>
        <v>69</v>
      </c>
      <c r="F868" s="45" t="s">
        <v>2326</v>
      </c>
      <c r="G868" s="45" t="s">
        <v>1656</v>
      </c>
      <c r="H868" s="45" t="s">
        <v>1620</v>
      </c>
      <c r="I868" s="45" t="s">
        <v>1645</v>
      </c>
      <c r="J868" s="45" t="s">
        <v>1222</v>
      </c>
      <c r="K868" s="45" t="s">
        <v>1178</v>
      </c>
      <c r="L868" s="45" t="s">
        <v>1178</v>
      </c>
      <c r="M868" s="45" t="s">
        <v>1187</v>
      </c>
      <c r="N868" s="45" t="s">
        <v>1188</v>
      </c>
      <c r="O868" s="73" t="s">
        <v>1178</v>
      </c>
      <c r="P868" s="45" t="s">
        <v>1182</v>
      </c>
      <c r="Q868" s="45" t="s">
        <v>1657</v>
      </c>
      <c r="R868" s="45" t="s">
        <v>1640</v>
      </c>
      <c r="S868" s="45" t="s">
        <v>1641</v>
      </c>
      <c r="T868" s="45" t="s">
        <v>1657</v>
      </c>
      <c r="U868" s="45" t="s">
        <v>1640</v>
      </c>
      <c r="V868" s="45" t="s">
        <v>1642</v>
      </c>
      <c r="W868" s="99" t="s">
        <v>2669</v>
      </c>
      <c r="X868" s="99"/>
    </row>
    <row r="869" spans="2:24" ht="28.8">
      <c r="B869" s="45">
        <f t="shared" si="13"/>
        <v>863</v>
      </c>
      <c r="C869" s="45" t="s">
        <v>1636</v>
      </c>
      <c r="D869" s="45" t="s">
        <v>1929</v>
      </c>
      <c r="E869" s="99">
        <f>IF(D869="1.2(1)①",INDEX('1.2(1)①'!$B:$B,MATCH(F869,'1.2(1)①'!$J:$J,0),1),INDEX('1.2(1)②'!$B:$B,MATCH(F869,'1.2(1)②'!$J:$J,0),1))</f>
        <v>69</v>
      </c>
      <c r="F869" s="45" t="s">
        <v>2326</v>
      </c>
      <c r="G869" s="45" t="s">
        <v>1658</v>
      </c>
      <c r="H869" s="45" t="s">
        <v>1620</v>
      </c>
      <c r="I869" s="45" t="s">
        <v>1647</v>
      </c>
      <c r="J869" s="45" t="s">
        <v>1222</v>
      </c>
      <c r="K869" s="45" t="s">
        <v>1178</v>
      </c>
      <c r="L869" s="45" t="s">
        <v>1178</v>
      </c>
      <c r="M869" s="45" t="s">
        <v>1187</v>
      </c>
      <c r="N869" s="45" t="s">
        <v>1188</v>
      </c>
      <c r="O869" s="73" t="s">
        <v>1178</v>
      </c>
      <c r="P869" s="45" t="s">
        <v>1182</v>
      </c>
      <c r="Q869" s="45" t="s">
        <v>1657</v>
      </c>
      <c r="R869" s="45" t="s">
        <v>1640</v>
      </c>
      <c r="S869" s="45" t="s">
        <v>1641</v>
      </c>
      <c r="T869" s="45" t="s">
        <v>1657</v>
      </c>
      <c r="U869" s="45" t="s">
        <v>1640</v>
      </c>
      <c r="V869" s="45" t="s">
        <v>1642</v>
      </c>
      <c r="W869" s="99" t="s">
        <v>2669</v>
      </c>
      <c r="X869" s="99"/>
    </row>
    <row r="870" spans="2:24" ht="28.8">
      <c r="B870" s="45">
        <f t="shared" ref="B870:B883" si="14">ROW(B870)-6</f>
        <v>864</v>
      </c>
      <c r="C870" s="45" t="s">
        <v>1636</v>
      </c>
      <c r="D870" s="45" t="s">
        <v>1929</v>
      </c>
      <c r="E870" s="99">
        <f>IF(D870="1.2(1)①",INDEX('1.2(1)①'!$B:$B,MATCH(F870,'1.2(1)①'!$J:$J,0),1),INDEX('1.2(1)②'!$B:$B,MATCH(F870,'1.2(1)②'!$J:$J,0),1))</f>
        <v>69</v>
      </c>
      <c r="F870" s="45" t="s">
        <v>2326</v>
      </c>
      <c r="G870" s="45" t="s">
        <v>1658</v>
      </c>
      <c r="H870" s="45" t="s">
        <v>1620</v>
      </c>
      <c r="I870" s="45" t="s">
        <v>1648</v>
      </c>
      <c r="J870" s="45" t="s">
        <v>1222</v>
      </c>
      <c r="K870" s="45" t="s">
        <v>1178</v>
      </c>
      <c r="L870" s="45" t="s">
        <v>1178</v>
      </c>
      <c r="M870" s="45" t="s">
        <v>1187</v>
      </c>
      <c r="N870" s="45" t="s">
        <v>1188</v>
      </c>
      <c r="O870" s="73" t="s">
        <v>1178</v>
      </c>
      <c r="P870" s="45" t="s">
        <v>1182</v>
      </c>
      <c r="Q870" s="45" t="s">
        <v>1657</v>
      </c>
      <c r="R870" s="45" t="s">
        <v>1640</v>
      </c>
      <c r="S870" s="45" t="s">
        <v>1641</v>
      </c>
      <c r="T870" s="45" t="s">
        <v>1657</v>
      </c>
      <c r="U870" s="45" t="s">
        <v>1640</v>
      </c>
      <c r="V870" s="45" t="s">
        <v>1642</v>
      </c>
      <c r="W870" s="99" t="s">
        <v>2669</v>
      </c>
      <c r="X870" s="99"/>
    </row>
    <row r="871" spans="2:24" ht="28.8">
      <c r="B871" s="45">
        <f t="shared" si="14"/>
        <v>865</v>
      </c>
      <c r="C871" s="45" t="s">
        <v>1636</v>
      </c>
      <c r="D871" s="45" t="s">
        <v>1929</v>
      </c>
      <c r="E871" s="99">
        <f>IF(D871="1.2(1)①",INDEX('1.2(1)①'!$B:$B,MATCH(F871,'1.2(1)①'!$J:$J,0),1),INDEX('1.2(1)②'!$B:$B,MATCH(F871,'1.2(1)②'!$J:$J,0),1))</f>
        <v>69</v>
      </c>
      <c r="F871" s="45" t="s">
        <v>2326</v>
      </c>
      <c r="G871" s="45" t="s">
        <v>1658</v>
      </c>
      <c r="H871" s="45" t="s">
        <v>1620</v>
      </c>
      <c r="I871" s="45" t="s">
        <v>1649</v>
      </c>
      <c r="J871" s="45" t="s">
        <v>1222</v>
      </c>
      <c r="K871" s="45" t="s">
        <v>1178</v>
      </c>
      <c r="L871" s="45">
        <v>0.94</v>
      </c>
      <c r="M871" s="45" t="s">
        <v>1187</v>
      </c>
      <c r="N871" s="45" t="s">
        <v>1188</v>
      </c>
      <c r="O871" s="73" t="s">
        <v>1178</v>
      </c>
      <c r="P871" s="45" t="s">
        <v>1182</v>
      </c>
      <c r="Q871" s="45" t="s">
        <v>1657</v>
      </c>
      <c r="R871" s="45" t="s">
        <v>1640</v>
      </c>
      <c r="S871" s="45" t="s">
        <v>1641</v>
      </c>
      <c r="T871" s="45" t="s">
        <v>1657</v>
      </c>
      <c r="U871" s="45" t="s">
        <v>1640</v>
      </c>
      <c r="V871" s="45" t="s">
        <v>1642</v>
      </c>
      <c r="W871" s="99" t="s">
        <v>2669</v>
      </c>
      <c r="X871" s="99"/>
    </row>
    <row r="872" spans="2:24" ht="28.8">
      <c r="B872" s="45">
        <f t="shared" si="14"/>
        <v>866</v>
      </c>
      <c r="C872" s="45" t="s">
        <v>1636</v>
      </c>
      <c r="D872" s="45" t="s">
        <v>1929</v>
      </c>
      <c r="E872" s="99">
        <f>IF(D872="1.2(1)①",INDEX('1.2(1)①'!$B:$B,MATCH(F872,'1.2(1)①'!$J:$J,0),1),INDEX('1.2(1)②'!$B:$B,MATCH(F872,'1.2(1)②'!$J:$J,0),1))</f>
        <v>69</v>
      </c>
      <c r="F872" s="45" t="s">
        <v>2326</v>
      </c>
      <c r="G872" s="45" t="s">
        <v>1658</v>
      </c>
      <c r="H872" s="45" t="s">
        <v>1620</v>
      </c>
      <c r="I872" s="45" t="s">
        <v>1650</v>
      </c>
      <c r="J872" s="45" t="s">
        <v>1222</v>
      </c>
      <c r="K872" s="45" t="s">
        <v>1178</v>
      </c>
      <c r="L872" s="45" t="s">
        <v>1178</v>
      </c>
      <c r="M872" s="45" t="s">
        <v>1187</v>
      </c>
      <c r="N872" s="45" t="s">
        <v>1188</v>
      </c>
      <c r="O872" s="73" t="s">
        <v>1178</v>
      </c>
      <c r="P872" s="45" t="s">
        <v>1182</v>
      </c>
      <c r="Q872" s="45" t="s">
        <v>1657</v>
      </c>
      <c r="R872" s="45" t="s">
        <v>1640</v>
      </c>
      <c r="S872" s="45" t="s">
        <v>1641</v>
      </c>
      <c r="T872" s="45" t="s">
        <v>1657</v>
      </c>
      <c r="U872" s="45" t="s">
        <v>1640</v>
      </c>
      <c r="V872" s="45" t="s">
        <v>1642</v>
      </c>
      <c r="W872" s="99" t="s">
        <v>2669</v>
      </c>
      <c r="X872" s="99"/>
    </row>
    <row r="873" spans="2:24" ht="86.4">
      <c r="B873" s="45">
        <f t="shared" si="14"/>
        <v>867</v>
      </c>
      <c r="C873" s="45" t="s">
        <v>1785</v>
      </c>
      <c r="D873" s="45" t="s">
        <v>1929</v>
      </c>
      <c r="E873" s="99">
        <f>IF(D873="1.2(1)①",INDEX('1.2(1)①'!$B:$B,MATCH(F873,'1.2(1)①'!$J:$J,0),1),INDEX('1.2(1)②'!$B:$B,MATCH(F873,'1.2(1)②'!$J:$J,0),1))</f>
        <v>73</v>
      </c>
      <c r="F873" s="45" t="s">
        <v>2327</v>
      </c>
      <c r="G873" s="45" t="s">
        <v>1786</v>
      </c>
      <c r="H873" s="45" t="s">
        <v>1178</v>
      </c>
      <c r="I873" s="45" t="s">
        <v>1178</v>
      </c>
      <c r="J873" s="45" t="s">
        <v>1787</v>
      </c>
      <c r="K873" s="45" t="s">
        <v>1788</v>
      </c>
      <c r="L873" s="45">
        <v>2.5</v>
      </c>
      <c r="M873" s="45" t="s">
        <v>1187</v>
      </c>
      <c r="N873" s="45" t="s">
        <v>1188</v>
      </c>
      <c r="O873" s="73" t="s">
        <v>1178</v>
      </c>
      <c r="P873" s="45" t="s">
        <v>1182</v>
      </c>
      <c r="Q873" s="45" t="s">
        <v>1789</v>
      </c>
      <c r="R873" s="45" t="s">
        <v>1790</v>
      </c>
      <c r="S873" s="45" t="s">
        <v>1791</v>
      </c>
      <c r="T873" s="45" t="s">
        <v>1789</v>
      </c>
      <c r="U873" s="45" t="s">
        <v>1790</v>
      </c>
      <c r="V873" s="45" t="s">
        <v>1792</v>
      </c>
      <c r="W873" s="99" t="s">
        <v>2669</v>
      </c>
      <c r="X873" s="99"/>
    </row>
    <row r="874" spans="2:24" ht="86.4">
      <c r="B874" s="45">
        <f t="shared" si="14"/>
        <v>868</v>
      </c>
      <c r="C874" s="45" t="s">
        <v>1793</v>
      </c>
      <c r="D874" s="45" t="s">
        <v>1929</v>
      </c>
      <c r="E874" s="99">
        <f>IF(D874="1.2(1)①",INDEX('1.2(1)①'!$B:$B,MATCH(F874,'1.2(1)①'!$J:$J,0),1),INDEX('1.2(1)②'!$B:$B,MATCH(F874,'1.2(1)②'!$J:$J,0),1))</f>
        <v>73</v>
      </c>
      <c r="F874" s="45" t="s">
        <v>2327</v>
      </c>
      <c r="G874" s="45" t="s">
        <v>1786</v>
      </c>
      <c r="H874" s="45" t="s">
        <v>1178</v>
      </c>
      <c r="I874" s="45" t="s">
        <v>1178</v>
      </c>
      <c r="J874" s="45" t="s">
        <v>1787</v>
      </c>
      <c r="K874" s="45" t="s">
        <v>1788</v>
      </c>
      <c r="L874" s="45">
        <v>0.8</v>
      </c>
      <c r="M874" s="45" t="s">
        <v>1187</v>
      </c>
      <c r="N874" s="45" t="s">
        <v>1188</v>
      </c>
      <c r="O874" s="73" t="s">
        <v>1178</v>
      </c>
      <c r="P874" s="45" t="s">
        <v>1182</v>
      </c>
      <c r="Q874" s="45" t="s">
        <v>1789</v>
      </c>
      <c r="R874" s="45" t="s">
        <v>1790</v>
      </c>
      <c r="S874" s="45" t="s">
        <v>1791</v>
      </c>
      <c r="T874" s="45" t="s">
        <v>1789</v>
      </c>
      <c r="U874" s="45" t="s">
        <v>1790</v>
      </c>
      <c r="V874" s="45" t="s">
        <v>1794</v>
      </c>
      <c r="W874" s="99" t="s">
        <v>2669</v>
      </c>
      <c r="X874" s="99"/>
    </row>
    <row r="875" spans="2:24" ht="273.60000000000002">
      <c r="B875" s="45">
        <f t="shared" si="14"/>
        <v>869</v>
      </c>
      <c r="C875" s="45" t="s">
        <v>1795</v>
      </c>
      <c r="D875" s="45" t="s">
        <v>1929</v>
      </c>
      <c r="E875" s="99">
        <f>IF(D875="1.2(1)①",INDEX('1.2(1)①'!$B:$B,MATCH(F875,'1.2(1)①'!$J:$J,0),1),INDEX('1.2(1)②'!$B:$B,MATCH(F875,'1.2(1)②'!$J:$J,0),1))</f>
        <v>73</v>
      </c>
      <c r="F875" s="45" t="s">
        <v>2327</v>
      </c>
      <c r="G875" s="45" t="s">
        <v>1786</v>
      </c>
      <c r="H875" s="45" t="s">
        <v>1178</v>
      </c>
      <c r="I875" s="45" t="s">
        <v>1178</v>
      </c>
      <c r="J875" s="45" t="s">
        <v>1787</v>
      </c>
      <c r="K875" s="45" t="s">
        <v>1788</v>
      </c>
      <c r="L875" s="45">
        <v>0.74</v>
      </c>
      <c r="M875" s="45" t="s">
        <v>1187</v>
      </c>
      <c r="N875" s="45" t="s">
        <v>1188</v>
      </c>
      <c r="O875" s="73" t="s">
        <v>1178</v>
      </c>
      <c r="P875" s="45" t="s">
        <v>1182</v>
      </c>
      <c r="Q875" s="45" t="s">
        <v>1796</v>
      </c>
      <c r="R875" s="45" t="s">
        <v>1797</v>
      </c>
      <c r="S875" s="45" t="s">
        <v>1798</v>
      </c>
      <c r="T875" s="45" t="s">
        <v>1796</v>
      </c>
      <c r="U875" s="45" t="s">
        <v>1797</v>
      </c>
      <c r="V875" s="45" t="s">
        <v>1799</v>
      </c>
      <c r="W875" s="99" t="s">
        <v>2669</v>
      </c>
      <c r="X875" s="99"/>
    </row>
    <row r="876" spans="2:24" ht="86.4">
      <c r="B876" s="45">
        <f t="shared" si="14"/>
        <v>870</v>
      </c>
      <c r="C876" s="45" t="s">
        <v>1800</v>
      </c>
      <c r="D876" s="45" t="s">
        <v>1929</v>
      </c>
      <c r="E876" s="99">
        <f>IF(D876="1.2(1)①",INDEX('1.2(1)①'!$B:$B,MATCH(F876,'1.2(1)①'!$J:$J,0),1),INDEX('1.2(1)②'!$B:$B,MATCH(F876,'1.2(1)②'!$J:$J,0),1))</f>
        <v>73</v>
      </c>
      <c r="F876" s="45" t="s">
        <v>2327</v>
      </c>
      <c r="G876" s="45" t="s">
        <v>1801</v>
      </c>
      <c r="H876" s="45" t="s">
        <v>1178</v>
      </c>
      <c r="I876" s="45" t="s">
        <v>1178</v>
      </c>
      <c r="J876" s="45" t="s">
        <v>1787</v>
      </c>
      <c r="K876" s="45" t="s">
        <v>1788</v>
      </c>
      <c r="L876" s="45">
        <v>2.6</v>
      </c>
      <c r="M876" s="45" t="s">
        <v>1187</v>
      </c>
      <c r="N876" s="45" t="s">
        <v>1188</v>
      </c>
      <c r="O876" s="73" t="s">
        <v>1178</v>
      </c>
      <c r="P876" s="45" t="s">
        <v>1182</v>
      </c>
      <c r="Q876" s="45" t="s">
        <v>1789</v>
      </c>
      <c r="R876" s="45" t="s">
        <v>1790</v>
      </c>
      <c r="S876" s="45" t="s">
        <v>1791</v>
      </c>
      <c r="T876" s="45" t="s">
        <v>1789</v>
      </c>
      <c r="U876" s="45" t="s">
        <v>1790</v>
      </c>
      <c r="V876" s="45" t="s">
        <v>1802</v>
      </c>
      <c r="W876" s="99" t="s">
        <v>2669</v>
      </c>
      <c r="X876" s="99"/>
    </row>
    <row r="877" spans="2:24" ht="273.60000000000002">
      <c r="B877" s="45">
        <f t="shared" si="14"/>
        <v>871</v>
      </c>
      <c r="C877" s="45" t="s">
        <v>1803</v>
      </c>
      <c r="D877" s="45" t="s">
        <v>1929</v>
      </c>
      <c r="E877" s="99">
        <f>IF(D877="1.2(1)①",INDEX('1.2(1)①'!$B:$B,MATCH(F877,'1.2(1)①'!$J:$J,0),1),INDEX('1.2(1)②'!$B:$B,MATCH(F877,'1.2(1)②'!$J:$J,0),1))</f>
        <v>73</v>
      </c>
      <c r="F877" s="45" t="s">
        <v>2327</v>
      </c>
      <c r="G877" s="45" t="s">
        <v>1801</v>
      </c>
      <c r="H877" s="45" t="s">
        <v>1178</v>
      </c>
      <c r="I877" s="45" t="s">
        <v>1178</v>
      </c>
      <c r="J877" s="45" t="s">
        <v>1787</v>
      </c>
      <c r="K877" s="45" t="s">
        <v>1788</v>
      </c>
      <c r="L877" s="45">
        <v>1</v>
      </c>
      <c r="M877" s="45" t="s">
        <v>1187</v>
      </c>
      <c r="N877" s="45" t="s">
        <v>1188</v>
      </c>
      <c r="O877" s="73" t="s">
        <v>1178</v>
      </c>
      <c r="P877" s="45" t="s">
        <v>1182</v>
      </c>
      <c r="Q877" s="45" t="s">
        <v>1796</v>
      </c>
      <c r="R877" s="45" t="s">
        <v>1797</v>
      </c>
      <c r="S877" s="45" t="s">
        <v>1798</v>
      </c>
      <c r="T877" s="45" t="s">
        <v>1796</v>
      </c>
      <c r="U877" s="45" t="s">
        <v>1797</v>
      </c>
      <c r="V877" s="45" t="s">
        <v>1804</v>
      </c>
      <c r="W877" s="99" t="s">
        <v>2669</v>
      </c>
      <c r="X877" s="99"/>
    </row>
    <row r="878" spans="2:24" ht="86.4">
      <c r="B878" s="45">
        <f t="shared" si="14"/>
        <v>872</v>
      </c>
      <c r="C878" s="45" t="s">
        <v>1805</v>
      </c>
      <c r="D878" s="45" t="s">
        <v>1929</v>
      </c>
      <c r="E878" s="99">
        <f>IF(D878="1.2(1)①",INDEX('1.2(1)①'!$B:$B,MATCH(F878,'1.2(1)①'!$J:$J,0),1),INDEX('1.2(1)②'!$B:$B,MATCH(F878,'1.2(1)②'!$J:$J,0),1))</f>
        <v>73</v>
      </c>
      <c r="F878" s="45" t="s">
        <v>2327</v>
      </c>
      <c r="G878" s="45" t="s">
        <v>1801</v>
      </c>
      <c r="H878" s="45" t="s">
        <v>1178</v>
      </c>
      <c r="I878" s="45" t="s">
        <v>1178</v>
      </c>
      <c r="J878" s="45" t="s">
        <v>1787</v>
      </c>
      <c r="K878" s="45" t="s">
        <v>1788</v>
      </c>
      <c r="L878" s="45">
        <v>1.6</v>
      </c>
      <c r="M878" s="45" t="s">
        <v>1187</v>
      </c>
      <c r="N878" s="45" t="s">
        <v>1188</v>
      </c>
      <c r="O878" s="73" t="s">
        <v>1178</v>
      </c>
      <c r="P878" s="45" t="s">
        <v>1182</v>
      </c>
      <c r="Q878" s="45" t="s">
        <v>1789</v>
      </c>
      <c r="R878" s="45" t="s">
        <v>1790</v>
      </c>
      <c r="S878" s="45" t="s">
        <v>1791</v>
      </c>
      <c r="T878" s="45" t="s">
        <v>1789</v>
      </c>
      <c r="U878" s="45" t="s">
        <v>1790</v>
      </c>
      <c r="V878" s="45" t="s">
        <v>1806</v>
      </c>
      <c r="W878" s="99" t="s">
        <v>2669</v>
      </c>
      <c r="X878" s="99"/>
    </row>
    <row r="879" spans="2:24" ht="86.4">
      <c r="B879" s="45">
        <f t="shared" si="14"/>
        <v>873</v>
      </c>
      <c r="C879" s="45" t="s">
        <v>1807</v>
      </c>
      <c r="D879" s="45" t="s">
        <v>1929</v>
      </c>
      <c r="E879" s="99">
        <f>IF(D879="1.2(1)①",INDEX('1.2(1)①'!$B:$B,MATCH(F879,'1.2(1)①'!$J:$J,0),1),INDEX('1.2(1)②'!$B:$B,MATCH(F879,'1.2(1)②'!$J:$J,0),1))</f>
        <v>73</v>
      </c>
      <c r="F879" s="45" t="s">
        <v>2327</v>
      </c>
      <c r="G879" s="45" t="s">
        <v>1801</v>
      </c>
      <c r="H879" s="45" t="s">
        <v>1178</v>
      </c>
      <c r="I879" s="45" t="s">
        <v>1178</v>
      </c>
      <c r="J879" s="45" t="s">
        <v>1787</v>
      </c>
      <c r="K879" s="45" t="s">
        <v>1788</v>
      </c>
      <c r="L879" s="45">
        <v>2.5</v>
      </c>
      <c r="M879" s="45" t="s">
        <v>1187</v>
      </c>
      <c r="N879" s="45" t="s">
        <v>1188</v>
      </c>
      <c r="O879" s="73" t="s">
        <v>1178</v>
      </c>
      <c r="P879" s="45" t="s">
        <v>1182</v>
      </c>
      <c r="Q879" s="45" t="s">
        <v>1789</v>
      </c>
      <c r="R879" s="45" t="s">
        <v>1790</v>
      </c>
      <c r="S879" s="45" t="s">
        <v>1791</v>
      </c>
      <c r="T879" s="45" t="s">
        <v>1789</v>
      </c>
      <c r="U879" s="45" t="s">
        <v>1790</v>
      </c>
      <c r="V879" s="45" t="s">
        <v>1808</v>
      </c>
      <c r="W879" s="99" t="s">
        <v>2669</v>
      </c>
      <c r="X879" s="99"/>
    </row>
    <row r="880" spans="2:24" ht="57.6">
      <c r="B880" s="45">
        <f t="shared" si="14"/>
        <v>874</v>
      </c>
      <c r="C880" s="45" t="s">
        <v>1809</v>
      </c>
      <c r="D880" s="45" t="s">
        <v>1929</v>
      </c>
      <c r="E880" s="99">
        <f>IF(D880="1.2(1)①",INDEX('1.2(1)①'!$B:$B,MATCH(F880,'1.2(1)①'!$J:$J,0),1),INDEX('1.2(1)②'!$B:$B,MATCH(F880,'1.2(1)②'!$J:$J,0),1))</f>
        <v>74</v>
      </c>
      <c r="F880" s="45" t="s">
        <v>2328</v>
      </c>
      <c r="G880" s="45" t="s">
        <v>1178</v>
      </c>
      <c r="H880" s="45" t="s">
        <v>1178</v>
      </c>
      <c r="I880" s="45" t="s">
        <v>1178</v>
      </c>
      <c r="J880" s="45" t="s">
        <v>1810</v>
      </c>
      <c r="K880" s="45" t="s">
        <v>1811</v>
      </c>
      <c r="L880" s="45">
        <v>2.1999999999999999E-2</v>
      </c>
      <c r="M880" s="45" t="s">
        <v>1187</v>
      </c>
      <c r="N880" s="45" t="s">
        <v>1188</v>
      </c>
      <c r="O880" s="73" t="s">
        <v>1178</v>
      </c>
      <c r="P880" s="45" t="s">
        <v>1182</v>
      </c>
      <c r="Q880" s="45" t="s">
        <v>1812</v>
      </c>
      <c r="R880" s="45" t="s">
        <v>1813</v>
      </c>
      <c r="S880" s="45" t="s">
        <v>1814</v>
      </c>
      <c r="T880" s="45" t="s">
        <v>1812</v>
      </c>
      <c r="U880" s="45" t="s">
        <v>1813</v>
      </c>
      <c r="V880" s="45" t="s">
        <v>1814</v>
      </c>
      <c r="W880" s="99" t="s">
        <v>2669</v>
      </c>
      <c r="X880" s="99"/>
    </row>
    <row r="881" spans="2:24" ht="28.8">
      <c r="B881" s="45">
        <f t="shared" si="14"/>
        <v>875</v>
      </c>
      <c r="C881" s="45" t="s">
        <v>1815</v>
      </c>
      <c r="D881" s="45" t="s">
        <v>1929</v>
      </c>
      <c r="E881" s="99">
        <f>IF(D881="1.2(1)①",INDEX('1.2(1)①'!$B:$B,MATCH(F881,'1.2(1)①'!$J:$J,0),1),INDEX('1.2(1)②'!$B:$B,MATCH(F881,'1.2(1)②'!$J:$J,0),1))</f>
        <v>74</v>
      </c>
      <c r="F881" s="45" t="s">
        <v>2328</v>
      </c>
      <c r="G881" s="45" t="s">
        <v>1816</v>
      </c>
      <c r="H881" s="45" t="s">
        <v>1178</v>
      </c>
      <c r="I881" s="45" t="s">
        <v>1178</v>
      </c>
      <c r="J881" s="45" t="s">
        <v>1810</v>
      </c>
      <c r="K881" s="45" t="s">
        <v>1811</v>
      </c>
      <c r="L881" s="45" t="s">
        <v>1178</v>
      </c>
      <c r="M881" s="45" t="s">
        <v>1187</v>
      </c>
      <c r="N881" s="45" t="s">
        <v>1188</v>
      </c>
      <c r="O881" s="73" t="s">
        <v>1178</v>
      </c>
      <c r="P881" s="45" t="s">
        <v>1182</v>
      </c>
      <c r="Q881" s="45" t="s">
        <v>1817</v>
      </c>
      <c r="R881" s="45" t="s">
        <v>1818</v>
      </c>
      <c r="S881" s="45" t="s">
        <v>1819</v>
      </c>
      <c r="T881" s="45" t="s">
        <v>1817</v>
      </c>
      <c r="U881" s="45" t="s">
        <v>1818</v>
      </c>
      <c r="V881" s="45" t="s">
        <v>1819</v>
      </c>
      <c r="W881" s="99" t="s">
        <v>2669</v>
      </c>
      <c r="X881" s="99"/>
    </row>
    <row r="882" spans="2:24" ht="28.8">
      <c r="B882" s="45">
        <f t="shared" si="14"/>
        <v>876</v>
      </c>
      <c r="C882" s="45" t="s">
        <v>1815</v>
      </c>
      <c r="D882" s="45" t="s">
        <v>1929</v>
      </c>
      <c r="E882" s="99">
        <f>IF(D882="1.2(1)①",INDEX('1.2(1)①'!$B:$B,MATCH(F882,'1.2(1)①'!$J:$J,0),1),INDEX('1.2(1)②'!$B:$B,MATCH(F882,'1.2(1)②'!$J:$J,0),1))</f>
        <v>74</v>
      </c>
      <c r="F882" s="45" t="s">
        <v>2328</v>
      </c>
      <c r="G882" s="45" t="s">
        <v>1820</v>
      </c>
      <c r="H882" s="45" t="s">
        <v>1178</v>
      </c>
      <c r="I882" s="45" t="s">
        <v>1178</v>
      </c>
      <c r="J882" s="45" t="s">
        <v>1810</v>
      </c>
      <c r="K882" s="45" t="s">
        <v>1811</v>
      </c>
      <c r="L882" s="45" t="s">
        <v>1178</v>
      </c>
      <c r="M882" s="45" t="s">
        <v>1187</v>
      </c>
      <c r="N882" s="45" t="s">
        <v>1188</v>
      </c>
      <c r="O882" s="73" t="s">
        <v>1178</v>
      </c>
      <c r="P882" s="45" t="s">
        <v>1182</v>
      </c>
      <c r="Q882" s="45" t="s">
        <v>1817</v>
      </c>
      <c r="R882" s="45" t="s">
        <v>1818</v>
      </c>
      <c r="S882" s="45" t="s">
        <v>1819</v>
      </c>
      <c r="T882" s="45" t="s">
        <v>1817</v>
      </c>
      <c r="U882" s="45" t="s">
        <v>1818</v>
      </c>
      <c r="V882" s="45" t="s">
        <v>1819</v>
      </c>
      <c r="W882" s="99" t="s">
        <v>2669</v>
      </c>
      <c r="X882" s="99"/>
    </row>
    <row r="883" spans="2:24" ht="57.6">
      <c r="B883" s="45">
        <f t="shared" si="14"/>
        <v>877</v>
      </c>
      <c r="C883" s="45" t="s">
        <v>1821</v>
      </c>
      <c r="D883" s="45" t="s">
        <v>1929</v>
      </c>
      <c r="E883" s="99">
        <f>IF(D883="1.2(1)①",INDEX('1.2(1)①'!$B:$B,MATCH(F883,'1.2(1)①'!$J:$J,0),1),INDEX('1.2(1)②'!$B:$B,MATCH(F883,'1.2(1)②'!$J:$J,0),1))</f>
        <v>74</v>
      </c>
      <c r="F883" s="45" t="s">
        <v>2328</v>
      </c>
      <c r="G883" s="45" t="s">
        <v>1178</v>
      </c>
      <c r="H883" s="45" t="s">
        <v>1178</v>
      </c>
      <c r="I883" s="45" t="s">
        <v>1178</v>
      </c>
      <c r="J883" s="45" t="s">
        <v>1810</v>
      </c>
      <c r="K883" s="45" t="s">
        <v>1811</v>
      </c>
      <c r="L883" s="45">
        <v>2E-3</v>
      </c>
      <c r="M883" s="45" t="s">
        <v>1187</v>
      </c>
      <c r="N883" s="45" t="s">
        <v>1188</v>
      </c>
      <c r="O883" s="73" t="s">
        <v>1178</v>
      </c>
      <c r="P883" s="45" t="s">
        <v>1182</v>
      </c>
      <c r="Q883" s="45" t="s">
        <v>1822</v>
      </c>
      <c r="R883" s="45" t="s">
        <v>1823</v>
      </c>
      <c r="S883" s="45" t="s">
        <v>1824</v>
      </c>
      <c r="T883" s="45" t="s">
        <v>1822</v>
      </c>
      <c r="U883" s="45" t="s">
        <v>1823</v>
      </c>
      <c r="V883" s="45" t="s">
        <v>1824</v>
      </c>
      <c r="W883" s="99" t="s">
        <v>2669</v>
      </c>
      <c r="X883" s="99"/>
    </row>
    <row r="884" spans="2:24" ht="57.6">
      <c r="B884" s="45">
        <f t="shared" ref="B884:B931" si="15">ROW(B884)-6</f>
        <v>878</v>
      </c>
      <c r="C884" s="45" t="s">
        <v>1853</v>
      </c>
      <c r="D884" s="45" t="s">
        <v>1929</v>
      </c>
      <c r="E884" s="99">
        <f>IF(D884="1.2(1)①",INDEX('1.2(1)①'!$B:$B,MATCH(F884,'1.2(1)①'!$J:$J,0),1),INDEX('1.2(1)②'!$B:$B,MATCH(F884,'1.2(1)②'!$J:$J,0),1))</f>
        <v>82</v>
      </c>
      <c r="F884" s="157" t="s">
        <v>194</v>
      </c>
      <c r="G884" s="45" t="s">
        <v>1178</v>
      </c>
      <c r="H884" s="45" t="s">
        <v>1178</v>
      </c>
      <c r="I884" s="45" t="s">
        <v>1178</v>
      </c>
      <c r="J884" s="45" t="s">
        <v>1854</v>
      </c>
      <c r="K884" s="45" t="s">
        <v>1490</v>
      </c>
      <c r="L884" s="45">
        <v>22.63</v>
      </c>
      <c r="M884" s="45" t="s">
        <v>1187</v>
      </c>
      <c r="N884" s="45" t="s">
        <v>1188</v>
      </c>
      <c r="O884" s="73" t="s">
        <v>1178</v>
      </c>
      <c r="P884" s="45" t="s">
        <v>1182</v>
      </c>
      <c r="Q884" s="45" t="s">
        <v>1855</v>
      </c>
      <c r="R884" s="45" t="s">
        <v>1856</v>
      </c>
      <c r="S884" s="45" t="s">
        <v>1857</v>
      </c>
      <c r="T884" s="45" t="s">
        <v>1858</v>
      </c>
      <c r="U884" s="45" t="s">
        <v>1859</v>
      </c>
      <c r="V884" s="45" t="s">
        <v>1860</v>
      </c>
      <c r="W884" s="99" t="s">
        <v>2669</v>
      </c>
      <c r="X884" s="99"/>
    </row>
    <row r="885" spans="2:24" ht="57.6">
      <c r="B885" s="45">
        <f t="shared" si="15"/>
        <v>879</v>
      </c>
      <c r="C885" s="45" t="s">
        <v>1853</v>
      </c>
      <c r="D885" s="45" t="s">
        <v>1929</v>
      </c>
      <c r="E885" s="99">
        <f>IF(D885="1.2(1)①",INDEX('1.2(1)①'!$B:$B,MATCH(F885,'1.2(1)①'!$J:$J,0),1),INDEX('1.2(1)②'!$B:$B,MATCH(F885,'1.2(1)②'!$J:$J,0),1))</f>
        <v>82</v>
      </c>
      <c r="F885" s="157" t="s">
        <v>194</v>
      </c>
      <c r="G885" s="45" t="s">
        <v>1178</v>
      </c>
      <c r="H885" s="45" t="s">
        <v>1178</v>
      </c>
      <c r="I885" s="45" t="s">
        <v>1178</v>
      </c>
      <c r="J885" s="45" t="s">
        <v>1861</v>
      </c>
      <c r="K885" s="45" t="s">
        <v>1490</v>
      </c>
      <c r="L885" s="45">
        <v>21.2</v>
      </c>
      <c r="M885" s="45" t="s">
        <v>1187</v>
      </c>
      <c r="N885" s="45" t="s">
        <v>1188</v>
      </c>
      <c r="O885" s="73" t="s">
        <v>1178</v>
      </c>
      <c r="P885" s="45" t="s">
        <v>1182</v>
      </c>
      <c r="Q885" s="45" t="s">
        <v>1862</v>
      </c>
      <c r="R885" s="45" t="s">
        <v>1859</v>
      </c>
      <c r="S885" s="45" t="s">
        <v>1863</v>
      </c>
      <c r="T885" s="45" t="s">
        <v>1862</v>
      </c>
      <c r="U885" s="45" t="s">
        <v>1859</v>
      </c>
      <c r="V885" s="45" t="s">
        <v>1860</v>
      </c>
      <c r="W885" s="99" t="s">
        <v>2669</v>
      </c>
      <c r="X885" s="99"/>
    </row>
    <row r="886" spans="2:24" ht="57.6">
      <c r="B886" s="45">
        <f t="shared" si="15"/>
        <v>880</v>
      </c>
      <c r="C886" s="45" t="s">
        <v>1864</v>
      </c>
      <c r="D886" s="45" t="s">
        <v>1929</v>
      </c>
      <c r="E886" s="99">
        <f>IF(D886="1.2(1)①",INDEX('1.2(1)①'!$B:$B,MATCH(F886,'1.2(1)①'!$J:$J,0),1),INDEX('1.2(1)②'!$B:$B,MATCH(F886,'1.2(1)②'!$J:$J,0),1))</f>
        <v>82</v>
      </c>
      <c r="F886" s="157" t="s">
        <v>194</v>
      </c>
      <c r="G886" s="45" t="s">
        <v>1178</v>
      </c>
      <c r="H886" s="45" t="s">
        <v>1178</v>
      </c>
      <c r="I886" s="45" t="s">
        <v>1178</v>
      </c>
      <c r="J886" s="45" t="s">
        <v>1861</v>
      </c>
      <c r="K886" s="45" t="s">
        <v>1490</v>
      </c>
      <c r="L886" s="45">
        <v>16.399999999999999</v>
      </c>
      <c r="M886" s="45" t="s">
        <v>1187</v>
      </c>
      <c r="N886" s="45" t="s">
        <v>1188</v>
      </c>
      <c r="O886" s="73" t="s">
        <v>1178</v>
      </c>
      <c r="P886" s="45" t="s">
        <v>1182</v>
      </c>
      <c r="Q886" s="45" t="s">
        <v>1862</v>
      </c>
      <c r="R886" s="45" t="s">
        <v>1859</v>
      </c>
      <c r="S886" s="45" t="s">
        <v>1860</v>
      </c>
      <c r="T886" s="45" t="s">
        <v>1862</v>
      </c>
      <c r="U886" s="45" t="s">
        <v>1859</v>
      </c>
      <c r="V886" s="45" t="s">
        <v>1860</v>
      </c>
      <c r="W886" s="99" t="s">
        <v>2669</v>
      </c>
      <c r="X886" s="99"/>
    </row>
    <row r="887" spans="2:24" ht="28.8">
      <c r="B887" s="45">
        <f t="shared" si="15"/>
        <v>881</v>
      </c>
      <c r="C887" s="45" t="s">
        <v>1865</v>
      </c>
      <c r="D887" s="45" t="s">
        <v>1929</v>
      </c>
      <c r="E887" s="99">
        <f>IF(D887="1.2(1)①",INDEX('1.2(1)①'!$B:$B,MATCH(F887,'1.2(1)①'!$J:$J,0),1),INDEX('1.2(1)②'!$B:$B,MATCH(F887,'1.2(1)②'!$J:$J,0),1))</f>
        <v>82</v>
      </c>
      <c r="F887" s="157" t="s">
        <v>194</v>
      </c>
      <c r="G887" s="45" t="s">
        <v>1178</v>
      </c>
      <c r="H887" s="45" t="s">
        <v>1178</v>
      </c>
      <c r="I887" s="45" t="s">
        <v>1178</v>
      </c>
      <c r="J887" s="45" t="s">
        <v>1861</v>
      </c>
      <c r="K887" s="45" t="s">
        <v>1490</v>
      </c>
      <c r="L887" s="45">
        <v>15.1</v>
      </c>
      <c r="M887" s="45" t="s">
        <v>1187</v>
      </c>
      <c r="N887" s="45" t="s">
        <v>1188</v>
      </c>
      <c r="O887" s="73" t="s">
        <v>1178</v>
      </c>
      <c r="P887" s="45" t="s">
        <v>1182</v>
      </c>
      <c r="Q887" s="45" t="s">
        <v>1855</v>
      </c>
      <c r="R887" s="45" t="s">
        <v>1856</v>
      </c>
      <c r="S887" s="45" t="s">
        <v>1857</v>
      </c>
      <c r="T887" s="45" t="s">
        <v>1866</v>
      </c>
      <c r="U887" s="45" t="s">
        <v>1867</v>
      </c>
      <c r="V887" s="45" t="s">
        <v>1868</v>
      </c>
      <c r="W887" s="99" t="s">
        <v>2669</v>
      </c>
      <c r="X887" s="99"/>
    </row>
    <row r="888" spans="2:24" ht="57.6">
      <c r="B888" s="45">
        <f t="shared" si="15"/>
        <v>882</v>
      </c>
      <c r="C888" s="45" t="s">
        <v>1869</v>
      </c>
      <c r="D888" s="45" t="s">
        <v>1929</v>
      </c>
      <c r="E888" s="99">
        <f>IF(D888="1.2(1)①",INDEX('1.2(1)①'!$B:$B,MATCH(F888,'1.2(1)①'!$J:$J,0),1),INDEX('1.2(1)②'!$B:$B,MATCH(F888,'1.2(1)②'!$J:$J,0),1))</f>
        <v>82</v>
      </c>
      <c r="F888" s="157" t="s">
        <v>194</v>
      </c>
      <c r="G888" s="45" t="s">
        <v>1178</v>
      </c>
      <c r="H888" s="45" t="s">
        <v>1178</v>
      </c>
      <c r="I888" s="45" t="s">
        <v>1178</v>
      </c>
      <c r="J888" s="45" t="s">
        <v>1861</v>
      </c>
      <c r="K888" s="45" t="s">
        <v>1490</v>
      </c>
      <c r="L888" s="45">
        <v>9.6</v>
      </c>
      <c r="M888" s="45" t="s">
        <v>1187</v>
      </c>
      <c r="N888" s="45" t="s">
        <v>1188</v>
      </c>
      <c r="O888" s="73" t="s">
        <v>1178</v>
      </c>
      <c r="P888" s="45" t="s">
        <v>1182</v>
      </c>
      <c r="Q888" s="45" t="s">
        <v>1855</v>
      </c>
      <c r="R888" s="45" t="s">
        <v>1856</v>
      </c>
      <c r="S888" s="45" t="s">
        <v>1857</v>
      </c>
      <c r="T888" s="45" t="s">
        <v>1870</v>
      </c>
      <c r="U888" s="45" t="s">
        <v>1871</v>
      </c>
      <c r="V888" s="45" t="s">
        <v>1872</v>
      </c>
      <c r="W888" s="99" t="s">
        <v>2669</v>
      </c>
      <c r="X888" s="99"/>
    </row>
    <row r="889" spans="2:24" ht="72">
      <c r="B889" s="45">
        <f t="shared" si="15"/>
        <v>883</v>
      </c>
      <c r="C889" s="45" t="s">
        <v>1873</v>
      </c>
      <c r="D889" s="45" t="s">
        <v>1929</v>
      </c>
      <c r="E889" s="99">
        <f>IF(D889="1.2(1)①",INDEX('1.2(1)①'!$B:$B,MATCH(F889,'1.2(1)①'!$J:$J,0),1),INDEX('1.2(1)②'!$B:$B,MATCH(F889,'1.2(1)②'!$J:$J,0),1))</f>
        <v>82</v>
      </c>
      <c r="F889" s="157" t="s">
        <v>194</v>
      </c>
      <c r="G889" s="45" t="s">
        <v>1178</v>
      </c>
      <c r="H889" s="45" t="s">
        <v>1507</v>
      </c>
      <c r="I889" s="45" t="s">
        <v>1874</v>
      </c>
      <c r="J889" s="45" t="s">
        <v>1875</v>
      </c>
      <c r="K889" s="45" t="s">
        <v>1490</v>
      </c>
      <c r="L889" s="45">
        <v>98</v>
      </c>
      <c r="M889" s="45" t="s">
        <v>1187</v>
      </c>
      <c r="N889" s="45" t="s">
        <v>1188</v>
      </c>
      <c r="O889" s="73" t="s">
        <v>1178</v>
      </c>
      <c r="P889" s="45" t="s">
        <v>1182</v>
      </c>
      <c r="Q889" s="45" t="s">
        <v>1876</v>
      </c>
      <c r="R889" s="45" t="s">
        <v>1877</v>
      </c>
      <c r="S889" s="45" t="s">
        <v>1878</v>
      </c>
      <c r="T889" s="45" t="s">
        <v>1876</v>
      </c>
      <c r="U889" s="45" t="s">
        <v>1877</v>
      </c>
      <c r="V889" s="45" t="s">
        <v>1879</v>
      </c>
      <c r="W889" s="99" t="s">
        <v>2669</v>
      </c>
      <c r="X889" s="99"/>
    </row>
    <row r="890" spans="2:24" ht="72">
      <c r="B890" s="45">
        <f t="shared" si="15"/>
        <v>884</v>
      </c>
      <c r="C890" s="45" t="s">
        <v>1873</v>
      </c>
      <c r="D890" s="45" t="s">
        <v>1929</v>
      </c>
      <c r="E890" s="99">
        <f>IF(D890="1.2(1)①",INDEX('1.2(1)①'!$B:$B,MATCH(F890,'1.2(1)①'!$J:$J,0),1),INDEX('1.2(1)②'!$B:$B,MATCH(F890,'1.2(1)②'!$J:$J,0),1))</f>
        <v>82</v>
      </c>
      <c r="F890" s="157" t="s">
        <v>194</v>
      </c>
      <c r="G890" s="45" t="s">
        <v>1178</v>
      </c>
      <c r="H890" s="45" t="s">
        <v>1507</v>
      </c>
      <c r="I890" s="45" t="s">
        <v>1880</v>
      </c>
      <c r="J890" s="45" t="s">
        <v>1875</v>
      </c>
      <c r="K890" s="45" t="s">
        <v>1490</v>
      </c>
      <c r="L890" s="45">
        <v>98.4</v>
      </c>
      <c r="M890" s="45" t="s">
        <v>1187</v>
      </c>
      <c r="N890" s="45" t="s">
        <v>1188</v>
      </c>
      <c r="O890" s="73" t="s">
        <v>1178</v>
      </c>
      <c r="P890" s="45" t="s">
        <v>1182</v>
      </c>
      <c r="Q890" s="45" t="s">
        <v>1876</v>
      </c>
      <c r="R890" s="45" t="s">
        <v>1877</v>
      </c>
      <c r="S890" s="45" t="s">
        <v>1878</v>
      </c>
      <c r="T890" s="45" t="s">
        <v>1876</v>
      </c>
      <c r="U890" s="45" t="s">
        <v>1877</v>
      </c>
      <c r="V890" s="45" t="s">
        <v>1879</v>
      </c>
      <c r="W890" s="99" t="s">
        <v>2669</v>
      </c>
      <c r="X890" s="99"/>
    </row>
    <row r="891" spans="2:24" ht="72">
      <c r="B891" s="45">
        <f t="shared" si="15"/>
        <v>885</v>
      </c>
      <c r="C891" s="45" t="s">
        <v>1881</v>
      </c>
      <c r="D891" s="45" t="s">
        <v>1929</v>
      </c>
      <c r="E891" s="99">
        <f>IF(D891="1.2(1)①",INDEX('1.2(1)①'!$B:$B,MATCH(F891,'1.2(1)①'!$J:$J,0),1),INDEX('1.2(1)②'!$B:$B,MATCH(F891,'1.2(1)②'!$J:$J,0),1))</f>
        <v>82</v>
      </c>
      <c r="F891" s="157" t="s">
        <v>194</v>
      </c>
      <c r="G891" s="45" t="s">
        <v>1178</v>
      </c>
      <c r="H891" s="45" t="s">
        <v>1178</v>
      </c>
      <c r="I891" s="45" t="s">
        <v>1178</v>
      </c>
      <c r="J891" s="45" t="s">
        <v>1875</v>
      </c>
      <c r="K891" s="45" t="s">
        <v>1490</v>
      </c>
      <c r="L891" s="45">
        <v>96.5</v>
      </c>
      <c r="M891" s="45" t="s">
        <v>1187</v>
      </c>
      <c r="N891" s="45" t="s">
        <v>1188</v>
      </c>
      <c r="O891" s="73" t="s">
        <v>1178</v>
      </c>
      <c r="P891" s="45" t="s">
        <v>1182</v>
      </c>
      <c r="Q891" s="45" t="s">
        <v>1876</v>
      </c>
      <c r="R891" s="45" t="s">
        <v>1877</v>
      </c>
      <c r="S891" s="45" t="s">
        <v>1878</v>
      </c>
      <c r="T891" s="45" t="s">
        <v>1876</v>
      </c>
      <c r="U891" s="45" t="s">
        <v>1877</v>
      </c>
      <c r="V891" s="45" t="s">
        <v>1879</v>
      </c>
      <c r="W891" s="99" t="s">
        <v>2669</v>
      </c>
      <c r="X891" s="99"/>
    </row>
    <row r="892" spans="2:24" ht="57.6">
      <c r="B892" s="45">
        <f t="shared" si="15"/>
        <v>886</v>
      </c>
      <c r="C892" s="45" t="s">
        <v>1882</v>
      </c>
      <c r="D892" s="45" t="s">
        <v>1929</v>
      </c>
      <c r="E892" s="99">
        <f>IF(D892="1.2(1)①",INDEX('1.2(1)①'!$B:$B,MATCH(F892,'1.2(1)①'!$J:$J,0),1),INDEX('1.2(1)②'!$B:$B,MATCH(F892,'1.2(1)②'!$J:$J,0),1))</f>
        <v>83</v>
      </c>
      <c r="F892" s="45" t="s">
        <v>2329</v>
      </c>
      <c r="G892" s="45" t="s">
        <v>1178</v>
      </c>
      <c r="H892" s="45" t="s">
        <v>1507</v>
      </c>
      <c r="I892" s="45" t="s">
        <v>1883</v>
      </c>
      <c r="J892" s="45" t="s">
        <v>1884</v>
      </c>
      <c r="K892" s="45" t="s">
        <v>1490</v>
      </c>
      <c r="L892" s="45">
        <v>80</v>
      </c>
      <c r="M892" s="45" t="s">
        <v>1187</v>
      </c>
      <c r="N892" s="45" t="s">
        <v>1188</v>
      </c>
      <c r="O892" s="73" t="s">
        <v>1178</v>
      </c>
      <c r="P892" s="45" t="s">
        <v>1182</v>
      </c>
      <c r="Q892" s="45" t="s">
        <v>1885</v>
      </c>
      <c r="R892" s="45" t="s">
        <v>1886</v>
      </c>
      <c r="S892" s="45" t="s">
        <v>1887</v>
      </c>
      <c r="T892" s="45" t="s">
        <v>1885</v>
      </c>
      <c r="U892" s="45" t="s">
        <v>1886</v>
      </c>
      <c r="V892" s="45" t="s">
        <v>1888</v>
      </c>
      <c r="W892" s="99" t="s">
        <v>2669</v>
      </c>
      <c r="X892" s="99"/>
    </row>
    <row r="893" spans="2:24" ht="57.6">
      <c r="B893" s="99">
        <f t="shared" si="15"/>
        <v>887</v>
      </c>
      <c r="C893" s="45" t="s">
        <v>1889</v>
      </c>
      <c r="D893" s="45" t="s">
        <v>1929</v>
      </c>
      <c r="E893" s="99">
        <f>IF(D893="1.2(1)①",INDEX('1.2(1)①'!$B:$B,MATCH(F893,'1.2(1)①'!$J:$J,0),1),INDEX('1.2(1)②'!$B:$B,MATCH(F893,'1.2(1)②'!$J:$J,0),1))</f>
        <v>83</v>
      </c>
      <c r="F893" s="45" t="s">
        <v>2329</v>
      </c>
      <c r="G893" s="45" t="s">
        <v>1178</v>
      </c>
      <c r="H893" s="45" t="s">
        <v>1507</v>
      </c>
      <c r="I893" s="45" t="s">
        <v>1883</v>
      </c>
      <c r="J893" s="45" t="s">
        <v>1884</v>
      </c>
      <c r="K893" s="45" t="s">
        <v>1490</v>
      </c>
      <c r="L893" s="45">
        <v>85</v>
      </c>
      <c r="M893" s="45" t="s">
        <v>1187</v>
      </c>
      <c r="N893" s="45" t="s">
        <v>1188</v>
      </c>
      <c r="O893" s="73" t="s">
        <v>1178</v>
      </c>
      <c r="P893" s="45" t="s">
        <v>1182</v>
      </c>
      <c r="Q893" s="45" t="s">
        <v>1885</v>
      </c>
      <c r="R893" s="45" t="s">
        <v>1886</v>
      </c>
      <c r="S893" s="45" t="s">
        <v>1890</v>
      </c>
      <c r="T893" s="45" t="s">
        <v>1885</v>
      </c>
      <c r="U893" s="45" t="s">
        <v>1886</v>
      </c>
      <c r="V893" s="45" t="s">
        <v>1888</v>
      </c>
      <c r="W893" s="99" t="s">
        <v>2669</v>
      </c>
      <c r="X893" s="99"/>
    </row>
    <row r="894" spans="2:24" ht="57.6">
      <c r="B894" s="99">
        <f t="shared" si="15"/>
        <v>888</v>
      </c>
      <c r="C894" s="45" t="s">
        <v>1891</v>
      </c>
      <c r="D894" s="45" t="s">
        <v>1929</v>
      </c>
      <c r="E894" s="99">
        <f>IF(D894="1.2(1)①",INDEX('1.2(1)①'!$B:$B,MATCH(F894,'1.2(1)①'!$J:$J,0),1),INDEX('1.2(1)②'!$B:$B,MATCH(F894,'1.2(1)②'!$J:$J,0),1))</f>
        <v>84</v>
      </c>
      <c r="F894" s="45" t="s">
        <v>2330</v>
      </c>
      <c r="G894" s="45" t="s">
        <v>1892</v>
      </c>
      <c r="H894" s="45" t="s">
        <v>1507</v>
      </c>
      <c r="I894" s="45" t="s">
        <v>1893</v>
      </c>
      <c r="J894" s="45" t="s">
        <v>1894</v>
      </c>
      <c r="K894" s="45" t="s">
        <v>1490</v>
      </c>
      <c r="L894" s="45" t="s">
        <v>1178</v>
      </c>
      <c r="M894" s="45" t="s">
        <v>1187</v>
      </c>
      <c r="N894" s="45" t="s">
        <v>1188</v>
      </c>
      <c r="O894" s="73" t="s">
        <v>1178</v>
      </c>
      <c r="P894" s="45" t="s">
        <v>1309</v>
      </c>
      <c r="Q894" s="45" t="s">
        <v>1895</v>
      </c>
      <c r="R894" s="45" t="s">
        <v>1178</v>
      </c>
      <c r="S894" s="45" t="s">
        <v>1896</v>
      </c>
      <c r="T894" s="45" t="s">
        <v>1895</v>
      </c>
      <c r="U894" s="45" t="s">
        <v>1178</v>
      </c>
      <c r="V894" s="45" t="s">
        <v>1897</v>
      </c>
      <c r="W894" s="99" t="s">
        <v>2669</v>
      </c>
      <c r="X894" s="99"/>
    </row>
    <row r="895" spans="2:24" ht="57.6">
      <c r="B895" s="99">
        <f t="shared" si="15"/>
        <v>889</v>
      </c>
      <c r="C895" s="45" t="s">
        <v>1891</v>
      </c>
      <c r="D895" s="45" t="s">
        <v>1929</v>
      </c>
      <c r="E895" s="99">
        <f>IF(D895="1.2(1)①",INDEX('1.2(1)①'!$B:$B,MATCH(F895,'1.2(1)①'!$J:$J,0),1),INDEX('1.2(1)②'!$B:$B,MATCH(F895,'1.2(1)②'!$J:$J,0),1))</f>
        <v>84</v>
      </c>
      <c r="F895" s="45" t="s">
        <v>2330</v>
      </c>
      <c r="G895" s="45" t="s">
        <v>1892</v>
      </c>
      <c r="H895" s="45" t="s">
        <v>1507</v>
      </c>
      <c r="I895" s="45" t="s">
        <v>1898</v>
      </c>
      <c r="J895" s="45" t="s">
        <v>1894</v>
      </c>
      <c r="K895" s="45" t="s">
        <v>1490</v>
      </c>
      <c r="L895" s="45" t="s">
        <v>1178</v>
      </c>
      <c r="M895" s="45" t="s">
        <v>1187</v>
      </c>
      <c r="N895" s="45" t="s">
        <v>1188</v>
      </c>
      <c r="O895" s="73" t="s">
        <v>1178</v>
      </c>
      <c r="P895" s="45" t="s">
        <v>1309</v>
      </c>
      <c r="Q895" s="45" t="s">
        <v>1895</v>
      </c>
      <c r="R895" s="45" t="s">
        <v>1178</v>
      </c>
      <c r="S895" s="45" t="s">
        <v>1896</v>
      </c>
      <c r="T895" s="45" t="s">
        <v>1895</v>
      </c>
      <c r="U895" s="45" t="s">
        <v>1178</v>
      </c>
      <c r="V895" s="45" t="s">
        <v>1897</v>
      </c>
      <c r="W895" s="99" t="s">
        <v>2669</v>
      </c>
      <c r="X895" s="99"/>
    </row>
    <row r="896" spans="2:24" ht="57.6">
      <c r="B896" s="99">
        <f t="shared" si="15"/>
        <v>890</v>
      </c>
      <c r="C896" s="45" t="s">
        <v>1891</v>
      </c>
      <c r="D896" s="45" t="s">
        <v>1929</v>
      </c>
      <c r="E896" s="99">
        <f>IF(D896="1.2(1)①",INDEX('1.2(1)①'!$B:$B,MATCH(F896,'1.2(1)①'!$J:$J,0),1),INDEX('1.2(1)②'!$B:$B,MATCH(F896,'1.2(1)②'!$J:$J,0),1))</f>
        <v>84</v>
      </c>
      <c r="F896" s="45" t="s">
        <v>2330</v>
      </c>
      <c r="G896" s="45" t="s">
        <v>1892</v>
      </c>
      <c r="H896" s="45" t="s">
        <v>1507</v>
      </c>
      <c r="I896" s="45" t="s">
        <v>1899</v>
      </c>
      <c r="J896" s="45" t="s">
        <v>1894</v>
      </c>
      <c r="K896" s="45" t="s">
        <v>1490</v>
      </c>
      <c r="L896" s="45">
        <v>6.2</v>
      </c>
      <c r="M896" s="45" t="s">
        <v>1187</v>
      </c>
      <c r="N896" s="45" t="s">
        <v>1188</v>
      </c>
      <c r="O896" s="73" t="s">
        <v>1178</v>
      </c>
      <c r="P896" s="45" t="s">
        <v>1309</v>
      </c>
      <c r="Q896" s="45" t="s">
        <v>1895</v>
      </c>
      <c r="R896" s="45" t="s">
        <v>1178</v>
      </c>
      <c r="S896" s="45" t="s">
        <v>1896</v>
      </c>
      <c r="T896" s="45" t="s">
        <v>1895</v>
      </c>
      <c r="U896" s="45" t="s">
        <v>1178</v>
      </c>
      <c r="V896" s="45" t="s">
        <v>1897</v>
      </c>
      <c r="W896" s="99" t="s">
        <v>2669</v>
      </c>
      <c r="X896" s="99"/>
    </row>
    <row r="897" spans="2:24" ht="57.6">
      <c r="B897" s="99">
        <f t="shared" si="15"/>
        <v>891</v>
      </c>
      <c r="C897" s="45" t="s">
        <v>1891</v>
      </c>
      <c r="D897" s="45" t="s">
        <v>1929</v>
      </c>
      <c r="E897" s="99">
        <f>IF(D897="1.2(1)①",INDEX('1.2(1)①'!$B:$B,MATCH(F897,'1.2(1)①'!$J:$J,0),1),INDEX('1.2(1)②'!$B:$B,MATCH(F897,'1.2(1)②'!$J:$J,0),1))</f>
        <v>84</v>
      </c>
      <c r="F897" s="45" t="s">
        <v>2330</v>
      </c>
      <c r="G897" s="45" t="s">
        <v>1892</v>
      </c>
      <c r="H897" s="45" t="s">
        <v>1507</v>
      </c>
      <c r="I897" s="45" t="s">
        <v>1900</v>
      </c>
      <c r="J897" s="45" t="s">
        <v>1894</v>
      </c>
      <c r="K897" s="45" t="s">
        <v>1490</v>
      </c>
      <c r="L897" s="45">
        <v>6.2</v>
      </c>
      <c r="M897" s="45" t="s">
        <v>1187</v>
      </c>
      <c r="N897" s="45" t="s">
        <v>1188</v>
      </c>
      <c r="O897" s="73" t="s">
        <v>1178</v>
      </c>
      <c r="P897" s="45" t="s">
        <v>1309</v>
      </c>
      <c r="Q897" s="45" t="s">
        <v>1895</v>
      </c>
      <c r="R897" s="45" t="s">
        <v>1178</v>
      </c>
      <c r="S897" s="45" t="s">
        <v>1896</v>
      </c>
      <c r="T897" s="45" t="s">
        <v>1895</v>
      </c>
      <c r="U897" s="45" t="s">
        <v>1178</v>
      </c>
      <c r="V897" s="45" t="s">
        <v>1897</v>
      </c>
      <c r="W897" s="99" t="s">
        <v>2669</v>
      </c>
      <c r="X897" s="99"/>
    </row>
    <row r="898" spans="2:24" ht="57.6">
      <c r="B898" s="99">
        <f t="shared" si="15"/>
        <v>892</v>
      </c>
      <c r="C898" s="45" t="s">
        <v>1891</v>
      </c>
      <c r="D898" s="45" t="s">
        <v>1929</v>
      </c>
      <c r="E898" s="99">
        <f>IF(D898="1.2(1)①",INDEX('1.2(1)①'!$B:$B,MATCH(F898,'1.2(1)①'!$J:$J,0),1),INDEX('1.2(1)②'!$B:$B,MATCH(F898,'1.2(1)②'!$J:$J,0),1))</f>
        <v>84</v>
      </c>
      <c r="F898" s="45" t="s">
        <v>2330</v>
      </c>
      <c r="G898" s="45" t="s">
        <v>1892</v>
      </c>
      <c r="H898" s="45" t="s">
        <v>1507</v>
      </c>
      <c r="I898" s="45" t="s">
        <v>1522</v>
      </c>
      <c r="J898" s="45" t="s">
        <v>1894</v>
      </c>
      <c r="K898" s="45" t="s">
        <v>1490</v>
      </c>
      <c r="L898" s="45">
        <v>6.8</v>
      </c>
      <c r="M898" s="45" t="s">
        <v>1187</v>
      </c>
      <c r="N898" s="45" t="s">
        <v>1188</v>
      </c>
      <c r="O898" s="73" t="s">
        <v>1178</v>
      </c>
      <c r="P898" s="45" t="s">
        <v>1309</v>
      </c>
      <c r="Q898" s="45" t="s">
        <v>1895</v>
      </c>
      <c r="R898" s="45" t="s">
        <v>1178</v>
      </c>
      <c r="S898" s="45" t="s">
        <v>1896</v>
      </c>
      <c r="T898" s="45" t="s">
        <v>1895</v>
      </c>
      <c r="U898" s="45" t="s">
        <v>1178</v>
      </c>
      <c r="V898" s="45" t="s">
        <v>1897</v>
      </c>
      <c r="W898" s="99" t="s">
        <v>2669</v>
      </c>
      <c r="X898" s="99"/>
    </row>
    <row r="899" spans="2:24" ht="57.6">
      <c r="B899" s="99">
        <f t="shared" si="15"/>
        <v>893</v>
      </c>
      <c r="C899" s="45" t="s">
        <v>1891</v>
      </c>
      <c r="D899" s="45" t="s">
        <v>1929</v>
      </c>
      <c r="E899" s="99">
        <f>IF(D899="1.2(1)①",INDEX('1.2(1)①'!$B:$B,MATCH(F899,'1.2(1)①'!$J:$J,0),1),INDEX('1.2(1)②'!$B:$B,MATCH(F899,'1.2(1)②'!$J:$J,0),1))</f>
        <v>84</v>
      </c>
      <c r="F899" s="45" t="s">
        <v>2330</v>
      </c>
      <c r="G899" s="45" t="s">
        <v>1892</v>
      </c>
      <c r="H899" s="45" t="s">
        <v>1507</v>
      </c>
      <c r="I899" s="45" t="s">
        <v>1529</v>
      </c>
      <c r="J899" s="45" t="s">
        <v>1894</v>
      </c>
      <c r="K899" s="45" t="s">
        <v>1490</v>
      </c>
      <c r="L899" s="45" t="s">
        <v>1178</v>
      </c>
      <c r="M899" s="45" t="s">
        <v>1187</v>
      </c>
      <c r="N899" s="45" t="s">
        <v>1188</v>
      </c>
      <c r="O899" s="73" t="s">
        <v>1178</v>
      </c>
      <c r="P899" s="45" t="s">
        <v>1309</v>
      </c>
      <c r="Q899" s="45" t="s">
        <v>1895</v>
      </c>
      <c r="R899" s="45" t="s">
        <v>1178</v>
      </c>
      <c r="S899" s="45" t="s">
        <v>1896</v>
      </c>
      <c r="T899" s="45" t="s">
        <v>1895</v>
      </c>
      <c r="U899" s="45" t="s">
        <v>1178</v>
      </c>
      <c r="V899" s="45" t="s">
        <v>1897</v>
      </c>
      <c r="W899" s="99" t="s">
        <v>2669</v>
      </c>
      <c r="X899" s="99"/>
    </row>
    <row r="900" spans="2:24" ht="57.6">
      <c r="B900" s="99">
        <f t="shared" si="15"/>
        <v>894</v>
      </c>
      <c r="C900" s="45" t="s">
        <v>1891</v>
      </c>
      <c r="D900" s="45" t="s">
        <v>1929</v>
      </c>
      <c r="E900" s="99">
        <f>IF(D900="1.2(1)①",INDEX('1.2(1)①'!$B:$B,MATCH(F900,'1.2(1)①'!$J:$J,0),1),INDEX('1.2(1)②'!$B:$B,MATCH(F900,'1.2(1)②'!$J:$J,0),1))</f>
        <v>84</v>
      </c>
      <c r="F900" s="45" t="s">
        <v>2330</v>
      </c>
      <c r="G900" s="45" t="s">
        <v>1901</v>
      </c>
      <c r="H900" s="45" t="s">
        <v>1507</v>
      </c>
      <c r="I900" s="45" t="s">
        <v>1893</v>
      </c>
      <c r="J900" s="45" t="s">
        <v>1894</v>
      </c>
      <c r="K900" s="45" t="s">
        <v>1490</v>
      </c>
      <c r="L900" s="45" t="s">
        <v>1178</v>
      </c>
      <c r="M900" s="45" t="s">
        <v>1187</v>
      </c>
      <c r="N900" s="45" t="s">
        <v>1188</v>
      </c>
      <c r="O900" s="73" t="s">
        <v>1178</v>
      </c>
      <c r="P900" s="45" t="s">
        <v>1309</v>
      </c>
      <c r="Q900" s="45" t="s">
        <v>1895</v>
      </c>
      <c r="R900" s="45" t="s">
        <v>1178</v>
      </c>
      <c r="S900" s="45" t="s">
        <v>1896</v>
      </c>
      <c r="T900" s="45" t="s">
        <v>1895</v>
      </c>
      <c r="U900" s="45" t="s">
        <v>1178</v>
      </c>
      <c r="V900" s="45" t="s">
        <v>1897</v>
      </c>
      <c r="W900" s="99" t="s">
        <v>2669</v>
      </c>
      <c r="X900" s="99"/>
    </row>
    <row r="901" spans="2:24" ht="57.6">
      <c r="B901" s="99">
        <f t="shared" si="15"/>
        <v>895</v>
      </c>
      <c r="C901" s="45" t="s">
        <v>1891</v>
      </c>
      <c r="D901" s="45" t="s">
        <v>1929</v>
      </c>
      <c r="E901" s="99">
        <f>IF(D901="1.2(1)①",INDEX('1.2(1)①'!$B:$B,MATCH(F901,'1.2(1)①'!$J:$J,0),1),INDEX('1.2(1)②'!$B:$B,MATCH(F901,'1.2(1)②'!$J:$J,0),1))</f>
        <v>84</v>
      </c>
      <c r="F901" s="45" t="s">
        <v>2330</v>
      </c>
      <c r="G901" s="45" t="s">
        <v>1901</v>
      </c>
      <c r="H901" s="45" t="s">
        <v>1507</v>
      </c>
      <c r="I901" s="45" t="s">
        <v>1898</v>
      </c>
      <c r="J901" s="45" t="s">
        <v>1894</v>
      </c>
      <c r="K901" s="45" t="s">
        <v>1490</v>
      </c>
      <c r="L901" s="45" t="s">
        <v>1178</v>
      </c>
      <c r="M901" s="45" t="s">
        <v>1187</v>
      </c>
      <c r="N901" s="45" t="s">
        <v>1188</v>
      </c>
      <c r="O901" s="73" t="s">
        <v>1178</v>
      </c>
      <c r="P901" s="45" t="s">
        <v>1309</v>
      </c>
      <c r="Q901" s="45" t="s">
        <v>1895</v>
      </c>
      <c r="R901" s="45" t="s">
        <v>1178</v>
      </c>
      <c r="S901" s="45" t="s">
        <v>1896</v>
      </c>
      <c r="T901" s="45" t="s">
        <v>1895</v>
      </c>
      <c r="U901" s="45" t="s">
        <v>1178</v>
      </c>
      <c r="V901" s="45" t="s">
        <v>1897</v>
      </c>
      <c r="W901" s="99" t="s">
        <v>2669</v>
      </c>
      <c r="X901" s="99"/>
    </row>
    <row r="902" spans="2:24" ht="57.6">
      <c r="B902" s="99">
        <f t="shared" si="15"/>
        <v>896</v>
      </c>
      <c r="C902" s="45" t="s">
        <v>1891</v>
      </c>
      <c r="D902" s="45" t="s">
        <v>1929</v>
      </c>
      <c r="E902" s="99">
        <f>IF(D902="1.2(1)①",INDEX('1.2(1)①'!$B:$B,MATCH(F902,'1.2(1)①'!$J:$J,0),1),INDEX('1.2(1)②'!$B:$B,MATCH(F902,'1.2(1)②'!$J:$J,0),1))</f>
        <v>84</v>
      </c>
      <c r="F902" s="45" t="s">
        <v>2330</v>
      </c>
      <c r="G902" s="45" t="s">
        <v>1901</v>
      </c>
      <c r="H902" s="45" t="s">
        <v>1507</v>
      </c>
      <c r="I902" s="45" t="s">
        <v>1899</v>
      </c>
      <c r="J902" s="45" t="s">
        <v>1894</v>
      </c>
      <c r="K902" s="45" t="s">
        <v>1490</v>
      </c>
      <c r="L902" s="45">
        <v>6.2</v>
      </c>
      <c r="M902" s="45" t="s">
        <v>1187</v>
      </c>
      <c r="N902" s="45" t="s">
        <v>1188</v>
      </c>
      <c r="O902" s="73" t="s">
        <v>1178</v>
      </c>
      <c r="P902" s="45" t="s">
        <v>1309</v>
      </c>
      <c r="Q902" s="45" t="s">
        <v>1895</v>
      </c>
      <c r="R902" s="45" t="s">
        <v>1178</v>
      </c>
      <c r="S902" s="45" t="s">
        <v>1896</v>
      </c>
      <c r="T902" s="45" t="s">
        <v>1895</v>
      </c>
      <c r="U902" s="45" t="s">
        <v>1178</v>
      </c>
      <c r="V902" s="45" t="s">
        <v>1897</v>
      </c>
      <c r="W902" s="99" t="s">
        <v>2669</v>
      </c>
      <c r="X902" s="99"/>
    </row>
    <row r="903" spans="2:24" ht="57.6">
      <c r="B903" s="99">
        <f t="shared" si="15"/>
        <v>897</v>
      </c>
      <c r="C903" s="45" t="s">
        <v>1891</v>
      </c>
      <c r="D903" s="45" t="s">
        <v>1929</v>
      </c>
      <c r="E903" s="99">
        <f>IF(D903="1.2(1)①",INDEX('1.2(1)①'!$B:$B,MATCH(F903,'1.2(1)①'!$J:$J,0),1),INDEX('1.2(1)②'!$B:$B,MATCH(F903,'1.2(1)②'!$J:$J,0),1))</f>
        <v>84</v>
      </c>
      <c r="F903" s="45" t="s">
        <v>2330</v>
      </c>
      <c r="G903" s="45" t="s">
        <v>1901</v>
      </c>
      <c r="H903" s="45" t="s">
        <v>1507</v>
      </c>
      <c r="I903" s="45" t="s">
        <v>1900</v>
      </c>
      <c r="J903" s="45" t="s">
        <v>1894</v>
      </c>
      <c r="K903" s="45" t="s">
        <v>1490</v>
      </c>
      <c r="L903" s="45">
        <v>6.8</v>
      </c>
      <c r="M903" s="45" t="s">
        <v>1187</v>
      </c>
      <c r="N903" s="45" t="s">
        <v>1188</v>
      </c>
      <c r="O903" s="73" t="s">
        <v>1178</v>
      </c>
      <c r="P903" s="45" t="s">
        <v>1309</v>
      </c>
      <c r="Q903" s="45" t="s">
        <v>1895</v>
      </c>
      <c r="R903" s="45" t="s">
        <v>1178</v>
      </c>
      <c r="S903" s="45" t="s">
        <v>1896</v>
      </c>
      <c r="T903" s="45" t="s">
        <v>1895</v>
      </c>
      <c r="U903" s="45" t="s">
        <v>1178</v>
      </c>
      <c r="V903" s="45" t="s">
        <v>1897</v>
      </c>
      <c r="W903" s="99" t="s">
        <v>2669</v>
      </c>
      <c r="X903" s="99"/>
    </row>
    <row r="904" spans="2:24" ht="57.6">
      <c r="B904" s="99">
        <f t="shared" si="15"/>
        <v>898</v>
      </c>
      <c r="C904" s="45" t="s">
        <v>1891</v>
      </c>
      <c r="D904" s="45" t="s">
        <v>1929</v>
      </c>
      <c r="E904" s="99">
        <f>IF(D904="1.2(1)①",INDEX('1.2(1)①'!$B:$B,MATCH(F904,'1.2(1)①'!$J:$J,0),1),INDEX('1.2(1)②'!$B:$B,MATCH(F904,'1.2(1)②'!$J:$J,0),1))</f>
        <v>84</v>
      </c>
      <c r="F904" s="45" t="s">
        <v>2330</v>
      </c>
      <c r="G904" s="45" t="s">
        <v>1901</v>
      </c>
      <c r="H904" s="45" t="s">
        <v>1507</v>
      </c>
      <c r="I904" s="45" t="s">
        <v>1522</v>
      </c>
      <c r="J904" s="45" t="s">
        <v>1894</v>
      </c>
      <c r="K904" s="45" t="s">
        <v>1490</v>
      </c>
      <c r="L904" s="45">
        <v>6.83</v>
      </c>
      <c r="M904" s="45" t="s">
        <v>1187</v>
      </c>
      <c r="N904" s="45" t="s">
        <v>1188</v>
      </c>
      <c r="O904" s="73" t="s">
        <v>1178</v>
      </c>
      <c r="P904" s="45" t="s">
        <v>1309</v>
      </c>
      <c r="Q904" s="45" t="s">
        <v>1895</v>
      </c>
      <c r="R904" s="45" t="s">
        <v>1178</v>
      </c>
      <c r="S904" s="45" t="s">
        <v>1896</v>
      </c>
      <c r="T904" s="45" t="s">
        <v>1895</v>
      </c>
      <c r="U904" s="45" t="s">
        <v>1178</v>
      </c>
      <c r="V904" s="45" t="s">
        <v>1897</v>
      </c>
      <c r="W904" s="99" t="s">
        <v>2669</v>
      </c>
      <c r="X904" s="99"/>
    </row>
    <row r="905" spans="2:24" ht="57.6">
      <c r="B905" s="99">
        <f t="shared" si="15"/>
        <v>899</v>
      </c>
      <c r="C905" s="45" t="s">
        <v>1891</v>
      </c>
      <c r="D905" s="45" t="s">
        <v>1929</v>
      </c>
      <c r="E905" s="99">
        <f>IF(D905="1.2(1)①",INDEX('1.2(1)①'!$B:$B,MATCH(F905,'1.2(1)①'!$J:$J,0),1),INDEX('1.2(1)②'!$B:$B,MATCH(F905,'1.2(1)②'!$J:$J,0),1))</f>
        <v>84</v>
      </c>
      <c r="F905" s="45" t="s">
        <v>2330</v>
      </c>
      <c r="G905" s="45" t="s">
        <v>1901</v>
      </c>
      <c r="H905" s="45" t="s">
        <v>1507</v>
      </c>
      <c r="I905" s="45" t="s">
        <v>1529</v>
      </c>
      <c r="J905" s="45" t="s">
        <v>1894</v>
      </c>
      <c r="K905" s="45" t="s">
        <v>1490</v>
      </c>
      <c r="L905" s="45" t="s">
        <v>1178</v>
      </c>
      <c r="M905" s="45" t="s">
        <v>1187</v>
      </c>
      <c r="N905" s="45" t="s">
        <v>1188</v>
      </c>
      <c r="O905" s="73" t="s">
        <v>1178</v>
      </c>
      <c r="P905" s="45" t="s">
        <v>1309</v>
      </c>
      <c r="Q905" s="45" t="s">
        <v>1895</v>
      </c>
      <c r="R905" s="45" t="s">
        <v>1178</v>
      </c>
      <c r="S905" s="45" t="s">
        <v>1896</v>
      </c>
      <c r="T905" s="45" t="s">
        <v>1895</v>
      </c>
      <c r="U905" s="45" t="s">
        <v>1178</v>
      </c>
      <c r="V905" s="45" t="s">
        <v>1897</v>
      </c>
      <c r="W905" s="99" t="s">
        <v>2669</v>
      </c>
      <c r="X905" s="99"/>
    </row>
    <row r="906" spans="2:24" ht="57.6">
      <c r="B906" s="99">
        <f t="shared" si="15"/>
        <v>900</v>
      </c>
      <c r="C906" s="45" t="s">
        <v>1891</v>
      </c>
      <c r="D906" s="45" t="s">
        <v>1929</v>
      </c>
      <c r="E906" s="99">
        <f>IF(D906="1.2(1)①",INDEX('1.2(1)①'!$B:$B,MATCH(F906,'1.2(1)①'!$J:$J,0),1),INDEX('1.2(1)②'!$B:$B,MATCH(F906,'1.2(1)②'!$J:$J,0),1))</f>
        <v>84</v>
      </c>
      <c r="F906" s="45" t="s">
        <v>2330</v>
      </c>
      <c r="G906" s="45" t="s">
        <v>1902</v>
      </c>
      <c r="H906" s="45" t="s">
        <v>1507</v>
      </c>
      <c r="I906" s="45" t="s">
        <v>1893</v>
      </c>
      <c r="J906" s="45" t="s">
        <v>1894</v>
      </c>
      <c r="K906" s="45" t="s">
        <v>1490</v>
      </c>
      <c r="L906" s="45" t="s">
        <v>1178</v>
      </c>
      <c r="M906" s="45" t="s">
        <v>1187</v>
      </c>
      <c r="N906" s="45" t="s">
        <v>1188</v>
      </c>
      <c r="O906" s="73" t="s">
        <v>1178</v>
      </c>
      <c r="P906" s="45" t="s">
        <v>1309</v>
      </c>
      <c r="Q906" s="45" t="s">
        <v>1895</v>
      </c>
      <c r="R906" s="45" t="s">
        <v>1178</v>
      </c>
      <c r="S906" s="45" t="s">
        <v>1896</v>
      </c>
      <c r="T906" s="45" t="s">
        <v>1895</v>
      </c>
      <c r="U906" s="45" t="s">
        <v>1178</v>
      </c>
      <c r="V906" s="45" t="s">
        <v>1897</v>
      </c>
      <c r="W906" s="99" t="s">
        <v>2669</v>
      </c>
      <c r="X906" s="99"/>
    </row>
    <row r="907" spans="2:24" ht="57.6">
      <c r="B907" s="99">
        <f t="shared" si="15"/>
        <v>901</v>
      </c>
      <c r="C907" s="45" t="s">
        <v>1891</v>
      </c>
      <c r="D907" s="45" t="s">
        <v>1929</v>
      </c>
      <c r="E907" s="99">
        <f>IF(D907="1.2(1)①",INDEX('1.2(1)①'!$B:$B,MATCH(F907,'1.2(1)①'!$J:$J,0),1),INDEX('1.2(1)②'!$B:$B,MATCH(F907,'1.2(1)②'!$J:$J,0),1))</f>
        <v>84</v>
      </c>
      <c r="F907" s="45" t="s">
        <v>2330</v>
      </c>
      <c r="G907" s="45" t="s">
        <v>1902</v>
      </c>
      <c r="H907" s="45" t="s">
        <v>1507</v>
      </c>
      <c r="I907" s="45" t="s">
        <v>1898</v>
      </c>
      <c r="J907" s="45" t="s">
        <v>1894</v>
      </c>
      <c r="K907" s="45" t="s">
        <v>1490</v>
      </c>
      <c r="L907" s="45" t="s">
        <v>1178</v>
      </c>
      <c r="M907" s="45" t="s">
        <v>1187</v>
      </c>
      <c r="N907" s="45" t="s">
        <v>1188</v>
      </c>
      <c r="O907" s="73" t="s">
        <v>1178</v>
      </c>
      <c r="P907" s="45" t="s">
        <v>1309</v>
      </c>
      <c r="Q907" s="45" t="s">
        <v>1895</v>
      </c>
      <c r="R907" s="45" t="s">
        <v>1178</v>
      </c>
      <c r="S907" s="45" t="s">
        <v>1896</v>
      </c>
      <c r="T907" s="45" t="s">
        <v>1895</v>
      </c>
      <c r="U907" s="45" t="s">
        <v>1178</v>
      </c>
      <c r="V907" s="45" t="s">
        <v>1897</v>
      </c>
      <c r="W907" s="99" t="s">
        <v>2669</v>
      </c>
      <c r="X907" s="99"/>
    </row>
    <row r="908" spans="2:24" ht="57.6">
      <c r="B908" s="99">
        <f t="shared" si="15"/>
        <v>902</v>
      </c>
      <c r="C908" s="45" t="s">
        <v>1891</v>
      </c>
      <c r="D908" s="45" t="s">
        <v>1929</v>
      </c>
      <c r="E908" s="99">
        <f>IF(D908="1.2(1)①",INDEX('1.2(1)①'!$B:$B,MATCH(F908,'1.2(1)①'!$J:$J,0),1),INDEX('1.2(1)②'!$B:$B,MATCH(F908,'1.2(1)②'!$J:$J,0),1))</f>
        <v>84</v>
      </c>
      <c r="F908" s="45" t="s">
        <v>2330</v>
      </c>
      <c r="G908" s="45" t="s">
        <v>1902</v>
      </c>
      <c r="H908" s="45" t="s">
        <v>1507</v>
      </c>
      <c r="I908" s="45" t="s">
        <v>1899</v>
      </c>
      <c r="J908" s="45" t="s">
        <v>1894</v>
      </c>
      <c r="K908" s="45" t="s">
        <v>1490</v>
      </c>
      <c r="L908" s="45" t="s">
        <v>1178</v>
      </c>
      <c r="M908" s="45" t="s">
        <v>1187</v>
      </c>
      <c r="N908" s="45" t="s">
        <v>1188</v>
      </c>
      <c r="O908" s="73" t="s">
        <v>1178</v>
      </c>
      <c r="P908" s="45" t="s">
        <v>1309</v>
      </c>
      <c r="Q908" s="45" t="s">
        <v>1895</v>
      </c>
      <c r="R908" s="45" t="s">
        <v>1178</v>
      </c>
      <c r="S908" s="45" t="s">
        <v>1896</v>
      </c>
      <c r="T908" s="45" t="s">
        <v>1895</v>
      </c>
      <c r="U908" s="45" t="s">
        <v>1178</v>
      </c>
      <c r="V908" s="45" t="s">
        <v>1897</v>
      </c>
      <c r="W908" s="99" t="s">
        <v>2669</v>
      </c>
      <c r="X908" s="99"/>
    </row>
    <row r="909" spans="2:24" ht="57.6">
      <c r="B909" s="99">
        <f t="shared" si="15"/>
        <v>903</v>
      </c>
      <c r="C909" s="45" t="s">
        <v>1891</v>
      </c>
      <c r="D909" s="45" t="s">
        <v>1929</v>
      </c>
      <c r="E909" s="99">
        <f>IF(D909="1.2(1)①",INDEX('1.2(1)①'!$B:$B,MATCH(F909,'1.2(1)①'!$J:$J,0),1),INDEX('1.2(1)②'!$B:$B,MATCH(F909,'1.2(1)②'!$J:$J,0),1))</f>
        <v>84</v>
      </c>
      <c r="F909" s="45" t="s">
        <v>2330</v>
      </c>
      <c r="G909" s="45" t="s">
        <v>1902</v>
      </c>
      <c r="H909" s="45" t="s">
        <v>1507</v>
      </c>
      <c r="I909" s="45" t="s">
        <v>1900</v>
      </c>
      <c r="J909" s="45" t="s">
        <v>1894</v>
      </c>
      <c r="K909" s="45" t="s">
        <v>1490</v>
      </c>
      <c r="L909" s="45" t="s">
        <v>1178</v>
      </c>
      <c r="M909" s="45" t="s">
        <v>1187</v>
      </c>
      <c r="N909" s="45" t="s">
        <v>1188</v>
      </c>
      <c r="O909" s="73" t="s">
        <v>1178</v>
      </c>
      <c r="P909" s="45" t="s">
        <v>1309</v>
      </c>
      <c r="Q909" s="45" t="s">
        <v>1895</v>
      </c>
      <c r="R909" s="45" t="s">
        <v>1178</v>
      </c>
      <c r="S909" s="45" t="s">
        <v>1896</v>
      </c>
      <c r="T909" s="45" t="s">
        <v>1895</v>
      </c>
      <c r="U909" s="45" t="s">
        <v>1178</v>
      </c>
      <c r="V909" s="45" t="s">
        <v>1897</v>
      </c>
      <c r="W909" s="99" t="s">
        <v>2669</v>
      </c>
      <c r="X909" s="99"/>
    </row>
    <row r="910" spans="2:24" ht="57.6">
      <c r="B910" s="99">
        <f t="shared" si="15"/>
        <v>904</v>
      </c>
      <c r="C910" s="45" t="s">
        <v>1891</v>
      </c>
      <c r="D910" s="45" t="s">
        <v>1929</v>
      </c>
      <c r="E910" s="99">
        <f>IF(D910="1.2(1)①",INDEX('1.2(1)①'!$B:$B,MATCH(F910,'1.2(1)①'!$J:$J,0),1),INDEX('1.2(1)②'!$B:$B,MATCH(F910,'1.2(1)②'!$J:$J,0),1))</f>
        <v>84</v>
      </c>
      <c r="F910" s="45" t="s">
        <v>2330</v>
      </c>
      <c r="G910" s="45" t="s">
        <v>1902</v>
      </c>
      <c r="H910" s="45" t="s">
        <v>1507</v>
      </c>
      <c r="I910" s="45" t="s">
        <v>1522</v>
      </c>
      <c r="J910" s="45" t="s">
        <v>1894</v>
      </c>
      <c r="K910" s="45" t="s">
        <v>1490</v>
      </c>
      <c r="L910" s="45" t="s">
        <v>1178</v>
      </c>
      <c r="M910" s="45" t="s">
        <v>1187</v>
      </c>
      <c r="N910" s="45" t="s">
        <v>1188</v>
      </c>
      <c r="O910" s="73" t="s">
        <v>1178</v>
      </c>
      <c r="P910" s="45" t="s">
        <v>1309</v>
      </c>
      <c r="Q910" s="45" t="s">
        <v>1895</v>
      </c>
      <c r="R910" s="45" t="s">
        <v>1178</v>
      </c>
      <c r="S910" s="45" t="s">
        <v>1896</v>
      </c>
      <c r="T910" s="45" t="s">
        <v>1895</v>
      </c>
      <c r="U910" s="45" t="s">
        <v>1178</v>
      </c>
      <c r="V910" s="45" t="s">
        <v>1897</v>
      </c>
      <c r="W910" s="99" t="s">
        <v>2669</v>
      </c>
      <c r="X910" s="99"/>
    </row>
    <row r="911" spans="2:24" ht="57.6">
      <c r="B911" s="99">
        <f t="shared" si="15"/>
        <v>905</v>
      </c>
      <c r="C911" s="45" t="s">
        <v>1891</v>
      </c>
      <c r="D911" s="45" t="s">
        <v>1929</v>
      </c>
      <c r="E911" s="99">
        <f>IF(D911="1.2(1)①",INDEX('1.2(1)①'!$B:$B,MATCH(F911,'1.2(1)①'!$J:$J,0),1),INDEX('1.2(1)②'!$B:$B,MATCH(F911,'1.2(1)②'!$J:$J,0),1))</f>
        <v>84</v>
      </c>
      <c r="F911" s="45" t="s">
        <v>2330</v>
      </c>
      <c r="G911" s="45" t="s">
        <v>1902</v>
      </c>
      <c r="H911" s="45" t="s">
        <v>1507</v>
      </c>
      <c r="I911" s="45" t="s">
        <v>1529</v>
      </c>
      <c r="J911" s="45" t="s">
        <v>1894</v>
      </c>
      <c r="K911" s="45" t="s">
        <v>1490</v>
      </c>
      <c r="L911" s="45" t="s">
        <v>1178</v>
      </c>
      <c r="M911" s="45" t="s">
        <v>1187</v>
      </c>
      <c r="N911" s="45" t="s">
        <v>1188</v>
      </c>
      <c r="O911" s="73" t="s">
        <v>1178</v>
      </c>
      <c r="P911" s="45" t="s">
        <v>1309</v>
      </c>
      <c r="Q911" s="45" t="s">
        <v>1895</v>
      </c>
      <c r="R911" s="45" t="s">
        <v>1178</v>
      </c>
      <c r="S911" s="45" t="s">
        <v>1896</v>
      </c>
      <c r="T911" s="45" t="s">
        <v>1895</v>
      </c>
      <c r="U911" s="45" t="s">
        <v>1178</v>
      </c>
      <c r="V911" s="45" t="s">
        <v>1897</v>
      </c>
      <c r="W911" s="99" t="s">
        <v>2669</v>
      </c>
      <c r="X911" s="99"/>
    </row>
    <row r="912" spans="2:24" ht="57.6">
      <c r="B912" s="99">
        <f t="shared" si="15"/>
        <v>906</v>
      </c>
      <c r="C912" s="45" t="s">
        <v>1891</v>
      </c>
      <c r="D912" s="45" t="s">
        <v>1929</v>
      </c>
      <c r="E912" s="99">
        <f>IF(D912="1.2(1)①",INDEX('1.2(1)①'!$B:$B,MATCH(F912,'1.2(1)①'!$J:$J,0),1),INDEX('1.2(1)②'!$B:$B,MATCH(F912,'1.2(1)②'!$J:$J,0),1))</f>
        <v>84</v>
      </c>
      <c r="F912" s="45" t="s">
        <v>2330</v>
      </c>
      <c r="G912" s="45" t="s">
        <v>1903</v>
      </c>
      <c r="H912" s="45" t="s">
        <v>1507</v>
      </c>
      <c r="I912" s="45" t="s">
        <v>1893</v>
      </c>
      <c r="J912" s="45" t="s">
        <v>1894</v>
      </c>
      <c r="K912" s="45" t="s">
        <v>1490</v>
      </c>
      <c r="L912" s="45" t="s">
        <v>1178</v>
      </c>
      <c r="M912" s="45" t="s">
        <v>1187</v>
      </c>
      <c r="N912" s="45" t="s">
        <v>1188</v>
      </c>
      <c r="O912" s="73" t="s">
        <v>1178</v>
      </c>
      <c r="P912" s="45" t="s">
        <v>1309</v>
      </c>
      <c r="Q912" s="45" t="s">
        <v>1895</v>
      </c>
      <c r="R912" s="45" t="s">
        <v>1178</v>
      </c>
      <c r="S912" s="45" t="s">
        <v>1896</v>
      </c>
      <c r="T912" s="45" t="s">
        <v>1895</v>
      </c>
      <c r="U912" s="45" t="s">
        <v>1178</v>
      </c>
      <c r="V912" s="45" t="s">
        <v>1904</v>
      </c>
      <c r="W912" s="99" t="s">
        <v>2669</v>
      </c>
      <c r="X912" s="99"/>
    </row>
    <row r="913" spans="2:24" ht="57.6">
      <c r="B913" s="99">
        <f t="shared" si="15"/>
        <v>907</v>
      </c>
      <c r="C913" s="45" t="s">
        <v>1891</v>
      </c>
      <c r="D913" s="45" t="s">
        <v>1929</v>
      </c>
      <c r="E913" s="99">
        <f>IF(D913="1.2(1)①",INDEX('1.2(1)①'!$B:$B,MATCH(F913,'1.2(1)①'!$J:$J,0),1),INDEX('1.2(1)②'!$B:$B,MATCH(F913,'1.2(1)②'!$J:$J,0),1))</f>
        <v>84</v>
      </c>
      <c r="F913" s="45" t="s">
        <v>2330</v>
      </c>
      <c r="G913" s="45" t="s">
        <v>1903</v>
      </c>
      <c r="H913" s="45" t="s">
        <v>1507</v>
      </c>
      <c r="I913" s="45" t="s">
        <v>1898</v>
      </c>
      <c r="J913" s="45" t="s">
        <v>1894</v>
      </c>
      <c r="K913" s="45" t="s">
        <v>1490</v>
      </c>
      <c r="L913" s="45" t="s">
        <v>1178</v>
      </c>
      <c r="M913" s="45" t="s">
        <v>1187</v>
      </c>
      <c r="N913" s="45" t="s">
        <v>1188</v>
      </c>
      <c r="O913" s="73" t="s">
        <v>1178</v>
      </c>
      <c r="P913" s="45" t="s">
        <v>1309</v>
      </c>
      <c r="Q913" s="45" t="s">
        <v>1895</v>
      </c>
      <c r="R913" s="45" t="s">
        <v>1178</v>
      </c>
      <c r="S913" s="45" t="s">
        <v>1896</v>
      </c>
      <c r="T913" s="45" t="s">
        <v>1895</v>
      </c>
      <c r="U913" s="45" t="s">
        <v>1178</v>
      </c>
      <c r="V913" s="45" t="s">
        <v>1904</v>
      </c>
      <c r="W913" s="99" t="s">
        <v>2669</v>
      </c>
      <c r="X913" s="99"/>
    </row>
    <row r="914" spans="2:24" ht="57.6">
      <c r="B914" s="99">
        <f t="shared" si="15"/>
        <v>908</v>
      </c>
      <c r="C914" s="45" t="s">
        <v>1891</v>
      </c>
      <c r="D914" s="45" t="s">
        <v>1929</v>
      </c>
      <c r="E914" s="99">
        <f>IF(D914="1.2(1)①",INDEX('1.2(1)①'!$B:$B,MATCH(F914,'1.2(1)①'!$J:$J,0),1),INDEX('1.2(1)②'!$B:$B,MATCH(F914,'1.2(1)②'!$J:$J,0),1))</f>
        <v>84</v>
      </c>
      <c r="F914" s="45" t="s">
        <v>2330</v>
      </c>
      <c r="G914" s="45" t="s">
        <v>1903</v>
      </c>
      <c r="H914" s="45" t="s">
        <v>1507</v>
      </c>
      <c r="I914" s="45" t="s">
        <v>1899</v>
      </c>
      <c r="J914" s="45" t="s">
        <v>1894</v>
      </c>
      <c r="K914" s="45" t="s">
        <v>1490</v>
      </c>
      <c r="L914" s="45" t="s">
        <v>1178</v>
      </c>
      <c r="M914" s="45" t="s">
        <v>1187</v>
      </c>
      <c r="N914" s="45" t="s">
        <v>1188</v>
      </c>
      <c r="O914" s="73" t="s">
        <v>1178</v>
      </c>
      <c r="P914" s="45" t="s">
        <v>1309</v>
      </c>
      <c r="Q914" s="45" t="s">
        <v>1895</v>
      </c>
      <c r="R914" s="45" t="s">
        <v>1178</v>
      </c>
      <c r="S914" s="45" t="s">
        <v>1896</v>
      </c>
      <c r="T914" s="45" t="s">
        <v>1895</v>
      </c>
      <c r="U914" s="45" t="s">
        <v>1178</v>
      </c>
      <c r="V914" s="45" t="s">
        <v>1904</v>
      </c>
      <c r="W914" s="99" t="s">
        <v>2669</v>
      </c>
      <c r="X914" s="99"/>
    </row>
    <row r="915" spans="2:24" ht="57.6">
      <c r="B915" s="99">
        <f t="shared" si="15"/>
        <v>909</v>
      </c>
      <c r="C915" s="45" t="s">
        <v>1891</v>
      </c>
      <c r="D915" s="45" t="s">
        <v>1929</v>
      </c>
      <c r="E915" s="99">
        <f>IF(D915="1.2(1)①",INDEX('1.2(1)①'!$B:$B,MATCH(F915,'1.2(1)①'!$J:$J,0),1),INDEX('1.2(1)②'!$B:$B,MATCH(F915,'1.2(1)②'!$J:$J,0),1))</f>
        <v>84</v>
      </c>
      <c r="F915" s="45" t="s">
        <v>2330</v>
      </c>
      <c r="G915" s="45" t="s">
        <v>1903</v>
      </c>
      <c r="H915" s="45" t="s">
        <v>1507</v>
      </c>
      <c r="I915" s="45" t="s">
        <v>1900</v>
      </c>
      <c r="J915" s="45" t="s">
        <v>1894</v>
      </c>
      <c r="K915" s="45" t="s">
        <v>1490</v>
      </c>
      <c r="L915" s="45" t="s">
        <v>1178</v>
      </c>
      <c r="M915" s="45" t="s">
        <v>1187</v>
      </c>
      <c r="N915" s="45" t="s">
        <v>1188</v>
      </c>
      <c r="O915" s="73" t="s">
        <v>1178</v>
      </c>
      <c r="P915" s="45" t="s">
        <v>1309</v>
      </c>
      <c r="Q915" s="45" t="s">
        <v>1895</v>
      </c>
      <c r="R915" s="45" t="s">
        <v>1178</v>
      </c>
      <c r="S915" s="45" t="s">
        <v>1896</v>
      </c>
      <c r="T915" s="45" t="s">
        <v>1895</v>
      </c>
      <c r="U915" s="45" t="s">
        <v>1178</v>
      </c>
      <c r="V915" s="45" t="s">
        <v>1904</v>
      </c>
      <c r="W915" s="99" t="s">
        <v>2669</v>
      </c>
      <c r="X915" s="99"/>
    </row>
    <row r="916" spans="2:24" ht="57.6">
      <c r="B916" s="99">
        <f t="shared" si="15"/>
        <v>910</v>
      </c>
      <c r="C916" s="45" t="s">
        <v>1891</v>
      </c>
      <c r="D916" s="45" t="s">
        <v>1929</v>
      </c>
      <c r="E916" s="99">
        <f>IF(D916="1.2(1)①",INDEX('1.2(1)①'!$B:$B,MATCH(F916,'1.2(1)①'!$J:$J,0),1),INDEX('1.2(1)②'!$B:$B,MATCH(F916,'1.2(1)②'!$J:$J,0),1))</f>
        <v>84</v>
      </c>
      <c r="F916" s="45" t="s">
        <v>2330</v>
      </c>
      <c r="G916" s="45" t="s">
        <v>1903</v>
      </c>
      <c r="H916" s="45" t="s">
        <v>1507</v>
      </c>
      <c r="I916" s="45" t="s">
        <v>1522</v>
      </c>
      <c r="J916" s="45" t="s">
        <v>1894</v>
      </c>
      <c r="K916" s="45" t="s">
        <v>1490</v>
      </c>
      <c r="L916" s="45" t="s">
        <v>1178</v>
      </c>
      <c r="M916" s="45" t="s">
        <v>1187</v>
      </c>
      <c r="N916" s="45" t="s">
        <v>1188</v>
      </c>
      <c r="O916" s="73" t="s">
        <v>1178</v>
      </c>
      <c r="P916" s="45" t="s">
        <v>1309</v>
      </c>
      <c r="Q916" s="45" t="s">
        <v>1895</v>
      </c>
      <c r="R916" s="45" t="s">
        <v>1178</v>
      </c>
      <c r="S916" s="45" t="s">
        <v>1896</v>
      </c>
      <c r="T916" s="45" t="s">
        <v>1895</v>
      </c>
      <c r="U916" s="45" t="s">
        <v>1178</v>
      </c>
      <c r="V916" s="45" t="s">
        <v>1904</v>
      </c>
      <c r="W916" s="99" t="s">
        <v>2669</v>
      </c>
      <c r="X916" s="99"/>
    </row>
    <row r="917" spans="2:24" ht="57.6">
      <c r="B917" s="99">
        <f t="shared" si="15"/>
        <v>911</v>
      </c>
      <c r="C917" s="45" t="s">
        <v>1891</v>
      </c>
      <c r="D917" s="45" t="s">
        <v>1929</v>
      </c>
      <c r="E917" s="99">
        <f>IF(D917="1.2(1)①",INDEX('1.2(1)①'!$B:$B,MATCH(F917,'1.2(1)①'!$J:$J,0),1),INDEX('1.2(1)②'!$B:$B,MATCH(F917,'1.2(1)②'!$J:$J,0),1))</f>
        <v>84</v>
      </c>
      <c r="F917" s="45" t="s">
        <v>2330</v>
      </c>
      <c r="G917" s="45" t="s">
        <v>1903</v>
      </c>
      <c r="H917" s="45" t="s">
        <v>1507</v>
      </c>
      <c r="I917" s="45" t="s">
        <v>1529</v>
      </c>
      <c r="J917" s="45" t="s">
        <v>1894</v>
      </c>
      <c r="K917" s="45" t="s">
        <v>1490</v>
      </c>
      <c r="L917" s="45" t="s">
        <v>1178</v>
      </c>
      <c r="M917" s="45" t="s">
        <v>1187</v>
      </c>
      <c r="N917" s="45" t="s">
        <v>1188</v>
      </c>
      <c r="O917" s="73" t="s">
        <v>1178</v>
      </c>
      <c r="P917" s="45" t="s">
        <v>1309</v>
      </c>
      <c r="Q917" s="45" t="s">
        <v>1895</v>
      </c>
      <c r="R917" s="45" t="s">
        <v>1178</v>
      </c>
      <c r="S917" s="45" t="s">
        <v>1896</v>
      </c>
      <c r="T917" s="45" t="s">
        <v>1895</v>
      </c>
      <c r="U917" s="45" t="s">
        <v>1178</v>
      </c>
      <c r="V917" s="45" t="s">
        <v>1904</v>
      </c>
      <c r="W917" s="99" t="s">
        <v>2669</v>
      </c>
      <c r="X917" s="99"/>
    </row>
    <row r="918" spans="2:24" ht="57.6">
      <c r="B918" s="99">
        <f t="shared" si="15"/>
        <v>912</v>
      </c>
      <c r="C918" s="45" t="s">
        <v>1891</v>
      </c>
      <c r="D918" s="45" t="s">
        <v>1929</v>
      </c>
      <c r="E918" s="99">
        <f>IF(D918="1.2(1)①",INDEX('1.2(1)①'!$B:$B,MATCH(F918,'1.2(1)①'!$J:$J,0),1),INDEX('1.2(1)②'!$B:$B,MATCH(F918,'1.2(1)②'!$J:$J,0),1))</f>
        <v>84</v>
      </c>
      <c r="F918" s="45" t="s">
        <v>2330</v>
      </c>
      <c r="G918" s="45" t="s">
        <v>1905</v>
      </c>
      <c r="H918" s="45" t="s">
        <v>1507</v>
      </c>
      <c r="I918" s="45" t="s">
        <v>1893</v>
      </c>
      <c r="J918" s="45" t="s">
        <v>1894</v>
      </c>
      <c r="K918" s="45" t="s">
        <v>1490</v>
      </c>
      <c r="L918" s="45" t="s">
        <v>1178</v>
      </c>
      <c r="M918" s="45" t="s">
        <v>1187</v>
      </c>
      <c r="N918" s="45" t="s">
        <v>1188</v>
      </c>
      <c r="O918" s="73" t="s">
        <v>1178</v>
      </c>
      <c r="P918" s="45" t="s">
        <v>1309</v>
      </c>
      <c r="Q918" s="45" t="s">
        <v>1895</v>
      </c>
      <c r="R918" s="45" t="s">
        <v>1178</v>
      </c>
      <c r="S918" s="45" t="s">
        <v>1896</v>
      </c>
      <c r="T918" s="45" t="s">
        <v>1895</v>
      </c>
      <c r="U918" s="45" t="s">
        <v>1178</v>
      </c>
      <c r="V918" s="45" t="s">
        <v>1906</v>
      </c>
      <c r="W918" s="99" t="s">
        <v>2669</v>
      </c>
      <c r="X918" s="99"/>
    </row>
    <row r="919" spans="2:24" ht="57.6">
      <c r="B919" s="99">
        <f t="shared" si="15"/>
        <v>913</v>
      </c>
      <c r="C919" s="45" t="s">
        <v>1891</v>
      </c>
      <c r="D919" s="45" t="s">
        <v>1929</v>
      </c>
      <c r="E919" s="99">
        <f>IF(D919="1.2(1)①",INDEX('1.2(1)①'!$B:$B,MATCH(F919,'1.2(1)①'!$J:$J,0),1),INDEX('1.2(1)②'!$B:$B,MATCH(F919,'1.2(1)②'!$J:$J,0),1))</f>
        <v>84</v>
      </c>
      <c r="F919" s="45" t="s">
        <v>2330</v>
      </c>
      <c r="G919" s="45" t="s">
        <v>1905</v>
      </c>
      <c r="H919" s="45" t="s">
        <v>1507</v>
      </c>
      <c r="I919" s="45" t="s">
        <v>1898</v>
      </c>
      <c r="J919" s="45" t="s">
        <v>1894</v>
      </c>
      <c r="K919" s="45" t="s">
        <v>1490</v>
      </c>
      <c r="L919" s="45" t="s">
        <v>1178</v>
      </c>
      <c r="M919" s="45" t="s">
        <v>1187</v>
      </c>
      <c r="N919" s="45" t="s">
        <v>1188</v>
      </c>
      <c r="O919" s="73" t="s">
        <v>1178</v>
      </c>
      <c r="P919" s="45" t="s">
        <v>1309</v>
      </c>
      <c r="Q919" s="45" t="s">
        <v>1895</v>
      </c>
      <c r="R919" s="45" t="s">
        <v>1178</v>
      </c>
      <c r="S919" s="45" t="s">
        <v>1896</v>
      </c>
      <c r="T919" s="45" t="s">
        <v>1895</v>
      </c>
      <c r="U919" s="45" t="s">
        <v>1178</v>
      </c>
      <c r="V919" s="45" t="s">
        <v>1906</v>
      </c>
      <c r="W919" s="99" t="s">
        <v>2669</v>
      </c>
      <c r="X919" s="99"/>
    </row>
    <row r="920" spans="2:24" ht="57.6">
      <c r="B920" s="99">
        <f t="shared" si="15"/>
        <v>914</v>
      </c>
      <c r="C920" s="45" t="s">
        <v>1891</v>
      </c>
      <c r="D920" s="45" t="s">
        <v>1929</v>
      </c>
      <c r="E920" s="99">
        <f>IF(D920="1.2(1)①",INDEX('1.2(1)①'!$B:$B,MATCH(F920,'1.2(1)①'!$J:$J,0),1),INDEX('1.2(1)②'!$B:$B,MATCH(F920,'1.2(1)②'!$J:$J,0),1))</f>
        <v>84</v>
      </c>
      <c r="F920" s="45" t="s">
        <v>2330</v>
      </c>
      <c r="G920" s="45" t="s">
        <v>1905</v>
      </c>
      <c r="H920" s="45" t="s">
        <v>1507</v>
      </c>
      <c r="I920" s="45" t="s">
        <v>1899</v>
      </c>
      <c r="J920" s="45" t="s">
        <v>1894</v>
      </c>
      <c r="K920" s="45" t="s">
        <v>1490</v>
      </c>
      <c r="L920" s="45" t="s">
        <v>1178</v>
      </c>
      <c r="M920" s="45" t="s">
        <v>1187</v>
      </c>
      <c r="N920" s="45" t="s">
        <v>1188</v>
      </c>
      <c r="O920" s="73" t="s">
        <v>1178</v>
      </c>
      <c r="P920" s="45" t="s">
        <v>1309</v>
      </c>
      <c r="Q920" s="45" t="s">
        <v>1895</v>
      </c>
      <c r="R920" s="45" t="s">
        <v>1178</v>
      </c>
      <c r="S920" s="45" t="s">
        <v>1896</v>
      </c>
      <c r="T920" s="45" t="s">
        <v>1895</v>
      </c>
      <c r="U920" s="45" t="s">
        <v>1178</v>
      </c>
      <c r="V920" s="45" t="s">
        <v>1906</v>
      </c>
      <c r="W920" s="99" t="s">
        <v>2669</v>
      </c>
      <c r="X920" s="99"/>
    </row>
    <row r="921" spans="2:24" ht="57.6">
      <c r="B921" s="99">
        <f t="shared" si="15"/>
        <v>915</v>
      </c>
      <c r="C921" s="45" t="s">
        <v>1891</v>
      </c>
      <c r="D921" s="45" t="s">
        <v>1929</v>
      </c>
      <c r="E921" s="99">
        <f>IF(D921="1.2(1)①",INDEX('1.2(1)①'!$B:$B,MATCH(F921,'1.2(1)①'!$J:$J,0),1),INDEX('1.2(1)②'!$B:$B,MATCH(F921,'1.2(1)②'!$J:$J,0),1))</f>
        <v>84</v>
      </c>
      <c r="F921" s="45" t="s">
        <v>2330</v>
      </c>
      <c r="G921" s="45" t="s">
        <v>1905</v>
      </c>
      <c r="H921" s="45" t="s">
        <v>1507</v>
      </c>
      <c r="I921" s="45" t="s">
        <v>1900</v>
      </c>
      <c r="J921" s="45" t="s">
        <v>1894</v>
      </c>
      <c r="K921" s="45" t="s">
        <v>1490</v>
      </c>
      <c r="L921" s="45" t="s">
        <v>1178</v>
      </c>
      <c r="M921" s="45" t="s">
        <v>1187</v>
      </c>
      <c r="N921" s="45" t="s">
        <v>1188</v>
      </c>
      <c r="O921" s="73" t="s">
        <v>1178</v>
      </c>
      <c r="P921" s="45" t="s">
        <v>1309</v>
      </c>
      <c r="Q921" s="45" t="s">
        <v>1895</v>
      </c>
      <c r="R921" s="45" t="s">
        <v>1178</v>
      </c>
      <c r="S921" s="45" t="s">
        <v>1896</v>
      </c>
      <c r="T921" s="45" t="s">
        <v>1895</v>
      </c>
      <c r="U921" s="45" t="s">
        <v>1178</v>
      </c>
      <c r="V921" s="45" t="s">
        <v>1906</v>
      </c>
      <c r="W921" s="99" t="s">
        <v>2669</v>
      </c>
      <c r="X921" s="99"/>
    </row>
    <row r="922" spans="2:24" ht="57.6">
      <c r="B922" s="99">
        <f t="shared" si="15"/>
        <v>916</v>
      </c>
      <c r="C922" s="45" t="s">
        <v>1891</v>
      </c>
      <c r="D922" s="45" t="s">
        <v>1929</v>
      </c>
      <c r="E922" s="99">
        <f>IF(D922="1.2(1)①",INDEX('1.2(1)①'!$B:$B,MATCH(F922,'1.2(1)①'!$J:$J,0),1),INDEX('1.2(1)②'!$B:$B,MATCH(F922,'1.2(1)②'!$J:$J,0),1))</f>
        <v>84</v>
      </c>
      <c r="F922" s="45" t="s">
        <v>2330</v>
      </c>
      <c r="G922" s="45" t="s">
        <v>1905</v>
      </c>
      <c r="H922" s="45" t="s">
        <v>1507</v>
      </c>
      <c r="I922" s="45" t="s">
        <v>1522</v>
      </c>
      <c r="J922" s="45" t="s">
        <v>1894</v>
      </c>
      <c r="K922" s="45" t="s">
        <v>1490</v>
      </c>
      <c r="L922" s="45" t="s">
        <v>1178</v>
      </c>
      <c r="M922" s="45" t="s">
        <v>1187</v>
      </c>
      <c r="N922" s="45" t="s">
        <v>1188</v>
      </c>
      <c r="O922" s="73" t="s">
        <v>1178</v>
      </c>
      <c r="P922" s="45" t="s">
        <v>1309</v>
      </c>
      <c r="Q922" s="45" t="s">
        <v>1895</v>
      </c>
      <c r="R922" s="45" t="s">
        <v>1178</v>
      </c>
      <c r="S922" s="45" t="s">
        <v>1896</v>
      </c>
      <c r="T922" s="45" t="s">
        <v>1895</v>
      </c>
      <c r="U922" s="45" t="s">
        <v>1178</v>
      </c>
      <c r="V922" s="45" t="s">
        <v>1906</v>
      </c>
      <c r="W922" s="99" t="s">
        <v>2669</v>
      </c>
      <c r="X922" s="99"/>
    </row>
    <row r="923" spans="2:24" ht="57.6">
      <c r="B923" s="99">
        <f t="shared" si="15"/>
        <v>917</v>
      </c>
      <c r="C923" s="45" t="s">
        <v>1891</v>
      </c>
      <c r="D923" s="45" t="s">
        <v>1929</v>
      </c>
      <c r="E923" s="99">
        <f>IF(D923="1.2(1)①",INDEX('1.2(1)①'!$B:$B,MATCH(F923,'1.2(1)①'!$J:$J,0),1),INDEX('1.2(1)②'!$B:$B,MATCH(F923,'1.2(1)②'!$J:$J,0),1))</f>
        <v>84</v>
      </c>
      <c r="F923" s="45" t="s">
        <v>2330</v>
      </c>
      <c r="G923" s="45" t="s">
        <v>1905</v>
      </c>
      <c r="H923" s="45" t="s">
        <v>1507</v>
      </c>
      <c r="I923" s="45" t="s">
        <v>1529</v>
      </c>
      <c r="J923" s="45" t="s">
        <v>1894</v>
      </c>
      <c r="K923" s="45" t="s">
        <v>1490</v>
      </c>
      <c r="L923" s="45" t="s">
        <v>1178</v>
      </c>
      <c r="M923" s="45" t="s">
        <v>1187</v>
      </c>
      <c r="N923" s="45" t="s">
        <v>1188</v>
      </c>
      <c r="O923" s="73" t="s">
        <v>1178</v>
      </c>
      <c r="P923" s="45" t="s">
        <v>1309</v>
      </c>
      <c r="Q923" s="45" t="s">
        <v>1895</v>
      </c>
      <c r="R923" s="45" t="s">
        <v>1178</v>
      </c>
      <c r="S923" s="45" t="s">
        <v>1896</v>
      </c>
      <c r="T923" s="45" t="s">
        <v>1895</v>
      </c>
      <c r="U923" s="45" t="s">
        <v>1178</v>
      </c>
      <c r="V923" s="45" t="s">
        <v>1906</v>
      </c>
      <c r="W923" s="99" t="s">
        <v>2669</v>
      </c>
      <c r="X923" s="99"/>
    </row>
    <row r="924" spans="2:24" ht="57.6">
      <c r="B924" s="99">
        <f t="shared" si="15"/>
        <v>918</v>
      </c>
      <c r="C924" s="45" t="s">
        <v>1891</v>
      </c>
      <c r="D924" s="45" t="s">
        <v>1929</v>
      </c>
      <c r="E924" s="99">
        <f>IF(D924="1.2(1)①",INDEX('1.2(1)①'!$B:$B,MATCH(F924,'1.2(1)①'!$J:$J,0),1),INDEX('1.2(1)②'!$B:$B,MATCH(F924,'1.2(1)②'!$J:$J,0),1))</f>
        <v>84</v>
      </c>
      <c r="F924" s="45" t="s">
        <v>2330</v>
      </c>
      <c r="G924" s="45" t="s">
        <v>1907</v>
      </c>
      <c r="H924" s="45" t="s">
        <v>1507</v>
      </c>
      <c r="I924" s="45" t="s">
        <v>1893</v>
      </c>
      <c r="J924" s="45" t="s">
        <v>1894</v>
      </c>
      <c r="K924" s="45" t="s">
        <v>1490</v>
      </c>
      <c r="L924" s="45" t="s">
        <v>1178</v>
      </c>
      <c r="M924" s="45" t="s">
        <v>1187</v>
      </c>
      <c r="N924" s="45" t="s">
        <v>1188</v>
      </c>
      <c r="O924" s="73" t="s">
        <v>1178</v>
      </c>
      <c r="P924" s="45" t="s">
        <v>1309</v>
      </c>
      <c r="Q924" s="45" t="s">
        <v>1895</v>
      </c>
      <c r="R924" s="45" t="s">
        <v>1178</v>
      </c>
      <c r="S924" s="45" t="s">
        <v>1896</v>
      </c>
      <c r="T924" s="45" t="s">
        <v>1895</v>
      </c>
      <c r="U924" s="45" t="s">
        <v>1178</v>
      </c>
      <c r="V924" s="45" t="s">
        <v>1906</v>
      </c>
      <c r="W924" s="99" t="s">
        <v>2669</v>
      </c>
      <c r="X924" s="99"/>
    </row>
    <row r="925" spans="2:24" ht="57.6">
      <c r="B925" s="99">
        <f t="shared" si="15"/>
        <v>919</v>
      </c>
      <c r="C925" s="45" t="s">
        <v>1891</v>
      </c>
      <c r="D925" s="45" t="s">
        <v>1929</v>
      </c>
      <c r="E925" s="99">
        <f>IF(D925="1.2(1)①",INDEX('1.2(1)①'!$B:$B,MATCH(F925,'1.2(1)①'!$J:$J,0),1),INDEX('1.2(1)②'!$B:$B,MATCH(F925,'1.2(1)②'!$J:$J,0),1))</f>
        <v>84</v>
      </c>
      <c r="F925" s="45" t="s">
        <v>2330</v>
      </c>
      <c r="G925" s="45" t="s">
        <v>1907</v>
      </c>
      <c r="H925" s="45" t="s">
        <v>1507</v>
      </c>
      <c r="I925" s="45" t="s">
        <v>1898</v>
      </c>
      <c r="J925" s="45" t="s">
        <v>1894</v>
      </c>
      <c r="K925" s="45" t="s">
        <v>1490</v>
      </c>
      <c r="L925" s="45" t="s">
        <v>1178</v>
      </c>
      <c r="M925" s="45" t="s">
        <v>1187</v>
      </c>
      <c r="N925" s="45" t="s">
        <v>1188</v>
      </c>
      <c r="O925" s="73" t="s">
        <v>1178</v>
      </c>
      <c r="P925" s="45" t="s">
        <v>1309</v>
      </c>
      <c r="Q925" s="45" t="s">
        <v>1895</v>
      </c>
      <c r="R925" s="45" t="s">
        <v>1178</v>
      </c>
      <c r="S925" s="45" t="s">
        <v>1896</v>
      </c>
      <c r="T925" s="45" t="s">
        <v>1895</v>
      </c>
      <c r="U925" s="45" t="s">
        <v>1178</v>
      </c>
      <c r="V925" s="45" t="s">
        <v>1906</v>
      </c>
      <c r="W925" s="99" t="s">
        <v>2669</v>
      </c>
      <c r="X925" s="99"/>
    </row>
    <row r="926" spans="2:24" ht="57.6">
      <c r="B926" s="99">
        <f t="shared" si="15"/>
        <v>920</v>
      </c>
      <c r="C926" s="45" t="s">
        <v>1891</v>
      </c>
      <c r="D926" s="45" t="s">
        <v>1929</v>
      </c>
      <c r="E926" s="99">
        <f>IF(D926="1.2(1)①",INDEX('1.2(1)①'!$B:$B,MATCH(F926,'1.2(1)①'!$J:$J,0),1),INDEX('1.2(1)②'!$B:$B,MATCH(F926,'1.2(1)②'!$J:$J,0),1))</f>
        <v>84</v>
      </c>
      <c r="F926" s="45" t="s">
        <v>2330</v>
      </c>
      <c r="G926" s="45" t="s">
        <v>1907</v>
      </c>
      <c r="H926" s="45" t="s">
        <v>1507</v>
      </c>
      <c r="I926" s="45" t="s">
        <v>1899</v>
      </c>
      <c r="J926" s="45" t="s">
        <v>1894</v>
      </c>
      <c r="K926" s="45" t="s">
        <v>1490</v>
      </c>
      <c r="L926" s="45" t="s">
        <v>1178</v>
      </c>
      <c r="M926" s="45" t="s">
        <v>1187</v>
      </c>
      <c r="N926" s="45" t="s">
        <v>1188</v>
      </c>
      <c r="O926" s="73" t="s">
        <v>1178</v>
      </c>
      <c r="P926" s="45" t="s">
        <v>1309</v>
      </c>
      <c r="Q926" s="45" t="s">
        <v>1895</v>
      </c>
      <c r="R926" s="45" t="s">
        <v>1178</v>
      </c>
      <c r="S926" s="45" t="s">
        <v>1896</v>
      </c>
      <c r="T926" s="45" t="s">
        <v>1895</v>
      </c>
      <c r="U926" s="45" t="s">
        <v>1178</v>
      </c>
      <c r="V926" s="45" t="s">
        <v>1906</v>
      </c>
      <c r="W926" s="99" t="s">
        <v>2669</v>
      </c>
      <c r="X926" s="99"/>
    </row>
    <row r="927" spans="2:24" ht="57.6">
      <c r="B927" s="99">
        <f t="shared" si="15"/>
        <v>921</v>
      </c>
      <c r="C927" s="45" t="s">
        <v>1891</v>
      </c>
      <c r="D927" s="45" t="s">
        <v>1929</v>
      </c>
      <c r="E927" s="99">
        <f>IF(D927="1.2(1)①",INDEX('1.2(1)①'!$B:$B,MATCH(F927,'1.2(1)①'!$J:$J,0),1),INDEX('1.2(1)②'!$B:$B,MATCH(F927,'1.2(1)②'!$J:$J,0),1))</f>
        <v>84</v>
      </c>
      <c r="F927" s="45" t="s">
        <v>2330</v>
      </c>
      <c r="G927" s="45" t="s">
        <v>1907</v>
      </c>
      <c r="H927" s="45" t="s">
        <v>1507</v>
      </c>
      <c r="I927" s="45" t="s">
        <v>1900</v>
      </c>
      <c r="J927" s="45" t="s">
        <v>1894</v>
      </c>
      <c r="K927" s="45" t="s">
        <v>1490</v>
      </c>
      <c r="L927" s="45" t="s">
        <v>1178</v>
      </c>
      <c r="M927" s="45" t="s">
        <v>1187</v>
      </c>
      <c r="N927" s="45" t="s">
        <v>1188</v>
      </c>
      <c r="O927" s="73" t="s">
        <v>1178</v>
      </c>
      <c r="P927" s="45" t="s">
        <v>1309</v>
      </c>
      <c r="Q927" s="45" t="s">
        <v>1895</v>
      </c>
      <c r="R927" s="45" t="s">
        <v>1178</v>
      </c>
      <c r="S927" s="45" t="s">
        <v>1896</v>
      </c>
      <c r="T927" s="45" t="s">
        <v>1895</v>
      </c>
      <c r="U927" s="45" t="s">
        <v>1178</v>
      </c>
      <c r="V927" s="45" t="s">
        <v>1906</v>
      </c>
      <c r="W927" s="99" t="s">
        <v>2669</v>
      </c>
      <c r="X927" s="99"/>
    </row>
    <row r="928" spans="2:24" ht="57.6">
      <c r="B928" s="99">
        <f t="shared" si="15"/>
        <v>922</v>
      </c>
      <c r="C928" s="45" t="s">
        <v>1891</v>
      </c>
      <c r="D928" s="45" t="s">
        <v>1929</v>
      </c>
      <c r="E928" s="99">
        <f>IF(D928="1.2(1)①",INDEX('1.2(1)①'!$B:$B,MATCH(F928,'1.2(1)①'!$J:$J,0),1),INDEX('1.2(1)②'!$B:$B,MATCH(F928,'1.2(1)②'!$J:$J,0),1))</f>
        <v>84</v>
      </c>
      <c r="F928" s="45" t="s">
        <v>2330</v>
      </c>
      <c r="G928" s="45" t="s">
        <v>1907</v>
      </c>
      <c r="H928" s="45" t="s">
        <v>1507</v>
      </c>
      <c r="I928" s="45" t="s">
        <v>1522</v>
      </c>
      <c r="J928" s="45" t="s">
        <v>1894</v>
      </c>
      <c r="K928" s="45" t="s">
        <v>1490</v>
      </c>
      <c r="L928" s="45" t="s">
        <v>1178</v>
      </c>
      <c r="M928" s="45" t="s">
        <v>1187</v>
      </c>
      <c r="N928" s="45" t="s">
        <v>1188</v>
      </c>
      <c r="O928" s="73" t="s">
        <v>1178</v>
      </c>
      <c r="P928" s="45" t="s">
        <v>1309</v>
      </c>
      <c r="Q928" s="45" t="s">
        <v>1895</v>
      </c>
      <c r="R928" s="45" t="s">
        <v>1178</v>
      </c>
      <c r="S928" s="45" t="s">
        <v>1896</v>
      </c>
      <c r="T928" s="45" t="s">
        <v>1895</v>
      </c>
      <c r="U928" s="45" t="s">
        <v>1178</v>
      </c>
      <c r="V928" s="45" t="s">
        <v>1906</v>
      </c>
      <c r="W928" s="99" t="s">
        <v>2669</v>
      </c>
      <c r="X928" s="99"/>
    </row>
    <row r="929" spans="2:24" ht="57.6">
      <c r="B929" s="99">
        <f t="shared" si="15"/>
        <v>923</v>
      </c>
      <c r="C929" s="45" t="s">
        <v>1891</v>
      </c>
      <c r="D929" s="45" t="s">
        <v>1929</v>
      </c>
      <c r="E929" s="99">
        <f>IF(D929="1.2(1)①",INDEX('1.2(1)①'!$B:$B,MATCH(F929,'1.2(1)①'!$J:$J,0),1),INDEX('1.2(1)②'!$B:$B,MATCH(F929,'1.2(1)②'!$J:$J,0),1))</f>
        <v>84</v>
      </c>
      <c r="F929" s="45" t="s">
        <v>2330</v>
      </c>
      <c r="G929" s="45" t="s">
        <v>1907</v>
      </c>
      <c r="H929" s="45" t="s">
        <v>1507</v>
      </c>
      <c r="I929" s="45" t="s">
        <v>1529</v>
      </c>
      <c r="J929" s="45" t="s">
        <v>1894</v>
      </c>
      <c r="K929" s="45" t="s">
        <v>1490</v>
      </c>
      <c r="L929" s="45" t="s">
        <v>1178</v>
      </c>
      <c r="M929" s="45" t="s">
        <v>1187</v>
      </c>
      <c r="N929" s="45" t="s">
        <v>1188</v>
      </c>
      <c r="O929" s="73" t="s">
        <v>1178</v>
      </c>
      <c r="P929" s="45" t="s">
        <v>1309</v>
      </c>
      <c r="Q929" s="45" t="s">
        <v>1895</v>
      </c>
      <c r="R929" s="45" t="s">
        <v>1178</v>
      </c>
      <c r="S929" s="45" t="s">
        <v>1896</v>
      </c>
      <c r="T929" s="45" t="s">
        <v>1895</v>
      </c>
      <c r="U929" s="45" t="s">
        <v>1178</v>
      </c>
      <c r="V929" s="45" t="s">
        <v>1906</v>
      </c>
      <c r="W929" s="99" t="s">
        <v>2669</v>
      </c>
      <c r="X929" s="99"/>
    </row>
    <row r="930" spans="2:24" ht="72">
      <c r="B930" s="99">
        <f t="shared" si="15"/>
        <v>924</v>
      </c>
      <c r="C930" s="45" t="s">
        <v>1908</v>
      </c>
      <c r="D930" s="45" t="s">
        <v>1929</v>
      </c>
      <c r="E930" s="99">
        <f>IF(D930="1.2(1)①",INDEX('1.2(1)①'!$B:$B,MATCH(F930,'1.2(1)①'!$J:$J,0),1),INDEX('1.2(1)②'!$B:$B,MATCH(F930,'1.2(1)②'!$J:$J,0),1))</f>
        <v>84</v>
      </c>
      <c r="F930" s="45" t="s">
        <v>2330</v>
      </c>
      <c r="G930" s="45" t="s">
        <v>1909</v>
      </c>
      <c r="H930" s="45" t="s">
        <v>1507</v>
      </c>
      <c r="I930" s="45" t="s">
        <v>1893</v>
      </c>
      <c r="J930" s="45" t="s">
        <v>1894</v>
      </c>
      <c r="K930" s="45" t="s">
        <v>1490</v>
      </c>
      <c r="L930" s="45" t="s">
        <v>1178</v>
      </c>
      <c r="M930" s="45" t="s">
        <v>1187</v>
      </c>
      <c r="N930" s="45" t="s">
        <v>1188</v>
      </c>
      <c r="O930" s="73" t="s">
        <v>1178</v>
      </c>
      <c r="P930" s="45" t="s">
        <v>1309</v>
      </c>
      <c r="Q930" s="45" t="s">
        <v>1895</v>
      </c>
      <c r="R930" s="45" t="s">
        <v>1178</v>
      </c>
      <c r="S930" s="45" t="s">
        <v>1896</v>
      </c>
      <c r="T930" s="45" t="s">
        <v>1895</v>
      </c>
      <c r="U930" s="45" t="s">
        <v>1178</v>
      </c>
      <c r="V930" s="45" t="s">
        <v>1910</v>
      </c>
      <c r="W930" s="99" t="s">
        <v>2669</v>
      </c>
      <c r="X930" s="99"/>
    </row>
    <row r="931" spans="2:24" ht="72">
      <c r="B931" s="99">
        <f t="shared" si="15"/>
        <v>925</v>
      </c>
      <c r="C931" s="45" t="s">
        <v>1908</v>
      </c>
      <c r="D931" s="45" t="s">
        <v>1929</v>
      </c>
      <c r="E931" s="99">
        <f>IF(D931="1.2(1)①",INDEX('1.2(1)①'!$B:$B,MATCH(F931,'1.2(1)①'!$J:$J,0),1),INDEX('1.2(1)②'!$B:$B,MATCH(F931,'1.2(1)②'!$J:$J,0),1))</f>
        <v>84</v>
      </c>
      <c r="F931" s="45" t="s">
        <v>2330</v>
      </c>
      <c r="G931" s="45" t="s">
        <v>1909</v>
      </c>
      <c r="H931" s="45" t="s">
        <v>1507</v>
      </c>
      <c r="I931" s="45" t="s">
        <v>1898</v>
      </c>
      <c r="J931" s="45" t="s">
        <v>1894</v>
      </c>
      <c r="K931" s="45" t="s">
        <v>1490</v>
      </c>
      <c r="L931" s="45" t="s">
        <v>1178</v>
      </c>
      <c r="M931" s="45" t="s">
        <v>1187</v>
      </c>
      <c r="N931" s="45" t="s">
        <v>1188</v>
      </c>
      <c r="O931" s="73" t="s">
        <v>1178</v>
      </c>
      <c r="P931" s="45" t="s">
        <v>1309</v>
      </c>
      <c r="Q931" s="45" t="s">
        <v>1895</v>
      </c>
      <c r="R931" s="45" t="s">
        <v>1178</v>
      </c>
      <c r="S931" s="45" t="s">
        <v>1896</v>
      </c>
      <c r="T931" s="45" t="s">
        <v>1895</v>
      </c>
      <c r="U931" s="45" t="s">
        <v>1178</v>
      </c>
      <c r="V931" s="45" t="s">
        <v>1910</v>
      </c>
      <c r="W931" s="99" t="s">
        <v>2669</v>
      </c>
      <c r="X931" s="99"/>
    </row>
    <row r="932" spans="2:24" ht="72">
      <c r="B932" s="99">
        <f t="shared" ref="B932:B963" si="16">ROW(B932)-6</f>
        <v>926</v>
      </c>
      <c r="C932" s="45" t="s">
        <v>1908</v>
      </c>
      <c r="D932" s="45" t="s">
        <v>1929</v>
      </c>
      <c r="E932" s="99">
        <f>IF(D932="1.2(1)①",INDEX('1.2(1)①'!$B:$B,MATCH(F932,'1.2(1)①'!$J:$J,0),1),INDEX('1.2(1)②'!$B:$B,MATCH(F932,'1.2(1)②'!$J:$J,0),1))</f>
        <v>84</v>
      </c>
      <c r="F932" s="45" t="s">
        <v>2330</v>
      </c>
      <c r="G932" s="45" t="s">
        <v>1909</v>
      </c>
      <c r="H932" s="45" t="s">
        <v>1507</v>
      </c>
      <c r="I932" s="45" t="s">
        <v>1899</v>
      </c>
      <c r="J932" s="45" t="s">
        <v>1894</v>
      </c>
      <c r="K932" s="45" t="s">
        <v>1490</v>
      </c>
      <c r="L932" s="45" t="s">
        <v>1178</v>
      </c>
      <c r="M932" s="45" t="s">
        <v>1187</v>
      </c>
      <c r="N932" s="45" t="s">
        <v>1188</v>
      </c>
      <c r="O932" s="73" t="s">
        <v>1178</v>
      </c>
      <c r="P932" s="45" t="s">
        <v>1309</v>
      </c>
      <c r="Q932" s="45" t="s">
        <v>1895</v>
      </c>
      <c r="R932" s="45" t="s">
        <v>1178</v>
      </c>
      <c r="S932" s="45" t="s">
        <v>1896</v>
      </c>
      <c r="T932" s="45" t="s">
        <v>1895</v>
      </c>
      <c r="U932" s="45" t="s">
        <v>1178</v>
      </c>
      <c r="V932" s="45" t="s">
        <v>1910</v>
      </c>
      <c r="W932" s="99" t="s">
        <v>2669</v>
      </c>
      <c r="X932" s="99"/>
    </row>
    <row r="933" spans="2:24" ht="72">
      <c r="B933" s="99">
        <f t="shared" si="16"/>
        <v>927</v>
      </c>
      <c r="C933" s="45" t="s">
        <v>1908</v>
      </c>
      <c r="D933" s="45" t="s">
        <v>1929</v>
      </c>
      <c r="E933" s="99">
        <f>IF(D933="1.2(1)①",INDEX('1.2(1)①'!$B:$B,MATCH(F933,'1.2(1)①'!$J:$J,0),1),INDEX('1.2(1)②'!$B:$B,MATCH(F933,'1.2(1)②'!$J:$J,0),1))</f>
        <v>84</v>
      </c>
      <c r="F933" s="45" t="s">
        <v>2330</v>
      </c>
      <c r="G933" s="45" t="s">
        <v>1909</v>
      </c>
      <c r="H933" s="45" t="s">
        <v>1507</v>
      </c>
      <c r="I933" s="45" t="s">
        <v>1900</v>
      </c>
      <c r="J933" s="45" t="s">
        <v>1894</v>
      </c>
      <c r="K933" s="45" t="s">
        <v>1490</v>
      </c>
      <c r="L933" s="45" t="s">
        <v>1178</v>
      </c>
      <c r="M933" s="45" t="s">
        <v>1187</v>
      </c>
      <c r="N933" s="45" t="s">
        <v>1188</v>
      </c>
      <c r="O933" s="73" t="s">
        <v>1178</v>
      </c>
      <c r="P933" s="45" t="s">
        <v>1309</v>
      </c>
      <c r="Q933" s="45" t="s">
        <v>1895</v>
      </c>
      <c r="R933" s="45" t="s">
        <v>1178</v>
      </c>
      <c r="S933" s="45" t="s">
        <v>1896</v>
      </c>
      <c r="T933" s="45" t="s">
        <v>1895</v>
      </c>
      <c r="U933" s="45" t="s">
        <v>1178</v>
      </c>
      <c r="V933" s="45" t="s">
        <v>1910</v>
      </c>
      <c r="W933" s="99" t="s">
        <v>2669</v>
      </c>
      <c r="X933" s="99"/>
    </row>
    <row r="934" spans="2:24" ht="72">
      <c r="B934" s="99">
        <f t="shared" si="16"/>
        <v>928</v>
      </c>
      <c r="C934" s="45" t="s">
        <v>1908</v>
      </c>
      <c r="D934" s="45" t="s">
        <v>1929</v>
      </c>
      <c r="E934" s="99">
        <f>IF(D934="1.2(1)①",INDEX('1.2(1)①'!$B:$B,MATCH(F934,'1.2(1)①'!$J:$J,0),1),INDEX('1.2(1)②'!$B:$B,MATCH(F934,'1.2(1)②'!$J:$J,0),1))</f>
        <v>84</v>
      </c>
      <c r="F934" s="45" t="s">
        <v>2330</v>
      </c>
      <c r="G934" s="45" t="s">
        <v>1909</v>
      </c>
      <c r="H934" s="45" t="s">
        <v>1507</v>
      </c>
      <c r="I934" s="45" t="s">
        <v>1522</v>
      </c>
      <c r="J934" s="45" t="s">
        <v>1894</v>
      </c>
      <c r="K934" s="45" t="s">
        <v>1490</v>
      </c>
      <c r="L934" s="45" t="s">
        <v>1178</v>
      </c>
      <c r="M934" s="45" t="s">
        <v>1187</v>
      </c>
      <c r="N934" s="45" t="s">
        <v>1188</v>
      </c>
      <c r="O934" s="73" t="s">
        <v>1178</v>
      </c>
      <c r="P934" s="45" t="s">
        <v>1309</v>
      </c>
      <c r="Q934" s="45" t="s">
        <v>1895</v>
      </c>
      <c r="R934" s="45" t="s">
        <v>1178</v>
      </c>
      <c r="S934" s="45" t="s">
        <v>1896</v>
      </c>
      <c r="T934" s="45" t="s">
        <v>1895</v>
      </c>
      <c r="U934" s="45" t="s">
        <v>1178</v>
      </c>
      <c r="V934" s="45" t="s">
        <v>1910</v>
      </c>
      <c r="W934" s="99" t="s">
        <v>2669</v>
      </c>
      <c r="X934" s="99"/>
    </row>
    <row r="935" spans="2:24" ht="72">
      <c r="B935" s="99">
        <f t="shared" si="16"/>
        <v>929</v>
      </c>
      <c r="C935" s="45" t="s">
        <v>1908</v>
      </c>
      <c r="D935" s="45" t="s">
        <v>1929</v>
      </c>
      <c r="E935" s="99">
        <f>IF(D935="1.2(1)①",INDEX('1.2(1)①'!$B:$B,MATCH(F935,'1.2(1)①'!$J:$J,0),1),INDEX('1.2(1)②'!$B:$B,MATCH(F935,'1.2(1)②'!$J:$J,0),1))</f>
        <v>84</v>
      </c>
      <c r="F935" s="45" t="s">
        <v>2330</v>
      </c>
      <c r="G935" s="45" t="s">
        <v>1909</v>
      </c>
      <c r="H935" s="45" t="s">
        <v>1507</v>
      </c>
      <c r="I935" s="45" t="s">
        <v>1529</v>
      </c>
      <c r="J935" s="45" t="s">
        <v>1894</v>
      </c>
      <c r="K935" s="45" t="s">
        <v>1490</v>
      </c>
      <c r="L935" s="45" t="s">
        <v>1178</v>
      </c>
      <c r="M935" s="45" t="s">
        <v>1187</v>
      </c>
      <c r="N935" s="45" t="s">
        <v>1188</v>
      </c>
      <c r="O935" s="73" t="s">
        <v>1178</v>
      </c>
      <c r="P935" s="45" t="s">
        <v>1309</v>
      </c>
      <c r="Q935" s="45" t="s">
        <v>1895</v>
      </c>
      <c r="R935" s="45" t="s">
        <v>1178</v>
      </c>
      <c r="S935" s="45" t="s">
        <v>1896</v>
      </c>
      <c r="T935" s="45" t="s">
        <v>1895</v>
      </c>
      <c r="U935" s="45" t="s">
        <v>1178</v>
      </c>
      <c r="V935" s="45" t="s">
        <v>1910</v>
      </c>
      <c r="W935" s="99" t="s">
        <v>2669</v>
      </c>
      <c r="X935" s="99"/>
    </row>
    <row r="936" spans="2:24" ht="72">
      <c r="B936" s="99">
        <f t="shared" si="16"/>
        <v>930</v>
      </c>
      <c r="C936" s="45" t="s">
        <v>1908</v>
      </c>
      <c r="D936" s="45" t="s">
        <v>1929</v>
      </c>
      <c r="E936" s="99">
        <f>IF(D936="1.2(1)①",INDEX('1.2(1)①'!$B:$B,MATCH(F936,'1.2(1)①'!$J:$J,0),1),INDEX('1.2(1)②'!$B:$B,MATCH(F936,'1.2(1)②'!$J:$J,0),1))</f>
        <v>84</v>
      </c>
      <c r="F936" s="45" t="s">
        <v>2330</v>
      </c>
      <c r="G936" s="45" t="s">
        <v>1911</v>
      </c>
      <c r="H936" s="45" t="s">
        <v>1507</v>
      </c>
      <c r="I936" s="45" t="s">
        <v>1893</v>
      </c>
      <c r="J936" s="45" t="s">
        <v>1894</v>
      </c>
      <c r="K936" s="45" t="s">
        <v>1490</v>
      </c>
      <c r="L936" s="45" t="s">
        <v>1178</v>
      </c>
      <c r="M936" s="45" t="s">
        <v>1187</v>
      </c>
      <c r="N936" s="45" t="s">
        <v>1188</v>
      </c>
      <c r="O936" s="73" t="s">
        <v>1178</v>
      </c>
      <c r="P936" s="45" t="s">
        <v>1309</v>
      </c>
      <c r="Q936" s="45" t="s">
        <v>1895</v>
      </c>
      <c r="R936" s="45" t="s">
        <v>1178</v>
      </c>
      <c r="S936" s="45" t="s">
        <v>1896</v>
      </c>
      <c r="T936" s="45" t="s">
        <v>1895</v>
      </c>
      <c r="U936" s="45" t="s">
        <v>1178</v>
      </c>
      <c r="V936" s="45" t="s">
        <v>1910</v>
      </c>
      <c r="W936" s="99" t="s">
        <v>2669</v>
      </c>
      <c r="X936" s="99"/>
    </row>
    <row r="937" spans="2:24" ht="72">
      <c r="B937" s="99">
        <f t="shared" si="16"/>
        <v>931</v>
      </c>
      <c r="C937" s="45" t="s">
        <v>1908</v>
      </c>
      <c r="D937" s="45" t="s">
        <v>1929</v>
      </c>
      <c r="E937" s="99">
        <f>IF(D937="1.2(1)①",INDEX('1.2(1)①'!$B:$B,MATCH(F937,'1.2(1)①'!$J:$J,0),1),INDEX('1.2(1)②'!$B:$B,MATCH(F937,'1.2(1)②'!$J:$J,0),1))</f>
        <v>84</v>
      </c>
      <c r="F937" s="45" t="s">
        <v>2330</v>
      </c>
      <c r="G937" s="45" t="s">
        <v>1911</v>
      </c>
      <c r="H937" s="45" t="s">
        <v>1507</v>
      </c>
      <c r="I937" s="45" t="s">
        <v>1898</v>
      </c>
      <c r="J937" s="45" t="s">
        <v>1894</v>
      </c>
      <c r="K937" s="45" t="s">
        <v>1490</v>
      </c>
      <c r="L937" s="45" t="s">
        <v>1178</v>
      </c>
      <c r="M937" s="45" t="s">
        <v>1187</v>
      </c>
      <c r="N937" s="45" t="s">
        <v>1188</v>
      </c>
      <c r="O937" s="73" t="s">
        <v>1178</v>
      </c>
      <c r="P937" s="45" t="s">
        <v>1309</v>
      </c>
      <c r="Q937" s="45" t="s">
        <v>1895</v>
      </c>
      <c r="R937" s="45" t="s">
        <v>1178</v>
      </c>
      <c r="S937" s="45" t="s">
        <v>1896</v>
      </c>
      <c r="T937" s="45" t="s">
        <v>1895</v>
      </c>
      <c r="U937" s="45" t="s">
        <v>1178</v>
      </c>
      <c r="V937" s="45" t="s">
        <v>1910</v>
      </c>
      <c r="W937" s="99" t="s">
        <v>2669</v>
      </c>
      <c r="X937" s="99"/>
    </row>
    <row r="938" spans="2:24" ht="72">
      <c r="B938" s="99">
        <f t="shared" si="16"/>
        <v>932</v>
      </c>
      <c r="C938" s="45" t="s">
        <v>1908</v>
      </c>
      <c r="D938" s="45" t="s">
        <v>1929</v>
      </c>
      <c r="E938" s="99">
        <f>IF(D938="1.2(1)①",INDEX('1.2(1)①'!$B:$B,MATCH(F938,'1.2(1)①'!$J:$J,0),1),INDEX('1.2(1)②'!$B:$B,MATCH(F938,'1.2(1)②'!$J:$J,0),1))</f>
        <v>84</v>
      </c>
      <c r="F938" s="45" t="s">
        <v>2330</v>
      </c>
      <c r="G938" s="45" t="s">
        <v>1911</v>
      </c>
      <c r="H938" s="45" t="s">
        <v>1507</v>
      </c>
      <c r="I938" s="45" t="s">
        <v>1899</v>
      </c>
      <c r="J938" s="45" t="s">
        <v>1894</v>
      </c>
      <c r="K938" s="45" t="s">
        <v>1490</v>
      </c>
      <c r="L938" s="45" t="s">
        <v>1178</v>
      </c>
      <c r="M938" s="45" t="s">
        <v>1187</v>
      </c>
      <c r="N938" s="45" t="s">
        <v>1188</v>
      </c>
      <c r="O938" s="73" t="s">
        <v>1178</v>
      </c>
      <c r="P938" s="45" t="s">
        <v>1309</v>
      </c>
      <c r="Q938" s="45" t="s">
        <v>1895</v>
      </c>
      <c r="R938" s="45" t="s">
        <v>1178</v>
      </c>
      <c r="S938" s="45" t="s">
        <v>1896</v>
      </c>
      <c r="T938" s="45" t="s">
        <v>1895</v>
      </c>
      <c r="U938" s="45" t="s">
        <v>1178</v>
      </c>
      <c r="V938" s="45" t="s">
        <v>1910</v>
      </c>
      <c r="W938" s="99" t="s">
        <v>2669</v>
      </c>
      <c r="X938" s="99"/>
    </row>
    <row r="939" spans="2:24" ht="72">
      <c r="B939" s="99">
        <f t="shared" si="16"/>
        <v>933</v>
      </c>
      <c r="C939" s="45" t="s">
        <v>1908</v>
      </c>
      <c r="D939" s="45" t="s">
        <v>1929</v>
      </c>
      <c r="E939" s="99">
        <f>IF(D939="1.2(1)①",INDEX('1.2(1)①'!$B:$B,MATCH(F939,'1.2(1)①'!$J:$J,0),1),INDEX('1.2(1)②'!$B:$B,MATCH(F939,'1.2(1)②'!$J:$J,0),1))</f>
        <v>84</v>
      </c>
      <c r="F939" s="45" t="s">
        <v>2330</v>
      </c>
      <c r="G939" s="45" t="s">
        <v>1911</v>
      </c>
      <c r="H939" s="45" t="s">
        <v>1507</v>
      </c>
      <c r="I939" s="45" t="s">
        <v>1900</v>
      </c>
      <c r="J939" s="45" t="s">
        <v>1894</v>
      </c>
      <c r="K939" s="45" t="s">
        <v>1490</v>
      </c>
      <c r="L939" s="45" t="s">
        <v>1178</v>
      </c>
      <c r="M939" s="45" t="s">
        <v>1187</v>
      </c>
      <c r="N939" s="45" t="s">
        <v>1188</v>
      </c>
      <c r="O939" s="73" t="s">
        <v>1178</v>
      </c>
      <c r="P939" s="45" t="s">
        <v>1309</v>
      </c>
      <c r="Q939" s="45" t="s">
        <v>1895</v>
      </c>
      <c r="R939" s="45" t="s">
        <v>1178</v>
      </c>
      <c r="S939" s="45" t="s">
        <v>1896</v>
      </c>
      <c r="T939" s="45" t="s">
        <v>1895</v>
      </c>
      <c r="U939" s="45" t="s">
        <v>1178</v>
      </c>
      <c r="V939" s="45" t="s">
        <v>1910</v>
      </c>
      <c r="W939" s="99" t="s">
        <v>2669</v>
      </c>
      <c r="X939" s="99"/>
    </row>
    <row r="940" spans="2:24" ht="72">
      <c r="B940" s="99">
        <f t="shared" si="16"/>
        <v>934</v>
      </c>
      <c r="C940" s="45" t="s">
        <v>1908</v>
      </c>
      <c r="D940" s="45" t="s">
        <v>1929</v>
      </c>
      <c r="E940" s="99">
        <f>IF(D940="1.2(1)①",INDEX('1.2(1)①'!$B:$B,MATCH(F940,'1.2(1)①'!$J:$J,0),1),INDEX('1.2(1)②'!$B:$B,MATCH(F940,'1.2(1)②'!$J:$J,0),1))</f>
        <v>84</v>
      </c>
      <c r="F940" s="45" t="s">
        <v>2330</v>
      </c>
      <c r="G940" s="45" t="s">
        <v>1911</v>
      </c>
      <c r="H940" s="45" t="s">
        <v>1507</v>
      </c>
      <c r="I940" s="45" t="s">
        <v>1522</v>
      </c>
      <c r="J940" s="45" t="s">
        <v>1894</v>
      </c>
      <c r="K940" s="45" t="s">
        <v>1490</v>
      </c>
      <c r="L940" s="45">
        <v>10.97</v>
      </c>
      <c r="M940" s="45" t="s">
        <v>1187</v>
      </c>
      <c r="N940" s="45" t="s">
        <v>1188</v>
      </c>
      <c r="O940" s="73" t="s">
        <v>1178</v>
      </c>
      <c r="P940" s="45" t="s">
        <v>1309</v>
      </c>
      <c r="Q940" s="45" t="s">
        <v>1895</v>
      </c>
      <c r="R940" s="45" t="s">
        <v>1178</v>
      </c>
      <c r="S940" s="45" t="s">
        <v>1896</v>
      </c>
      <c r="T940" s="45" t="s">
        <v>1895</v>
      </c>
      <c r="U940" s="45" t="s">
        <v>1178</v>
      </c>
      <c r="V940" s="45" t="s">
        <v>1910</v>
      </c>
      <c r="W940" s="99" t="s">
        <v>2669</v>
      </c>
      <c r="X940" s="99"/>
    </row>
    <row r="941" spans="2:24" ht="72">
      <c r="B941" s="99">
        <f t="shared" si="16"/>
        <v>935</v>
      </c>
      <c r="C941" s="45" t="s">
        <v>1908</v>
      </c>
      <c r="D941" s="45" t="s">
        <v>1929</v>
      </c>
      <c r="E941" s="99">
        <f>IF(D941="1.2(1)①",INDEX('1.2(1)①'!$B:$B,MATCH(F941,'1.2(1)①'!$J:$J,0),1),INDEX('1.2(1)②'!$B:$B,MATCH(F941,'1.2(1)②'!$J:$J,0),1))</f>
        <v>84</v>
      </c>
      <c r="F941" s="45" t="s">
        <v>2330</v>
      </c>
      <c r="G941" s="45" t="s">
        <v>1911</v>
      </c>
      <c r="H941" s="45" t="s">
        <v>1507</v>
      </c>
      <c r="I941" s="45" t="s">
        <v>1529</v>
      </c>
      <c r="J941" s="45" t="s">
        <v>1894</v>
      </c>
      <c r="K941" s="45" t="s">
        <v>1490</v>
      </c>
      <c r="L941" s="45" t="s">
        <v>1178</v>
      </c>
      <c r="M941" s="45" t="s">
        <v>1187</v>
      </c>
      <c r="N941" s="45" t="s">
        <v>1188</v>
      </c>
      <c r="O941" s="73" t="s">
        <v>1178</v>
      </c>
      <c r="P941" s="45" t="s">
        <v>1309</v>
      </c>
      <c r="Q941" s="45" t="s">
        <v>1895</v>
      </c>
      <c r="R941" s="45" t="s">
        <v>1178</v>
      </c>
      <c r="S941" s="45" t="s">
        <v>1896</v>
      </c>
      <c r="T941" s="45" t="s">
        <v>1895</v>
      </c>
      <c r="U941" s="45" t="s">
        <v>1178</v>
      </c>
      <c r="V941" s="45" t="s">
        <v>1910</v>
      </c>
      <c r="W941" s="99" t="s">
        <v>2669</v>
      </c>
      <c r="X941" s="99"/>
    </row>
    <row r="942" spans="2:24" ht="57.6">
      <c r="B942" s="99">
        <f t="shared" si="16"/>
        <v>936</v>
      </c>
      <c r="C942" s="45" t="s">
        <v>1912</v>
      </c>
      <c r="D942" s="45" t="s">
        <v>1929</v>
      </c>
      <c r="E942" s="99">
        <f>IF(D942="1.2(1)①",INDEX('1.2(1)①'!$B:$B,MATCH(F942,'1.2(1)①'!$J:$J,0),1),INDEX('1.2(1)②'!$B:$B,MATCH(F942,'1.2(1)②'!$J:$J,0),1))</f>
        <v>85</v>
      </c>
      <c r="F942" s="45" t="s">
        <v>2331</v>
      </c>
      <c r="G942" s="45" t="s">
        <v>1568</v>
      </c>
      <c r="H942" s="45" t="s">
        <v>1507</v>
      </c>
      <c r="I942" s="45" t="s">
        <v>1534</v>
      </c>
      <c r="J942" s="45" t="s">
        <v>1571</v>
      </c>
      <c r="K942" s="45" t="s">
        <v>1490</v>
      </c>
      <c r="L942" s="45">
        <v>84</v>
      </c>
      <c r="M942" s="45" t="s">
        <v>1187</v>
      </c>
      <c r="N942" s="45" t="s">
        <v>1188</v>
      </c>
      <c r="O942" s="73" t="s">
        <v>1178</v>
      </c>
      <c r="P942" s="45" t="s">
        <v>1182</v>
      </c>
      <c r="Q942" s="45" t="s">
        <v>1913</v>
      </c>
      <c r="R942" s="45" t="s">
        <v>1576</v>
      </c>
      <c r="S942" s="45" t="s">
        <v>1914</v>
      </c>
      <c r="T942" s="45" t="s">
        <v>1913</v>
      </c>
      <c r="U942" s="45" t="s">
        <v>1576</v>
      </c>
      <c r="V942" s="45" t="s">
        <v>1915</v>
      </c>
      <c r="W942" s="99" t="s">
        <v>2669</v>
      </c>
      <c r="X942" s="99"/>
    </row>
    <row r="943" spans="2:24" ht="57.6">
      <c r="B943" s="99">
        <f t="shared" si="16"/>
        <v>937</v>
      </c>
      <c r="C943" s="45" t="s">
        <v>1912</v>
      </c>
      <c r="D943" s="45" t="s">
        <v>1929</v>
      </c>
      <c r="E943" s="99">
        <f>IF(D943="1.2(1)①",INDEX('1.2(1)①'!$B:$B,MATCH(F943,'1.2(1)①'!$J:$J,0),1),INDEX('1.2(1)②'!$B:$B,MATCH(F943,'1.2(1)②'!$J:$J,0),1))</f>
        <v>85</v>
      </c>
      <c r="F943" s="45" t="s">
        <v>2331</v>
      </c>
      <c r="G943" s="45" t="s">
        <v>1568</v>
      </c>
      <c r="H943" s="45" t="s">
        <v>1507</v>
      </c>
      <c r="I943" s="45" t="s">
        <v>1916</v>
      </c>
      <c r="J943" s="45" t="s">
        <v>1571</v>
      </c>
      <c r="K943" s="45" t="s">
        <v>1490</v>
      </c>
      <c r="L943" s="45">
        <v>41.8</v>
      </c>
      <c r="M943" s="45" t="s">
        <v>1187</v>
      </c>
      <c r="N943" s="45" t="s">
        <v>1188</v>
      </c>
      <c r="O943" s="73" t="s">
        <v>1178</v>
      </c>
      <c r="P943" s="45" t="s">
        <v>1182</v>
      </c>
      <c r="Q943" s="45" t="s">
        <v>1913</v>
      </c>
      <c r="R943" s="45" t="s">
        <v>1576</v>
      </c>
      <c r="S943" s="45" t="s">
        <v>1914</v>
      </c>
      <c r="T943" s="45" t="s">
        <v>1913</v>
      </c>
      <c r="U943" s="45" t="s">
        <v>1576</v>
      </c>
      <c r="V943" s="45" t="s">
        <v>1915</v>
      </c>
      <c r="W943" s="99" t="s">
        <v>2669</v>
      </c>
      <c r="X943" s="99"/>
    </row>
    <row r="944" spans="2:24" ht="57.6">
      <c r="B944" s="99">
        <f t="shared" si="16"/>
        <v>938</v>
      </c>
      <c r="C944" s="45" t="s">
        <v>1912</v>
      </c>
      <c r="D944" s="45" t="s">
        <v>1929</v>
      </c>
      <c r="E944" s="99">
        <f>IF(D944="1.2(1)①",INDEX('1.2(1)①'!$B:$B,MATCH(F944,'1.2(1)①'!$J:$J,0),1),INDEX('1.2(1)②'!$B:$B,MATCH(F944,'1.2(1)②'!$J:$J,0),1))</f>
        <v>85</v>
      </c>
      <c r="F944" s="45" t="s">
        <v>2331</v>
      </c>
      <c r="G944" s="45" t="s">
        <v>1568</v>
      </c>
      <c r="H944" s="45" t="s">
        <v>1507</v>
      </c>
      <c r="I944" s="45" t="s">
        <v>1534</v>
      </c>
      <c r="J944" s="45" t="s">
        <v>1586</v>
      </c>
      <c r="K944" s="45" t="s">
        <v>1490</v>
      </c>
      <c r="L944" s="45">
        <v>32</v>
      </c>
      <c r="M944" s="45" t="s">
        <v>1187</v>
      </c>
      <c r="N944" s="45" t="s">
        <v>1188</v>
      </c>
      <c r="O944" s="73" t="s">
        <v>1178</v>
      </c>
      <c r="P944" s="45" t="s">
        <v>1182</v>
      </c>
      <c r="Q944" s="45" t="s">
        <v>1913</v>
      </c>
      <c r="R944" s="45" t="s">
        <v>1576</v>
      </c>
      <c r="S944" s="45" t="s">
        <v>1917</v>
      </c>
      <c r="T944" s="45" t="s">
        <v>1913</v>
      </c>
      <c r="U944" s="45" t="s">
        <v>1576</v>
      </c>
      <c r="V944" s="45" t="s">
        <v>1918</v>
      </c>
      <c r="W944" s="99" t="s">
        <v>2669</v>
      </c>
      <c r="X944" s="99"/>
    </row>
    <row r="945" spans="2:24" ht="57.6">
      <c r="B945" s="99">
        <f t="shared" si="16"/>
        <v>939</v>
      </c>
      <c r="C945" s="45" t="s">
        <v>1912</v>
      </c>
      <c r="D945" s="45" t="s">
        <v>1929</v>
      </c>
      <c r="E945" s="99">
        <f>IF(D945="1.2(1)①",INDEX('1.2(1)①'!$B:$B,MATCH(F945,'1.2(1)①'!$J:$J,0),1),INDEX('1.2(1)②'!$B:$B,MATCH(F945,'1.2(1)②'!$J:$J,0),1))</f>
        <v>85</v>
      </c>
      <c r="F945" s="45" t="s">
        <v>2331</v>
      </c>
      <c r="G945" s="45" t="s">
        <v>1568</v>
      </c>
      <c r="H945" s="45" t="s">
        <v>1507</v>
      </c>
      <c r="I945" s="45" t="s">
        <v>1916</v>
      </c>
      <c r="J945" s="45" t="s">
        <v>1586</v>
      </c>
      <c r="K945" s="45" t="s">
        <v>1490</v>
      </c>
      <c r="L945" s="45">
        <v>38.799999999999997</v>
      </c>
      <c r="M945" s="45" t="s">
        <v>1187</v>
      </c>
      <c r="N945" s="45" t="s">
        <v>1188</v>
      </c>
      <c r="O945" s="73" t="s">
        <v>1178</v>
      </c>
      <c r="P945" s="45" t="s">
        <v>1182</v>
      </c>
      <c r="Q945" s="45" t="s">
        <v>1913</v>
      </c>
      <c r="R945" s="45" t="s">
        <v>1576</v>
      </c>
      <c r="S945" s="45" t="s">
        <v>1917</v>
      </c>
      <c r="T945" s="45" t="s">
        <v>1913</v>
      </c>
      <c r="U945" s="45" t="s">
        <v>1576</v>
      </c>
      <c r="V945" s="45" t="s">
        <v>1918</v>
      </c>
      <c r="W945" s="99" t="s">
        <v>2669</v>
      </c>
      <c r="X945" s="99"/>
    </row>
    <row r="946" spans="2:24" ht="57.6">
      <c r="B946" s="99">
        <f t="shared" si="16"/>
        <v>940</v>
      </c>
      <c r="C946" s="45" t="s">
        <v>1912</v>
      </c>
      <c r="D946" s="45" t="s">
        <v>1929</v>
      </c>
      <c r="E946" s="99">
        <f>IF(D946="1.2(1)①",INDEX('1.2(1)①'!$B:$B,MATCH(F946,'1.2(1)①'!$J:$J,0),1),INDEX('1.2(1)②'!$B:$B,MATCH(F946,'1.2(1)②'!$J:$J,0),1))</f>
        <v>85</v>
      </c>
      <c r="F946" s="45" t="s">
        <v>2331</v>
      </c>
      <c r="G946" s="45" t="s">
        <v>1591</v>
      </c>
      <c r="H946" s="45" t="s">
        <v>1507</v>
      </c>
      <c r="I946" s="45" t="s">
        <v>1534</v>
      </c>
      <c r="J946" s="45" t="s">
        <v>1571</v>
      </c>
      <c r="K946" s="45" t="s">
        <v>1490</v>
      </c>
      <c r="L946" s="45">
        <v>84</v>
      </c>
      <c r="M946" s="45" t="s">
        <v>1187</v>
      </c>
      <c r="N946" s="45" t="s">
        <v>1188</v>
      </c>
      <c r="O946" s="73" t="s">
        <v>1178</v>
      </c>
      <c r="P946" s="45" t="s">
        <v>1182</v>
      </c>
      <c r="Q946" s="45" t="s">
        <v>1913</v>
      </c>
      <c r="R946" s="45" t="s">
        <v>1576</v>
      </c>
      <c r="S946" s="45" t="s">
        <v>1914</v>
      </c>
      <c r="T946" s="45" t="s">
        <v>1913</v>
      </c>
      <c r="U946" s="45" t="s">
        <v>1576</v>
      </c>
      <c r="V946" s="45" t="s">
        <v>1915</v>
      </c>
      <c r="W946" s="99" t="s">
        <v>2669</v>
      </c>
      <c r="X946" s="99"/>
    </row>
    <row r="947" spans="2:24" ht="57.6">
      <c r="B947" s="99">
        <f t="shared" si="16"/>
        <v>941</v>
      </c>
      <c r="C947" s="45" t="s">
        <v>1912</v>
      </c>
      <c r="D947" s="45" t="s">
        <v>1929</v>
      </c>
      <c r="E947" s="99">
        <f>IF(D947="1.2(1)①",INDEX('1.2(1)①'!$B:$B,MATCH(F947,'1.2(1)①'!$J:$J,0),1),INDEX('1.2(1)②'!$B:$B,MATCH(F947,'1.2(1)②'!$J:$J,0),1))</f>
        <v>85</v>
      </c>
      <c r="F947" s="45" t="s">
        <v>2331</v>
      </c>
      <c r="G947" s="45" t="s">
        <v>1591</v>
      </c>
      <c r="H947" s="45" t="s">
        <v>1507</v>
      </c>
      <c r="I947" s="45" t="s">
        <v>1916</v>
      </c>
      <c r="J947" s="45" t="s">
        <v>1571</v>
      </c>
      <c r="K947" s="45" t="s">
        <v>1490</v>
      </c>
      <c r="L947" s="45" t="s">
        <v>1178</v>
      </c>
      <c r="M947" s="45" t="s">
        <v>1187</v>
      </c>
      <c r="N947" s="45" t="s">
        <v>1188</v>
      </c>
      <c r="O947" s="73" t="s">
        <v>1178</v>
      </c>
      <c r="P947" s="45" t="s">
        <v>1182</v>
      </c>
      <c r="Q947" s="45" t="s">
        <v>1913</v>
      </c>
      <c r="R947" s="45" t="s">
        <v>1576</v>
      </c>
      <c r="S947" s="45" t="s">
        <v>1914</v>
      </c>
      <c r="T947" s="45" t="s">
        <v>1913</v>
      </c>
      <c r="U947" s="45" t="s">
        <v>1576</v>
      </c>
      <c r="V947" s="45" t="s">
        <v>1915</v>
      </c>
      <c r="W947" s="99" t="s">
        <v>2669</v>
      </c>
      <c r="X947" s="99"/>
    </row>
    <row r="948" spans="2:24" ht="57.6">
      <c r="B948" s="99">
        <f t="shared" si="16"/>
        <v>942</v>
      </c>
      <c r="C948" s="45" t="s">
        <v>1912</v>
      </c>
      <c r="D948" s="45" t="s">
        <v>1929</v>
      </c>
      <c r="E948" s="99">
        <f>IF(D948="1.2(1)①",INDEX('1.2(1)①'!$B:$B,MATCH(F948,'1.2(1)①'!$J:$J,0),1),INDEX('1.2(1)②'!$B:$B,MATCH(F948,'1.2(1)②'!$J:$J,0),1))</f>
        <v>85</v>
      </c>
      <c r="F948" s="45" t="s">
        <v>2331</v>
      </c>
      <c r="G948" s="45" t="s">
        <v>1591</v>
      </c>
      <c r="H948" s="45" t="s">
        <v>1507</v>
      </c>
      <c r="I948" s="45" t="s">
        <v>1534</v>
      </c>
      <c r="J948" s="45" t="s">
        <v>1586</v>
      </c>
      <c r="K948" s="45" t="s">
        <v>1490</v>
      </c>
      <c r="L948" s="45">
        <v>32</v>
      </c>
      <c r="M948" s="45" t="s">
        <v>1187</v>
      </c>
      <c r="N948" s="45" t="s">
        <v>1188</v>
      </c>
      <c r="O948" s="73" t="s">
        <v>1178</v>
      </c>
      <c r="P948" s="45" t="s">
        <v>1182</v>
      </c>
      <c r="Q948" s="45" t="s">
        <v>1913</v>
      </c>
      <c r="R948" s="45" t="s">
        <v>1576</v>
      </c>
      <c r="S948" s="45" t="s">
        <v>1914</v>
      </c>
      <c r="T948" s="45" t="s">
        <v>1913</v>
      </c>
      <c r="U948" s="45" t="s">
        <v>1576</v>
      </c>
      <c r="V948" s="45" t="s">
        <v>1915</v>
      </c>
      <c r="W948" s="99" t="s">
        <v>2669</v>
      </c>
      <c r="X948" s="99"/>
    </row>
    <row r="949" spans="2:24" ht="57.6">
      <c r="B949" s="99">
        <f t="shared" si="16"/>
        <v>943</v>
      </c>
      <c r="C949" s="45" t="s">
        <v>1912</v>
      </c>
      <c r="D949" s="45" t="s">
        <v>1929</v>
      </c>
      <c r="E949" s="99">
        <f>IF(D949="1.2(1)①",INDEX('1.2(1)①'!$B:$B,MATCH(F949,'1.2(1)①'!$J:$J,0),1),INDEX('1.2(1)②'!$B:$B,MATCH(F949,'1.2(1)②'!$J:$J,0),1))</f>
        <v>85</v>
      </c>
      <c r="F949" s="45" t="s">
        <v>2331</v>
      </c>
      <c r="G949" s="45" t="s">
        <v>1591</v>
      </c>
      <c r="H949" s="45" t="s">
        <v>1507</v>
      </c>
      <c r="I949" s="45" t="s">
        <v>1916</v>
      </c>
      <c r="J949" s="45" t="s">
        <v>1586</v>
      </c>
      <c r="K949" s="45" t="s">
        <v>1490</v>
      </c>
      <c r="L949" s="45" t="s">
        <v>1178</v>
      </c>
      <c r="M949" s="45" t="s">
        <v>1187</v>
      </c>
      <c r="N949" s="45" t="s">
        <v>1188</v>
      </c>
      <c r="O949" s="73" t="s">
        <v>1178</v>
      </c>
      <c r="P949" s="45" t="s">
        <v>1182</v>
      </c>
      <c r="Q949" s="45" t="s">
        <v>1913</v>
      </c>
      <c r="R949" s="45" t="s">
        <v>1576</v>
      </c>
      <c r="S949" s="45" t="s">
        <v>1914</v>
      </c>
      <c r="T949" s="45" t="s">
        <v>1913</v>
      </c>
      <c r="U949" s="45" t="s">
        <v>1576</v>
      </c>
      <c r="V949" s="45" t="s">
        <v>1915</v>
      </c>
      <c r="W949" s="99" t="s">
        <v>2669</v>
      </c>
      <c r="X949" s="99"/>
    </row>
    <row r="950" spans="2:24" ht="57.6">
      <c r="B950" s="99">
        <f t="shared" si="16"/>
        <v>944</v>
      </c>
      <c r="C950" s="45" t="s">
        <v>1919</v>
      </c>
      <c r="D950" s="45" t="s">
        <v>1929</v>
      </c>
      <c r="E950" s="99">
        <f>IF(D950="1.2(1)①",INDEX('1.2(1)①'!$B:$B,MATCH(F950,'1.2(1)①'!$J:$J,0),1),INDEX('1.2(1)②'!$B:$B,MATCH(F950,'1.2(1)②'!$J:$J,0),1))</f>
        <v>85</v>
      </c>
      <c r="F950" s="45" t="s">
        <v>2331</v>
      </c>
      <c r="G950" s="45" t="s">
        <v>1920</v>
      </c>
      <c r="H950" s="45" t="s">
        <v>1507</v>
      </c>
      <c r="I950" s="45" t="s">
        <v>1921</v>
      </c>
      <c r="J950" s="45" t="s">
        <v>1586</v>
      </c>
      <c r="K950" s="45" t="s">
        <v>1490</v>
      </c>
      <c r="L950" s="45">
        <v>33.1</v>
      </c>
      <c r="M950" s="45" t="s">
        <v>1187</v>
      </c>
      <c r="N950" s="45" t="s">
        <v>1188</v>
      </c>
      <c r="O950" s="73" t="s">
        <v>1178</v>
      </c>
      <c r="P950" s="45" t="s">
        <v>1182</v>
      </c>
      <c r="Q950" s="45" t="s">
        <v>1922</v>
      </c>
      <c r="R950" s="45" t="s">
        <v>1576</v>
      </c>
      <c r="S950" s="45" t="s">
        <v>1923</v>
      </c>
      <c r="T950" s="45" t="s">
        <v>1922</v>
      </c>
      <c r="U950" s="45" t="s">
        <v>1576</v>
      </c>
      <c r="V950" s="45" t="s">
        <v>1924</v>
      </c>
      <c r="W950" s="99" t="s">
        <v>2669</v>
      </c>
      <c r="X950" s="99"/>
    </row>
    <row r="951" spans="2:24" ht="57.6">
      <c r="B951" s="99">
        <f t="shared" si="16"/>
        <v>945</v>
      </c>
      <c r="C951" s="45" t="s">
        <v>1919</v>
      </c>
      <c r="D951" s="45" t="s">
        <v>1929</v>
      </c>
      <c r="E951" s="99">
        <f>IF(D951="1.2(1)①",INDEX('1.2(1)①'!$B:$B,MATCH(F951,'1.2(1)①'!$J:$J,0),1),INDEX('1.2(1)②'!$B:$B,MATCH(F951,'1.2(1)②'!$J:$J,0),1))</f>
        <v>85</v>
      </c>
      <c r="F951" s="45" t="s">
        <v>2331</v>
      </c>
      <c r="G951" s="45" t="s">
        <v>1920</v>
      </c>
      <c r="H951" s="45" t="s">
        <v>1507</v>
      </c>
      <c r="I951" s="45" t="s">
        <v>1925</v>
      </c>
      <c r="J951" s="45" t="s">
        <v>1586</v>
      </c>
      <c r="K951" s="45" t="s">
        <v>1490</v>
      </c>
      <c r="L951" s="45">
        <v>48</v>
      </c>
      <c r="M951" s="45" t="s">
        <v>1187</v>
      </c>
      <c r="N951" s="45" t="s">
        <v>1188</v>
      </c>
      <c r="O951" s="73" t="s">
        <v>1178</v>
      </c>
      <c r="P951" s="45" t="s">
        <v>1182</v>
      </c>
      <c r="Q951" s="45" t="s">
        <v>1922</v>
      </c>
      <c r="R951" s="45" t="s">
        <v>1576</v>
      </c>
      <c r="S951" s="45" t="s">
        <v>1923</v>
      </c>
      <c r="T951" s="45" t="s">
        <v>1922</v>
      </c>
      <c r="U951" s="45" t="s">
        <v>1576</v>
      </c>
      <c r="V951" s="45" t="s">
        <v>1924</v>
      </c>
      <c r="W951" s="99" t="s">
        <v>2669</v>
      </c>
      <c r="X951" s="99"/>
    </row>
    <row r="952" spans="2:24" ht="57.6">
      <c r="B952" s="99">
        <f t="shared" si="16"/>
        <v>946</v>
      </c>
      <c r="C952" s="45" t="s">
        <v>1919</v>
      </c>
      <c r="D952" s="45" t="s">
        <v>1929</v>
      </c>
      <c r="E952" s="99">
        <f>IF(D952="1.2(1)①",INDEX('1.2(1)①'!$B:$B,MATCH(F952,'1.2(1)①'!$J:$J,0),1),INDEX('1.2(1)②'!$B:$B,MATCH(F952,'1.2(1)②'!$J:$J,0),1))</f>
        <v>85</v>
      </c>
      <c r="F952" s="45" t="s">
        <v>2331</v>
      </c>
      <c r="G952" s="45" t="s">
        <v>1920</v>
      </c>
      <c r="H952" s="45" t="s">
        <v>1507</v>
      </c>
      <c r="I952" s="45" t="s">
        <v>1926</v>
      </c>
      <c r="J952" s="45" t="s">
        <v>1586</v>
      </c>
      <c r="K952" s="45" t="s">
        <v>1490</v>
      </c>
      <c r="L952" s="45">
        <v>48.9</v>
      </c>
      <c r="M952" s="45" t="s">
        <v>1187</v>
      </c>
      <c r="N952" s="45" t="s">
        <v>1188</v>
      </c>
      <c r="O952" s="73" t="s">
        <v>1178</v>
      </c>
      <c r="P952" s="45" t="s">
        <v>1182</v>
      </c>
      <c r="Q952" s="45" t="s">
        <v>1922</v>
      </c>
      <c r="R952" s="45" t="s">
        <v>1576</v>
      </c>
      <c r="S952" s="45" t="s">
        <v>1923</v>
      </c>
      <c r="T952" s="45" t="s">
        <v>1922</v>
      </c>
      <c r="U952" s="45" t="s">
        <v>1576</v>
      </c>
      <c r="V952" s="45" t="s">
        <v>1924</v>
      </c>
      <c r="W952" s="99" t="s">
        <v>2669</v>
      </c>
      <c r="X952" s="99"/>
    </row>
    <row r="953" spans="2:24" ht="57.6">
      <c r="B953" s="99">
        <f t="shared" si="16"/>
        <v>947</v>
      </c>
      <c r="C953" s="45" t="s">
        <v>1919</v>
      </c>
      <c r="D953" s="45" t="s">
        <v>1929</v>
      </c>
      <c r="E953" s="99">
        <f>IF(D953="1.2(1)①",INDEX('1.2(1)①'!$B:$B,MATCH(F953,'1.2(1)①'!$J:$J,0),1),INDEX('1.2(1)②'!$B:$B,MATCH(F953,'1.2(1)②'!$J:$J,0),1))</f>
        <v>85</v>
      </c>
      <c r="F953" s="45" t="s">
        <v>2331</v>
      </c>
      <c r="G953" s="45" t="s">
        <v>1920</v>
      </c>
      <c r="H953" s="45" t="s">
        <v>1507</v>
      </c>
      <c r="I953" s="45" t="s">
        <v>1927</v>
      </c>
      <c r="J953" s="45" t="s">
        <v>1586</v>
      </c>
      <c r="K953" s="45" t="s">
        <v>1490</v>
      </c>
      <c r="L953" s="45">
        <v>46</v>
      </c>
      <c r="M953" s="45" t="s">
        <v>1187</v>
      </c>
      <c r="N953" s="45" t="s">
        <v>1188</v>
      </c>
      <c r="O953" s="73" t="s">
        <v>1178</v>
      </c>
      <c r="P953" s="45" t="s">
        <v>1182</v>
      </c>
      <c r="Q953" s="45" t="s">
        <v>1922</v>
      </c>
      <c r="R953" s="45" t="s">
        <v>1576</v>
      </c>
      <c r="S953" s="45" t="s">
        <v>1923</v>
      </c>
      <c r="T953" s="45" t="s">
        <v>1922</v>
      </c>
      <c r="U953" s="45" t="s">
        <v>1576</v>
      </c>
      <c r="V953" s="45" t="s">
        <v>1924</v>
      </c>
      <c r="W953" s="99" t="s">
        <v>2669</v>
      </c>
      <c r="X953" s="99"/>
    </row>
    <row r="954" spans="2:24" ht="57.6">
      <c r="B954" s="99">
        <f t="shared" si="16"/>
        <v>948</v>
      </c>
      <c r="C954" s="45" t="s">
        <v>1919</v>
      </c>
      <c r="D954" s="45" t="s">
        <v>1929</v>
      </c>
      <c r="E954" s="99">
        <f>IF(D954="1.2(1)①",INDEX('1.2(1)①'!$B:$B,MATCH(F954,'1.2(1)①'!$J:$J,0),1),INDEX('1.2(1)②'!$B:$B,MATCH(F954,'1.2(1)②'!$J:$J,0),1))</f>
        <v>85</v>
      </c>
      <c r="F954" s="45" t="s">
        <v>2331</v>
      </c>
      <c r="G954" s="45" t="s">
        <v>1928</v>
      </c>
      <c r="H954" s="45" t="s">
        <v>1507</v>
      </c>
      <c r="I954" s="45" t="s">
        <v>1921</v>
      </c>
      <c r="J954" s="45" t="s">
        <v>1586</v>
      </c>
      <c r="K954" s="45" t="s">
        <v>1490</v>
      </c>
      <c r="L954" s="45">
        <v>32.299999999999997</v>
      </c>
      <c r="M954" s="45" t="s">
        <v>1187</v>
      </c>
      <c r="N954" s="45" t="s">
        <v>1188</v>
      </c>
      <c r="O954" s="73" t="s">
        <v>1178</v>
      </c>
      <c r="P954" s="45" t="s">
        <v>1182</v>
      </c>
      <c r="Q954" s="45" t="s">
        <v>1922</v>
      </c>
      <c r="R954" s="45" t="s">
        <v>1576</v>
      </c>
      <c r="S954" s="45" t="s">
        <v>1923</v>
      </c>
      <c r="T954" s="45" t="s">
        <v>1922</v>
      </c>
      <c r="U954" s="45" t="s">
        <v>1576</v>
      </c>
      <c r="V954" s="45" t="s">
        <v>1924</v>
      </c>
      <c r="W954" s="99" t="s">
        <v>2669</v>
      </c>
      <c r="X954" s="99"/>
    </row>
    <row r="955" spans="2:24" ht="57.6">
      <c r="B955" s="99">
        <f t="shared" si="16"/>
        <v>949</v>
      </c>
      <c r="C955" s="45" t="s">
        <v>1919</v>
      </c>
      <c r="D955" s="45" t="s">
        <v>1929</v>
      </c>
      <c r="E955" s="99">
        <f>IF(D955="1.2(1)①",INDEX('1.2(1)①'!$B:$B,MATCH(F955,'1.2(1)①'!$J:$J,0),1),INDEX('1.2(1)②'!$B:$B,MATCH(F955,'1.2(1)②'!$J:$J,0),1))</f>
        <v>85</v>
      </c>
      <c r="F955" s="45" t="s">
        <v>2331</v>
      </c>
      <c r="G955" s="45" t="s">
        <v>1928</v>
      </c>
      <c r="H955" s="45" t="s">
        <v>1507</v>
      </c>
      <c r="I955" s="45" t="s">
        <v>1925</v>
      </c>
      <c r="J955" s="45" t="s">
        <v>1586</v>
      </c>
      <c r="K955" s="45" t="s">
        <v>1490</v>
      </c>
      <c r="L955" s="45">
        <v>46.1</v>
      </c>
      <c r="M955" s="45" t="s">
        <v>1187</v>
      </c>
      <c r="N955" s="45" t="s">
        <v>1188</v>
      </c>
      <c r="O955" s="73" t="s">
        <v>1178</v>
      </c>
      <c r="P955" s="45" t="s">
        <v>1182</v>
      </c>
      <c r="Q955" s="45" t="s">
        <v>1922</v>
      </c>
      <c r="R955" s="45" t="s">
        <v>1576</v>
      </c>
      <c r="S955" s="45" t="s">
        <v>1923</v>
      </c>
      <c r="T955" s="45" t="s">
        <v>1922</v>
      </c>
      <c r="U955" s="45" t="s">
        <v>1576</v>
      </c>
      <c r="V955" s="45" t="s">
        <v>1924</v>
      </c>
      <c r="W955" s="99" t="s">
        <v>2669</v>
      </c>
      <c r="X955" s="99"/>
    </row>
    <row r="956" spans="2:24" ht="57.6">
      <c r="B956" s="99">
        <f t="shared" si="16"/>
        <v>950</v>
      </c>
      <c r="C956" s="45" t="s">
        <v>1919</v>
      </c>
      <c r="D956" s="45" t="s">
        <v>1929</v>
      </c>
      <c r="E956" s="99">
        <f>IF(D956="1.2(1)①",INDEX('1.2(1)①'!$B:$B,MATCH(F956,'1.2(1)①'!$J:$J,0),1),INDEX('1.2(1)②'!$B:$B,MATCH(F956,'1.2(1)②'!$J:$J,0),1))</f>
        <v>85</v>
      </c>
      <c r="F956" s="45" t="s">
        <v>2331</v>
      </c>
      <c r="G956" s="45" t="s">
        <v>1928</v>
      </c>
      <c r="H956" s="45" t="s">
        <v>1507</v>
      </c>
      <c r="I956" s="45" t="s">
        <v>1926</v>
      </c>
      <c r="J956" s="45" t="s">
        <v>1586</v>
      </c>
      <c r="K956" s="45" t="s">
        <v>1490</v>
      </c>
      <c r="L956" s="45">
        <v>42.7</v>
      </c>
      <c r="M956" s="45" t="s">
        <v>1187</v>
      </c>
      <c r="N956" s="45" t="s">
        <v>1188</v>
      </c>
      <c r="O956" s="73" t="s">
        <v>1178</v>
      </c>
      <c r="P956" s="45" t="s">
        <v>1182</v>
      </c>
      <c r="Q956" s="45" t="s">
        <v>1922</v>
      </c>
      <c r="R956" s="45" t="s">
        <v>1576</v>
      </c>
      <c r="S956" s="45" t="s">
        <v>1923</v>
      </c>
      <c r="T956" s="45" t="s">
        <v>1922</v>
      </c>
      <c r="U956" s="45" t="s">
        <v>1576</v>
      </c>
      <c r="V956" s="45" t="s">
        <v>1924</v>
      </c>
      <c r="W956" s="99" t="s">
        <v>2669</v>
      </c>
      <c r="X956" s="99"/>
    </row>
    <row r="957" spans="2:24" ht="57.6">
      <c r="B957" s="99">
        <f t="shared" si="16"/>
        <v>951</v>
      </c>
      <c r="C957" s="45" t="s">
        <v>1919</v>
      </c>
      <c r="D957" s="45" t="s">
        <v>1929</v>
      </c>
      <c r="E957" s="99">
        <f>IF(D957="1.2(1)①",INDEX('1.2(1)①'!$B:$B,MATCH(F957,'1.2(1)①'!$J:$J,0),1),INDEX('1.2(1)②'!$B:$B,MATCH(F957,'1.2(1)②'!$J:$J,0),1))</f>
        <v>85</v>
      </c>
      <c r="F957" s="45" t="s">
        <v>2331</v>
      </c>
      <c r="G957" s="45" t="s">
        <v>1928</v>
      </c>
      <c r="H957" s="45" t="s">
        <v>1507</v>
      </c>
      <c r="I957" s="45" t="s">
        <v>1927</v>
      </c>
      <c r="J957" s="45" t="s">
        <v>1586</v>
      </c>
      <c r="K957" s="45" t="s">
        <v>1490</v>
      </c>
      <c r="L957" s="45">
        <v>45.9</v>
      </c>
      <c r="M957" s="45" t="s">
        <v>1187</v>
      </c>
      <c r="N957" s="45" t="s">
        <v>1188</v>
      </c>
      <c r="O957" s="73" t="s">
        <v>1178</v>
      </c>
      <c r="P957" s="45" t="s">
        <v>1182</v>
      </c>
      <c r="Q957" s="45" t="s">
        <v>1922</v>
      </c>
      <c r="R957" s="45" t="s">
        <v>1576</v>
      </c>
      <c r="S957" s="45" t="s">
        <v>1923</v>
      </c>
      <c r="T957" s="45" t="s">
        <v>1922</v>
      </c>
      <c r="U957" s="45" t="s">
        <v>1576</v>
      </c>
      <c r="V957" s="45" t="s">
        <v>1924</v>
      </c>
      <c r="W957" s="99" t="s">
        <v>2669</v>
      </c>
      <c r="X957" s="99"/>
    </row>
    <row r="958" spans="2:24" ht="72">
      <c r="B958" s="45">
        <f>ROW(B958)-6</f>
        <v>952</v>
      </c>
      <c r="C958" s="45" t="s">
        <v>2677</v>
      </c>
      <c r="D958" s="45" t="s">
        <v>1929</v>
      </c>
      <c r="E958" s="52">
        <f>IF(D958="1.2(1)①",INDEX('1.2(1)①'!$B:$B,MATCH(F958,'1.2(1)①'!$J:$J,0),1),INDEX('1.2(1)②'!$B:$B,MATCH(F958,'1.2(1)②'!$J:$J,0),1))</f>
        <v>86</v>
      </c>
      <c r="F958" s="52" t="s">
        <v>2673</v>
      </c>
      <c r="G958" s="45" t="s">
        <v>1178</v>
      </c>
      <c r="H958" s="45" t="s">
        <v>1766</v>
      </c>
      <c r="I958" s="45" t="s">
        <v>1767</v>
      </c>
      <c r="J958" s="45" t="s">
        <v>1768</v>
      </c>
      <c r="K958" s="45" t="s">
        <v>1490</v>
      </c>
      <c r="L958" s="45">
        <v>6.95</v>
      </c>
      <c r="M958" s="45" t="s">
        <v>1187</v>
      </c>
      <c r="N958" s="45" t="s">
        <v>1188</v>
      </c>
      <c r="O958" s="73">
        <v>17990000</v>
      </c>
      <c r="P958" s="45" t="s">
        <v>1309</v>
      </c>
      <c r="Q958" s="45" t="s">
        <v>1178</v>
      </c>
      <c r="R958" s="45" t="s">
        <v>1178</v>
      </c>
      <c r="S958" s="45" t="s">
        <v>1769</v>
      </c>
      <c r="T958" s="45" t="s">
        <v>1770</v>
      </c>
      <c r="U958" s="45" t="s">
        <v>1771</v>
      </c>
      <c r="V958" s="45" t="s">
        <v>1772</v>
      </c>
      <c r="W958" s="99" t="s">
        <v>2669</v>
      </c>
      <c r="X958" s="52" t="s">
        <v>2967</v>
      </c>
    </row>
    <row r="959" spans="2:24" ht="72">
      <c r="B959" s="45">
        <f>ROW(B959)-6</f>
        <v>953</v>
      </c>
      <c r="C959" s="45" t="s">
        <v>1765</v>
      </c>
      <c r="D959" s="45" t="s">
        <v>1929</v>
      </c>
      <c r="E959" s="52">
        <f>IF(D959="1.2(1)①",INDEX('1.2(1)①'!$B:$B,MATCH(F959,'1.2(1)①'!$J:$J,0),1),INDEX('1.2(1)②'!$B:$B,MATCH(F959,'1.2(1)②'!$J:$J,0),1))</f>
        <v>86</v>
      </c>
      <c r="F959" s="52" t="s">
        <v>2673</v>
      </c>
      <c r="G959" s="45" t="s">
        <v>1178</v>
      </c>
      <c r="H959" s="45" t="s">
        <v>1766</v>
      </c>
      <c r="I959" s="45" t="s">
        <v>1773</v>
      </c>
      <c r="J959" s="45" t="s">
        <v>1768</v>
      </c>
      <c r="K959" s="45" t="s">
        <v>1490</v>
      </c>
      <c r="L959" s="45">
        <v>1.93</v>
      </c>
      <c r="M959" s="45" t="s">
        <v>1187</v>
      </c>
      <c r="N959" s="45" t="s">
        <v>1188</v>
      </c>
      <c r="O959" s="73">
        <v>21580000</v>
      </c>
      <c r="P959" s="45" t="s">
        <v>1309</v>
      </c>
      <c r="Q959" s="45" t="s">
        <v>1178</v>
      </c>
      <c r="R959" s="45" t="s">
        <v>1178</v>
      </c>
      <c r="S959" s="45" t="s">
        <v>1769</v>
      </c>
      <c r="T959" s="45" t="s">
        <v>1770</v>
      </c>
      <c r="U959" s="45" t="s">
        <v>1771</v>
      </c>
      <c r="V959" s="45" t="s">
        <v>1772</v>
      </c>
      <c r="W959" s="99" t="s">
        <v>2669</v>
      </c>
      <c r="X959" s="52" t="s">
        <v>2967</v>
      </c>
    </row>
    <row r="960" spans="2:24" ht="72">
      <c r="B960" s="45">
        <f>ROW(B960)-6</f>
        <v>954</v>
      </c>
      <c r="C960" s="45" t="s">
        <v>1765</v>
      </c>
      <c r="D960" s="45" t="s">
        <v>1929</v>
      </c>
      <c r="E960" s="52">
        <f>IF(D960="1.2(1)①",INDEX('1.2(1)①'!$B:$B,MATCH(F960,'1.2(1)①'!$J:$J,0),1),INDEX('1.2(1)②'!$B:$B,MATCH(F960,'1.2(1)②'!$J:$J,0),1))</f>
        <v>86</v>
      </c>
      <c r="F960" s="52" t="s">
        <v>2673</v>
      </c>
      <c r="G960" s="45" t="s">
        <v>1178</v>
      </c>
      <c r="H960" s="45" t="s">
        <v>1766</v>
      </c>
      <c r="I960" s="45" t="s">
        <v>1774</v>
      </c>
      <c r="J960" s="45" t="s">
        <v>1768</v>
      </c>
      <c r="K960" s="45" t="s">
        <v>1490</v>
      </c>
      <c r="L960" s="45">
        <v>2.1800000000000002</v>
      </c>
      <c r="M960" s="45" t="s">
        <v>1187</v>
      </c>
      <c r="N960" s="45" t="s">
        <v>1188</v>
      </c>
      <c r="O960" s="73" t="s">
        <v>1178</v>
      </c>
      <c r="P960" s="45" t="s">
        <v>1309</v>
      </c>
      <c r="Q960" s="45" t="s">
        <v>1178</v>
      </c>
      <c r="R960" s="45" t="s">
        <v>1178</v>
      </c>
      <c r="S960" s="45" t="s">
        <v>1769</v>
      </c>
      <c r="T960" s="45" t="s">
        <v>1770</v>
      </c>
      <c r="U960" s="45" t="s">
        <v>1771</v>
      </c>
      <c r="V960" s="45" t="s">
        <v>1772</v>
      </c>
      <c r="W960" s="99" t="s">
        <v>2669</v>
      </c>
      <c r="X960" s="99"/>
    </row>
    <row r="961" spans="2:24" ht="72">
      <c r="B961" s="45">
        <f>ROW(B961)-6</f>
        <v>955</v>
      </c>
      <c r="C961" s="45" t="s">
        <v>1765</v>
      </c>
      <c r="D961" s="45" t="s">
        <v>1929</v>
      </c>
      <c r="E961" s="52">
        <f>IF(D961="1.2(1)①",INDEX('1.2(1)①'!$B:$B,MATCH(F961,'1.2(1)①'!$J:$J,0),1),INDEX('1.2(1)②'!$B:$B,MATCH(F961,'1.2(1)②'!$J:$J,0),1))</f>
        <v>86</v>
      </c>
      <c r="F961" s="52" t="s">
        <v>2673</v>
      </c>
      <c r="G961" s="45" t="s">
        <v>1775</v>
      </c>
      <c r="H961" s="45" t="s">
        <v>1766</v>
      </c>
      <c r="I961" s="45" t="s">
        <v>1776</v>
      </c>
      <c r="J961" s="45" t="s">
        <v>1768</v>
      </c>
      <c r="K961" s="45" t="s">
        <v>1490</v>
      </c>
      <c r="L961" s="45">
        <v>0.6</v>
      </c>
      <c r="M961" s="45" t="s">
        <v>1187</v>
      </c>
      <c r="N961" s="45" t="s">
        <v>1188</v>
      </c>
      <c r="O961" s="73">
        <v>23560000</v>
      </c>
      <c r="P961" s="45" t="s">
        <v>1309</v>
      </c>
      <c r="Q961" s="45" t="s">
        <v>1178</v>
      </c>
      <c r="R961" s="45" t="s">
        <v>1178</v>
      </c>
      <c r="S961" s="45" t="s">
        <v>1769</v>
      </c>
      <c r="T961" s="45" t="s">
        <v>1770</v>
      </c>
      <c r="U961" s="45" t="s">
        <v>1771</v>
      </c>
      <c r="V961" s="45" t="s">
        <v>1772</v>
      </c>
      <c r="W961" s="99" t="s">
        <v>2669</v>
      </c>
      <c r="X961" s="52" t="s">
        <v>2967</v>
      </c>
    </row>
    <row r="962" spans="2:24">
      <c r="B962" s="99">
        <f t="shared" si="16"/>
        <v>956</v>
      </c>
      <c r="C962" s="99" t="s">
        <v>2333</v>
      </c>
      <c r="D962" s="99" t="s">
        <v>1929</v>
      </c>
      <c r="E962" s="99">
        <f>IF(D962="1.2(1)①",INDEX('1.2(1)①'!$B:$B,MATCH(F962,'1.2(1)①'!$J:$J,0),1),INDEX('1.2(1)②'!$B:$B,MATCH(F962,'1.2(1)②'!$J:$J,0),1))</f>
        <v>167</v>
      </c>
      <c r="F962" s="98" t="s">
        <v>304</v>
      </c>
      <c r="G962" s="99" t="s">
        <v>2334</v>
      </c>
      <c r="H962" s="99" t="s">
        <v>2334</v>
      </c>
      <c r="I962" s="99" t="s">
        <v>2334</v>
      </c>
      <c r="J962" s="99" t="s">
        <v>2335</v>
      </c>
      <c r="K962" s="99" t="s">
        <v>2336</v>
      </c>
      <c r="L962" s="99">
        <v>2</v>
      </c>
      <c r="M962" s="99" t="s">
        <v>1187</v>
      </c>
      <c r="N962" s="99" t="s">
        <v>1188</v>
      </c>
      <c r="O962" s="73" t="s">
        <v>1178</v>
      </c>
      <c r="P962" s="99"/>
      <c r="Q962" s="99"/>
      <c r="R962" s="99"/>
      <c r="S962" s="99"/>
      <c r="T962" s="99"/>
      <c r="U962" s="99"/>
      <c r="V962" s="99"/>
      <c r="W962" s="99" t="s">
        <v>2668</v>
      </c>
      <c r="X962" s="99" t="s">
        <v>2668</v>
      </c>
    </row>
    <row r="963" spans="2:24" ht="100.8">
      <c r="B963" s="99">
        <f t="shared" si="16"/>
        <v>957</v>
      </c>
      <c r="C963" s="45" t="s">
        <v>1825</v>
      </c>
      <c r="D963" s="45" t="s">
        <v>1929</v>
      </c>
      <c r="E963" s="99">
        <f>IF(D963="1.2(1)①",INDEX('1.2(1)①'!$B:$B,MATCH(F963,'1.2(1)①'!$J:$J,0),1),INDEX('1.2(1)②'!$B:$B,MATCH(F963,'1.2(1)②'!$J:$J,0),1))</f>
        <v>270</v>
      </c>
      <c r="F963" s="45" t="s">
        <v>2332</v>
      </c>
      <c r="G963" s="45" t="s">
        <v>1178</v>
      </c>
      <c r="H963" s="45" t="s">
        <v>1178</v>
      </c>
      <c r="I963" s="45" t="s">
        <v>1178</v>
      </c>
      <c r="J963" s="45" t="s">
        <v>1826</v>
      </c>
      <c r="K963" s="45" t="s">
        <v>1178</v>
      </c>
      <c r="L963" s="45">
        <v>0.15</v>
      </c>
      <c r="M963" s="45" t="s">
        <v>1187</v>
      </c>
      <c r="N963" s="45" t="s">
        <v>1188</v>
      </c>
      <c r="O963" s="73" t="s">
        <v>1178</v>
      </c>
      <c r="P963" s="45" t="s">
        <v>1182</v>
      </c>
      <c r="Q963" s="45" t="s">
        <v>1827</v>
      </c>
      <c r="R963" s="45" t="s">
        <v>1828</v>
      </c>
      <c r="S963" s="45" t="s">
        <v>1829</v>
      </c>
      <c r="T963" s="45" t="s">
        <v>1827</v>
      </c>
      <c r="U963" s="45" t="s">
        <v>1828</v>
      </c>
      <c r="V963" s="45" t="s">
        <v>1830</v>
      </c>
      <c r="W963" s="99" t="s">
        <v>2669</v>
      </c>
      <c r="X963" s="99"/>
    </row>
    <row r="964" spans="2:24"/>
    <row r="966" spans="2:24" hidden="1">
      <c r="B966" s="110" t="s">
        <v>2406</v>
      </c>
      <c r="C966" t="s">
        <v>2407</v>
      </c>
      <c r="F966" s="110" t="s">
        <v>2425</v>
      </c>
      <c r="G966" t="s">
        <v>2408</v>
      </c>
      <c r="H966" s="110" t="s">
        <v>2409</v>
      </c>
      <c r="I966" s="110" t="s">
        <v>2410</v>
      </c>
      <c r="J966" s="110" t="s">
        <v>2411</v>
      </c>
      <c r="K966" s="110" t="s">
        <v>2412</v>
      </c>
    </row>
    <row r="967" spans="2:24" hidden="1">
      <c r="B967">
        <f t="shared" ref="B967:B1010" si="17">COUNTIFS($D$7:$D$963,$D967,$E$7:$E$963,$E967)</f>
        <v>178</v>
      </c>
      <c r="C967">
        <f>B967-G967</f>
        <v>128</v>
      </c>
      <c r="D967" t="s">
        <v>1929</v>
      </c>
      <c r="E967">
        <f t="shared" ref="E967:E1010" si="18">INDEX(E$7:E$963,MATCH($F967,$F$7:$F$963,0),1)</f>
        <v>1</v>
      </c>
      <c r="F967" t="s">
        <v>2302</v>
      </c>
      <c r="G967">
        <f t="shared" ref="G967:G1010" si="19">COUNTIFS($D$7:$D$963,$D967,$E$7:$E$963,$E967,$L$7:$L$963,"-")</f>
        <v>50</v>
      </c>
      <c r="H967">
        <f>B967-I967</f>
        <v>19</v>
      </c>
      <c r="I967">
        <f t="shared" ref="I967:I1010" si="20">COUNTIFS($D$7:$D$963,$D967,$E$7:$E$963,$E967,$O$7:$O$963,"-")</f>
        <v>159</v>
      </c>
      <c r="J967" t="str">
        <f>IF(G967=B967,"ー",IF(G967&gt;0,"△","〇"))</f>
        <v>△</v>
      </c>
      <c r="K967" t="str">
        <f>IF(I967=B967,"ー",IF(I967&gt;0,"△","〇"))</f>
        <v>△</v>
      </c>
    </row>
    <row r="968" spans="2:24" hidden="1">
      <c r="B968">
        <f t="shared" si="17"/>
        <v>22</v>
      </c>
      <c r="C968">
        <f t="shared" ref="C968:C1010" si="21">B968-G968</f>
        <v>22</v>
      </c>
      <c r="D968" t="s">
        <v>1929</v>
      </c>
      <c r="E968">
        <f t="shared" si="18"/>
        <v>4</v>
      </c>
      <c r="F968" t="s">
        <v>25</v>
      </c>
      <c r="G968">
        <f t="shared" si="19"/>
        <v>0</v>
      </c>
      <c r="H968">
        <f t="shared" ref="H968:H1010" si="22">B968-I968</f>
        <v>3</v>
      </c>
      <c r="I968">
        <f t="shared" si="20"/>
        <v>19</v>
      </c>
      <c r="J968" t="str">
        <f t="shared" ref="J968:J1010" si="23">IF(G968=B968,"ー",IF(G968&gt;0,"△","〇"))</f>
        <v>〇</v>
      </c>
      <c r="K968" t="str">
        <f t="shared" ref="K968:K1010" si="24">IF(I968=B968,"ー",IF(I968&gt;0,"△","〇"))</f>
        <v>△</v>
      </c>
    </row>
    <row r="969" spans="2:24" hidden="1">
      <c r="B969">
        <f t="shared" si="17"/>
        <v>25</v>
      </c>
      <c r="C969">
        <f t="shared" si="21"/>
        <v>25</v>
      </c>
      <c r="D969" t="s">
        <v>1929</v>
      </c>
      <c r="E969">
        <f t="shared" si="18"/>
        <v>6</v>
      </c>
      <c r="F969" t="s">
        <v>2303</v>
      </c>
      <c r="G969">
        <f t="shared" si="19"/>
        <v>0</v>
      </c>
      <c r="H969">
        <f t="shared" si="22"/>
        <v>17</v>
      </c>
      <c r="I969">
        <f t="shared" si="20"/>
        <v>8</v>
      </c>
      <c r="J969" t="str">
        <f t="shared" si="23"/>
        <v>〇</v>
      </c>
      <c r="K969" t="str">
        <f t="shared" si="24"/>
        <v>△</v>
      </c>
    </row>
    <row r="970" spans="2:24" hidden="1">
      <c r="B970">
        <f t="shared" si="17"/>
        <v>30</v>
      </c>
      <c r="C970">
        <f t="shared" si="21"/>
        <v>24</v>
      </c>
      <c r="D970" t="s">
        <v>1929</v>
      </c>
      <c r="E970">
        <f t="shared" si="18"/>
        <v>7</v>
      </c>
      <c r="F970" t="s">
        <v>2304</v>
      </c>
      <c r="G970">
        <f t="shared" si="19"/>
        <v>6</v>
      </c>
      <c r="H970">
        <f t="shared" si="22"/>
        <v>12</v>
      </c>
      <c r="I970">
        <f t="shared" si="20"/>
        <v>18</v>
      </c>
      <c r="J970" t="str">
        <f t="shared" si="23"/>
        <v>△</v>
      </c>
      <c r="K970" t="str">
        <f t="shared" si="24"/>
        <v>△</v>
      </c>
    </row>
    <row r="971" spans="2:24" hidden="1">
      <c r="B971">
        <f t="shared" si="17"/>
        <v>9</v>
      </c>
      <c r="C971">
        <f t="shared" si="21"/>
        <v>2</v>
      </c>
      <c r="D971" t="s">
        <v>1929</v>
      </c>
      <c r="E971">
        <f t="shared" si="18"/>
        <v>9</v>
      </c>
      <c r="F971" t="s">
        <v>2305</v>
      </c>
      <c r="G971">
        <f t="shared" si="19"/>
        <v>7</v>
      </c>
      <c r="H971">
        <f t="shared" si="22"/>
        <v>1</v>
      </c>
      <c r="I971">
        <f t="shared" si="20"/>
        <v>8</v>
      </c>
      <c r="J971" t="str">
        <f t="shared" si="23"/>
        <v>△</v>
      </c>
      <c r="K971" t="str">
        <f t="shared" si="24"/>
        <v>△</v>
      </c>
    </row>
    <row r="972" spans="2:24" hidden="1">
      <c r="B972">
        <f t="shared" si="17"/>
        <v>28</v>
      </c>
      <c r="C972">
        <f t="shared" si="21"/>
        <v>28</v>
      </c>
      <c r="D972" t="s">
        <v>1929</v>
      </c>
      <c r="E972">
        <f t="shared" si="18"/>
        <v>10</v>
      </c>
      <c r="F972" t="s">
        <v>2306</v>
      </c>
      <c r="G972">
        <f t="shared" si="19"/>
        <v>0</v>
      </c>
      <c r="H972">
        <f t="shared" si="22"/>
        <v>0</v>
      </c>
      <c r="I972">
        <f t="shared" si="20"/>
        <v>28</v>
      </c>
      <c r="J972" t="str">
        <f t="shared" si="23"/>
        <v>〇</v>
      </c>
      <c r="K972" t="str">
        <f t="shared" si="24"/>
        <v>ー</v>
      </c>
    </row>
    <row r="973" spans="2:24" hidden="1">
      <c r="B973">
        <f t="shared" si="17"/>
        <v>16</v>
      </c>
      <c r="C973">
        <f t="shared" si="21"/>
        <v>12</v>
      </c>
      <c r="D973" t="s">
        <v>1929</v>
      </c>
      <c r="E973">
        <f t="shared" si="18"/>
        <v>11</v>
      </c>
      <c r="F973" t="s">
        <v>2307</v>
      </c>
      <c r="G973">
        <f t="shared" si="19"/>
        <v>4</v>
      </c>
      <c r="H973">
        <f t="shared" si="22"/>
        <v>0</v>
      </c>
      <c r="I973">
        <f t="shared" si="20"/>
        <v>16</v>
      </c>
      <c r="J973" t="str">
        <f t="shared" si="23"/>
        <v>△</v>
      </c>
      <c r="K973" t="str">
        <f t="shared" si="24"/>
        <v>ー</v>
      </c>
    </row>
    <row r="974" spans="2:24" hidden="1">
      <c r="B974">
        <f t="shared" si="17"/>
        <v>4</v>
      </c>
      <c r="C974">
        <f t="shared" si="21"/>
        <v>4</v>
      </c>
      <c r="D974" t="s">
        <v>1929</v>
      </c>
      <c r="E974">
        <f t="shared" si="18"/>
        <v>12</v>
      </c>
      <c r="F974" t="s">
        <v>2308</v>
      </c>
      <c r="G974">
        <f t="shared" si="19"/>
        <v>0</v>
      </c>
      <c r="H974">
        <f t="shared" si="22"/>
        <v>0</v>
      </c>
      <c r="I974">
        <f t="shared" si="20"/>
        <v>4</v>
      </c>
      <c r="J974" t="str">
        <f t="shared" si="23"/>
        <v>〇</v>
      </c>
      <c r="K974" t="str">
        <f t="shared" si="24"/>
        <v>ー</v>
      </c>
    </row>
    <row r="975" spans="2:24" hidden="1">
      <c r="B975">
        <f t="shared" si="17"/>
        <v>7</v>
      </c>
      <c r="C975">
        <f t="shared" si="21"/>
        <v>1</v>
      </c>
      <c r="D975" t="s">
        <v>1929</v>
      </c>
      <c r="E975">
        <f t="shared" si="18"/>
        <v>13</v>
      </c>
      <c r="F975" t="s">
        <v>2309</v>
      </c>
      <c r="G975">
        <f t="shared" si="19"/>
        <v>6</v>
      </c>
      <c r="H975">
        <f t="shared" si="22"/>
        <v>0</v>
      </c>
      <c r="I975">
        <f t="shared" si="20"/>
        <v>7</v>
      </c>
      <c r="J975" t="str">
        <f t="shared" si="23"/>
        <v>△</v>
      </c>
      <c r="K975" t="str">
        <f t="shared" si="24"/>
        <v>ー</v>
      </c>
    </row>
    <row r="976" spans="2:24" hidden="1">
      <c r="B976">
        <f t="shared" si="17"/>
        <v>1</v>
      </c>
      <c r="C976">
        <f t="shared" si="21"/>
        <v>1</v>
      </c>
      <c r="D976" t="s">
        <v>1929</v>
      </c>
      <c r="E976">
        <f t="shared" si="18"/>
        <v>14</v>
      </c>
      <c r="F976" t="s">
        <v>2310</v>
      </c>
      <c r="G976">
        <f t="shared" si="19"/>
        <v>0</v>
      </c>
      <c r="H976">
        <f t="shared" si="22"/>
        <v>0</v>
      </c>
      <c r="I976">
        <f t="shared" si="20"/>
        <v>1</v>
      </c>
      <c r="J976" t="str">
        <f t="shared" si="23"/>
        <v>〇</v>
      </c>
      <c r="K976" t="str">
        <f t="shared" si="24"/>
        <v>ー</v>
      </c>
    </row>
    <row r="977" spans="2:11" hidden="1">
      <c r="B977">
        <f t="shared" si="17"/>
        <v>1</v>
      </c>
      <c r="C977">
        <f t="shared" si="21"/>
        <v>1</v>
      </c>
      <c r="D977" t="s">
        <v>1929</v>
      </c>
      <c r="E977">
        <f t="shared" si="18"/>
        <v>15</v>
      </c>
      <c r="F977" t="s">
        <v>2311</v>
      </c>
      <c r="G977">
        <f t="shared" si="19"/>
        <v>0</v>
      </c>
      <c r="H977">
        <f t="shared" si="22"/>
        <v>0</v>
      </c>
      <c r="I977">
        <f t="shared" si="20"/>
        <v>1</v>
      </c>
      <c r="J977" t="str">
        <f t="shared" si="23"/>
        <v>〇</v>
      </c>
      <c r="K977" t="str">
        <f t="shared" si="24"/>
        <v>ー</v>
      </c>
    </row>
    <row r="978" spans="2:11" hidden="1">
      <c r="B978">
        <f t="shared" si="17"/>
        <v>12</v>
      </c>
      <c r="C978">
        <f t="shared" si="21"/>
        <v>12</v>
      </c>
      <c r="D978" t="s">
        <v>1929</v>
      </c>
      <c r="E978">
        <f t="shared" si="18"/>
        <v>18</v>
      </c>
      <c r="F978" t="s">
        <v>2312</v>
      </c>
      <c r="G978">
        <f t="shared" si="19"/>
        <v>0</v>
      </c>
      <c r="H978">
        <f t="shared" si="22"/>
        <v>1</v>
      </c>
      <c r="I978">
        <f t="shared" si="20"/>
        <v>11</v>
      </c>
      <c r="J978" t="str">
        <f t="shared" si="23"/>
        <v>〇</v>
      </c>
      <c r="K978" t="str">
        <f t="shared" si="24"/>
        <v>△</v>
      </c>
    </row>
    <row r="979" spans="2:11" hidden="1">
      <c r="B979">
        <f t="shared" si="17"/>
        <v>1</v>
      </c>
      <c r="C979">
        <f t="shared" si="21"/>
        <v>1</v>
      </c>
      <c r="D979" t="s">
        <v>1929</v>
      </c>
      <c r="E979">
        <f t="shared" si="18"/>
        <v>19</v>
      </c>
      <c r="F979" t="s">
        <v>56</v>
      </c>
      <c r="G979">
        <f t="shared" si="19"/>
        <v>0</v>
      </c>
      <c r="H979">
        <f t="shared" si="22"/>
        <v>1</v>
      </c>
      <c r="I979">
        <f t="shared" si="20"/>
        <v>0</v>
      </c>
      <c r="J979" t="str">
        <f t="shared" si="23"/>
        <v>〇</v>
      </c>
      <c r="K979" t="str">
        <f t="shared" si="24"/>
        <v>〇</v>
      </c>
    </row>
    <row r="980" spans="2:11" hidden="1">
      <c r="B980">
        <f t="shared" si="17"/>
        <v>15</v>
      </c>
      <c r="C980">
        <f t="shared" si="21"/>
        <v>11</v>
      </c>
      <c r="D980" t="s">
        <v>1929</v>
      </c>
      <c r="E980">
        <f t="shared" si="18"/>
        <v>24</v>
      </c>
      <c r="F980" t="s">
        <v>67</v>
      </c>
      <c r="G980">
        <f t="shared" si="19"/>
        <v>4</v>
      </c>
      <c r="H980">
        <f t="shared" si="22"/>
        <v>7</v>
      </c>
      <c r="I980">
        <f t="shared" si="20"/>
        <v>8</v>
      </c>
      <c r="J980" t="str">
        <f t="shared" si="23"/>
        <v>△</v>
      </c>
      <c r="K980" t="str">
        <f t="shared" si="24"/>
        <v>△</v>
      </c>
    </row>
    <row r="981" spans="2:11" hidden="1">
      <c r="B981">
        <f t="shared" si="17"/>
        <v>20</v>
      </c>
      <c r="C981">
        <f t="shared" si="21"/>
        <v>17</v>
      </c>
      <c r="D981" t="s">
        <v>1929</v>
      </c>
      <c r="E981">
        <f t="shared" si="18"/>
        <v>25</v>
      </c>
      <c r="F981" t="s">
        <v>2313</v>
      </c>
      <c r="G981">
        <f t="shared" si="19"/>
        <v>3</v>
      </c>
      <c r="H981">
        <f t="shared" si="22"/>
        <v>7</v>
      </c>
      <c r="I981">
        <f t="shared" si="20"/>
        <v>13</v>
      </c>
      <c r="J981" t="str">
        <f t="shared" si="23"/>
        <v>△</v>
      </c>
      <c r="K981" t="str">
        <f t="shared" si="24"/>
        <v>△</v>
      </c>
    </row>
    <row r="982" spans="2:11" hidden="1">
      <c r="B982">
        <f t="shared" si="17"/>
        <v>3</v>
      </c>
      <c r="C982">
        <f t="shared" si="21"/>
        <v>2</v>
      </c>
      <c r="D982" t="s">
        <v>1929</v>
      </c>
      <c r="E982">
        <f t="shared" si="18"/>
        <v>28</v>
      </c>
      <c r="F982" t="s">
        <v>2663</v>
      </c>
      <c r="G982">
        <f t="shared" si="19"/>
        <v>1</v>
      </c>
      <c r="H982">
        <f t="shared" si="22"/>
        <v>0</v>
      </c>
      <c r="I982">
        <f t="shared" si="20"/>
        <v>3</v>
      </c>
      <c r="J982" t="str">
        <f t="shared" si="23"/>
        <v>△</v>
      </c>
      <c r="K982" t="str">
        <f t="shared" si="24"/>
        <v>ー</v>
      </c>
    </row>
    <row r="983" spans="2:11" hidden="1">
      <c r="B983">
        <f t="shared" si="17"/>
        <v>18</v>
      </c>
      <c r="C983">
        <f t="shared" si="21"/>
        <v>14</v>
      </c>
      <c r="D983" t="s">
        <v>1929</v>
      </c>
      <c r="E983">
        <f t="shared" si="18"/>
        <v>26</v>
      </c>
      <c r="F983" t="s">
        <v>74</v>
      </c>
      <c r="G983">
        <f t="shared" si="19"/>
        <v>4</v>
      </c>
      <c r="H983">
        <f t="shared" si="22"/>
        <v>3</v>
      </c>
      <c r="I983">
        <f t="shared" si="20"/>
        <v>15</v>
      </c>
      <c r="J983" t="str">
        <f t="shared" si="23"/>
        <v>△</v>
      </c>
      <c r="K983" t="str">
        <f t="shared" si="24"/>
        <v>△</v>
      </c>
    </row>
    <row r="984" spans="2:11" hidden="1">
      <c r="B984">
        <f t="shared" si="17"/>
        <v>3</v>
      </c>
      <c r="C984">
        <f t="shared" si="21"/>
        <v>3</v>
      </c>
      <c r="D984" t="s">
        <v>1929</v>
      </c>
      <c r="E984">
        <f t="shared" si="18"/>
        <v>27</v>
      </c>
      <c r="F984" t="s">
        <v>2314</v>
      </c>
      <c r="G984">
        <f t="shared" si="19"/>
        <v>0</v>
      </c>
      <c r="H984">
        <f t="shared" si="22"/>
        <v>1</v>
      </c>
      <c r="I984">
        <f t="shared" si="20"/>
        <v>2</v>
      </c>
      <c r="J984" t="str">
        <f t="shared" si="23"/>
        <v>〇</v>
      </c>
      <c r="K984" t="str">
        <f t="shared" si="24"/>
        <v>△</v>
      </c>
    </row>
    <row r="985" spans="2:11" hidden="1">
      <c r="B985">
        <f t="shared" si="17"/>
        <v>2</v>
      </c>
      <c r="C985">
        <f t="shared" si="21"/>
        <v>1</v>
      </c>
      <c r="D985" t="s">
        <v>1929</v>
      </c>
      <c r="E985">
        <f t="shared" si="18"/>
        <v>34</v>
      </c>
      <c r="F985" t="s">
        <v>2315</v>
      </c>
      <c r="G985">
        <f t="shared" si="19"/>
        <v>1</v>
      </c>
      <c r="H985">
        <f t="shared" si="22"/>
        <v>0</v>
      </c>
      <c r="I985">
        <f t="shared" si="20"/>
        <v>2</v>
      </c>
      <c r="J985" t="str">
        <f t="shared" si="23"/>
        <v>△</v>
      </c>
      <c r="K985" t="str">
        <f t="shared" si="24"/>
        <v>ー</v>
      </c>
    </row>
    <row r="986" spans="2:11" hidden="1">
      <c r="B986">
        <f t="shared" si="17"/>
        <v>82</v>
      </c>
      <c r="C986">
        <f t="shared" si="21"/>
        <v>37</v>
      </c>
      <c r="D986" t="s">
        <v>1929</v>
      </c>
      <c r="E986">
        <f t="shared" si="18"/>
        <v>39</v>
      </c>
      <c r="F986" t="s">
        <v>2316</v>
      </c>
      <c r="G986">
        <f t="shared" si="19"/>
        <v>45</v>
      </c>
      <c r="H986">
        <f t="shared" si="22"/>
        <v>9</v>
      </c>
      <c r="I986">
        <f t="shared" si="20"/>
        <v>73</v>
      </c>
      <c r="J986" t="str">
        <f t="shared" si="23"/>
        <v>△</v>
      </c>
      <c r="K986" t="str">
        <f t="shared" si="24"/>
        <v>△</v>
      </c>
    </row>
    <row r="987" spans="2:11" hidden="1">
      <c r="B987">
        <f t="shared" si="17"/>
        <v>4</v>
      </c>
      <c r="C987">
        <f t="shared" si="21"/>
        <v>3</v>
      </c>
      <c r="D987" t="s">
        <v>1929</v>
      </c>
      <c r="E987">
        <f t="shared" si="18"/>
        <v>41</v>
      </c>
      <c r="F987" t="s">
        <v>2317</v>
      </c>
      <c r="G987">
        <f t="shared" si="19"/>
        <v>1</v>
      </c>
      <c r="H987">
        <f t="shared" si="22"/>
        <v>1</v>
      </c>
      <c r="I987">
        <f t="shared" si="20"/>
        <v>3</v>
      </c>
      <c r="J987" t="str">
        <f t="shared" si="23"/>
        <v>△</v>
      </c>
      <c r="K987" t="str">
        <f t="shared" si="24"/>
        <v>△</v>
      </c>
    </row>
    <row r="988" spans="2:11" hidden="1">
      <c r="B988">
        <f t="shared" si="17"/>
        <v>3</v>
      </c>
      <c r="C988">
        <f t="shared" si="21"/>
        <v>2</v>
      </c>
      <c r="D988" t="s">
        <v>1929</v>
      </c>
      <c r="E988">
        <f t="shared" si="18"/>
        <v>42</v>
      </c>
      <c r="F988" t="s">
        <v>2318</v>
      </c>
      <c r="G988">
        <f t="shared" si="19"/>
        <v>1</v>
      </c>
      <c r="H988">
        <f t="shared" si="22"/>
        <v>0</v>
      </c>
      <c r="I988">
        <f t="shared" si="20"/>
        <v>3</v>
      </c>
      <c r="J988" t="str">
        <f t="shared" si="23"/>
        <v>△</v>
      </c>
      <c r="K988" t="str">
        <f t="shared" si="24"/>
        <v>ー</v>
      </c>
    </row>
    <row r="989" spans="2:11" hidden="1">
      <c r="B989">
        <f t="shared" si="17"/>
        <v>2</v>
      </c>
      <c r="C989">
        <f t="shared" si="21"/>
        <v>2</v>
      </c>
      <c r="D989" t="s">
        <v>1929</v>
      </c>
      <c r="E989">
        <f t="shared" si="18"/>
        <v>43</v>
      </c>
      <c r="F989" t="s">
        <v>100</v>
      </c>
      <c r="G989">
        <f t="shared" si="19"/>
        <v>0</v>
      </c>
      <c r="H989">
        <f t="shared" si="22"/>
        <v>0</v>
      </c>
      <c r="I989">
        <f t="shared" si="20"/>
        <v>2</v>
      </c>
      <c r="J989" t="str">
        <f t="shared" si="23"/>
        <v>〇</v>
      </c>
      <c r="K989" t="str">
        <f t="shared" si="24"/>
        <v>ー</v>
      </c>
    </row>
    <row r="990" spans="2:11" hidden="1">
      <c r="B990">
        <f t="shared" si="17"/>
        <v>3</v>
      </c>
      <c r="C990">
        <f t="shared" si="21"/>
        <v>3</v>
      </c>
      <c r="D990" t="s">
        <v>1929</v>
      </c>
      <c r="E990">
        <f t="shared" si="18"/>
        <v>45</v>
      </c>
      <c r="F990" t="s">
        <v>2319</v>
      </c>
      <c r="G990">
        <f t="shared" si="19"/>
        <v>0</v>
      </c>
      <c r="H990">
        <f t="shared" si="22"/>
        <v>0</v>
      </c>
      <c r="I990">
        <f t="shared" si="20"/>
        <v>3</v>
      </c>
      <c r="J990" t="str">
        <f t="shared" si="23"/>
        <v>〇</v>
      </c>
      <c r="K990" t="str">
        <f t="shared" si="24"/>
        <v>ー</v>
      </c>
    </row>
    <row r="991" spans="2:11" hidden="1">
      <c r="B991">
        <f t="shared" si="17"/>
        <v>3</v>
      </c>
      <c r="C991">
        <f t="shared" si="21"/>
        <v>3</v>
      </c>
      <c r="D991" t="s">
        <v>1929</v>
      </c>
      <c r="E991">
        <f t="shared" si="18"/>
        <v>46</v>
      </c>
      <c r="F991" t="s">
        <v>107</v>
      </c>
      <c r="G991">
        <f t="shared" si="19"/>
        <v>0</v>
      </c>
      <c r="H991">
        <f t="shared" si="22"/>
        <v>0</v>
      </c>
      <c r="I991">
        <f t="shared" si="20"/>
        <v>3</v>
      </c>
      <c r="J991" t="str">
        <f t="shared" si="23"/>
        <v>〇</v>
      </c>
      <c r="K991" t="str">
        <f t="shared" si="24"/>
        <v>ー</v>
      </c>
    </row>
    <row r="992" spans="2:11" hidden="1">
      <c r="B992">
        <f t="shared" si="17"/>
        <v>52</v>
      </c>
      <c r="C992">
        <f t="shared" si="21"/>
        <v>50</v>
      </c>
      <c r="D992" t="s">
        <v>1929</v>
      </c>
      <c r="E992">
        <f t="shared" si="18"/>
        <v>48</v>
      </c>
      <c r="F992" t="s">
        <v>2320</v>
      </c>
      <c r="G992">
        <f t="shared" si="19"/>
        <v>2</v>
      </c>
      <c r="H992">
        <f t="shared" si="22"/>
        <v>0</v>
      </c>
      <c r="I992">
        <f t="shared" si="20"/>
        <v>52</v>
      </c>
      <c r="J992" t="str">
        <f t="shared" si="23"/>
        <v>△</v>
      </c>
      <c r="K992" t="str">
        <f t="shared" si="24"/>
        <v>ー</v>
      </c>
    </row>
    <row r="993" spans="2:11" hidden="1">
      <c r="B993">
        <f t="shared" si="17"/>
        <v>32</v>
      </c>
      <c r="C993">
        <f t="shared" si="21"/>
        <v>27</v>
      </c>
      <c r="D993" t="s">
        <v>1929</v>
      </c>
      <c r="E993">
        <f t="shared" si="18"/>
        <v>49</v>
      </c>
      <c r="F993" t="s">
        <v>112</v>
      </c>
      <c r="G993">
        <f t="shared" si="19"/>
        <v>5</v>
      </c>
      <c r="H993">
        <f t="shared" si="22"/>
        <v>0</v>
      </c>
      <c r="I993">
        <f t="shared" si="20"/>
        <v>32</v>
      </c>
      <c r="J993" t="str">
        <f t="shared" si="23"/>
        <v>△</v>
      </c>
      <c r="K993" t="str">
        <f t="shared" si="24"/>
        <v>ー</v>
      </c>
    </row>
    <row r="994" spans="2:11" hidden="1">
      <c r="B994">
        <f t="shared" si="17"/>
        <v>36</v>
      </c>
      <c r="C994">
        <f t="shared" si="21"/>
        <v>12</v>
      </c>
      <c r="D994" t="s">
        <v>1929</v>
      </c>
      <c r="E994">
        <f t="shared" si="18"/>
        <v>50</v>
      </c>
      <c r="F994" t="s">
        <v>114</v>
      </c>
      <c r="G994">
        <f t="shared" si="19"/>
        <v>24</v>
      </c>
      <c r="H994">
        <f t="shared" si="22"/>
        <v>0</v>
      </c>
      <c r="I994">
        <f t="shared" si="20"/>
        <v>36</v>
      </c>
      <c r="J994" t="str">
        <f t="shared" si="23"/>
        <v>△</v>
      </c>
      <c r="K994" t="str">
        <f t="shared" si="24"/>
        <v>ー</v>
      </c>
    </row>
    <row r="995" spans="2:11" hidden="1">
      <c r="B995">
        <f t="shared" si="17"/>
        <v>92</v>
      </c>
      <c r="C995">
        <f t="shared" si="21"/>
        <v>92</v>
      </c>
      <c r="D995" t="s">
        <v>1929</v>
      </c>
      <c r="E995">
        <f t="shared" si="18"/>
        <v>52</v>
      </c>
      <c r="F995" t="s">
        <v>2321</v>
      </c>
      <c r="G995">
        <f t="shared" si="19"/>
        <v>0</v>
      </c>
      <c r="H995">
        <f t="shared" si="22"/>
        <v>6</v>
      </c>
      <c r="I995">
        <f t="shared" si="20"/>
        <v>86</v>
      </c>
      <c r="J995" t="str">
        <f t="shared" si="23"/>
        <v>〇</v>
      </c>
      <c r="K995" t="str">
        <f t="shared" si="24"/>
        <v>△</v>
      </c>
    </row>
    <row r="996" spans="2:11" hidden="1">
      <c r="B996">
        <f t="shared" si="17"/>
        <v>96</v>
      </c>
      <c r="C996">
        <f t="shared" si="21"/>
        <v>79</v>
      </c>
      <c r="D996" t="s">
        <v>1929</v>
      </c>
      <c r="E996">
        <f t="shared" si="18"/>
        <v>53</v>
      </c>
      <c r="F996" t="s">
        <v>121</v>
      </c>
      <c r="G996">
        <f t="shared" si="19"/>
        <v>17</v>
      </c>
      <c r="H996">
        <f t="shared" si="22"/>
        <v>2</v>
      </c>
      <c r="I996">
        <f t="shared" si="20"/>
        <v>94</v>
      </c>
      <c r="J996" t="str">
        <f t="shared" si="23"/>
        <v>△</v>
      </c>
      <c r="K996" t="str">
        <f t="shared" si="24"/>
        <v>△</v>
      </c>
    </row>
    <row r="997" spans="2:11" hidden="1">
      <c r="B997">
        <f t="shared" si="17"/>
        <v>20</v>
      </c>
      <c r="C997">
        <f t="shared" si="21"/>
        <v>19</v>
      </c>
      <c r="D997" t="s">
        <v>1929</v>
      </c>
      <c r="E997">
        <f t="shared" si="18"/>
        <v>54</v>
      </c>
      <c r="F997" t="s">
        <v>123</v>
      </c>
      <c r="G997">
        <f t="shared" si="19"/>
        <v>1</v>
      </c>
      <c r="H997">
        <f t="shared" si="22"/>
        <v>0</v>
      </c>
      <c r="I997">
        <f t="shared" si="20"/>
        <v>20</v>
      </c>
      <c r="J997" t="str">
        <f t="shared" si="23"/>
        <v>△</v>
      </c>
      <c r="K997" t="str">
        <f t="shared" si="24"/>
        <v>ー</v>
      </c>
    </row>
    <row r="998" spans="2:11" hidden="1">
      <c r="B998">
        <f t="shared" si="17"/>
        <v>4</v>
      </c>
      <c r="C998">
        <f t="shared" si="21"/>
        <v>4</v>
      </c>
      <c r="D998" t="s">
        <v>1929</v>
      </c>
      <c r="E998">
        <f t="shared" si="18"/>
        <v>86</v>
      </c>
      <c r="F998" t="s">
        <v>2691</v>
      </c>
      <c r="G998">
        <f t="shared" si="19"/>
        <v>0</v>
      </c>
      <c r="H998">
        <f t="shared" si="22"/>
        <v>3</v>
      </c>
      <c r="I998">
        <f t="shared" si="20"/>
        <v>1</v>
      </c>
      <c r="J998" t="str">
        <f t="shared" si="23"/>
        <v>〇</v>
      </c>
      <c r="K998" t="str">
        <f t="shared" si="24"/>
        <v>△</v>
      </c>
    </row>
    <row r="999" spans="2:11" hidden="1">
      <c r="B999">
        <f t="shared" si="17"/>
        <v>4</v>
      </c>
      <c r="C999">
        <f t="shared" si="21"/>
        <v>4</v>
      </c>
      <c r="D999" t="s">
        <v>1929</v>
      </c>
      <c r="E999">
        <f t="shared" si="18"/>
        <v>56</v>
      </c>
      <c r="F999" t="s">
        <v>2322</v>
      </c>
      <c r="G999">
        <f t="shared" si="19"/>
        <v>0</v>
      </c>
      <c r="H999">
        <f t="shared" si="22"/>
        <v>2</v>
      </c>
      <c r="I999">
        <f t="shared" si="20"/>
        <v>2</v>
      </c>
      <c r="J999" t="str">
        <f t="shared" si="23"/>
        <v>〇</v>
      </c>
      <c r="K999" t="str">
        <f t="shared" si="24"/>
        <v>△</v>
      </c>
    </row>
    <row r="1000" spans="2:11" hidden="1">
      <c r="B1000">
        <f t="shared" si="17"/>
        <v>2</v>
      </c>
      <c r="C1000">
        <f t="shared" si="21"/>
        <v>2</v>
      </c>
      <c r="D1000" t="s">
        <v>1929</v>
      </c>
      <c r="E1000">
        <f t="shared" si="18"/>
        <v>66</v>
      </c>
      <c r="F1000" t="s">
        <v>2323</v>
      </c>
      <c r="G1000">
        <f t="shared" si="19"/>
        <v>0</v>
      </c>
      <c r="H1000">
        <f t="shared" si="22"/>
        <v>0</v>
      </c>
      <c r="I1000">
        <f t="shared" si="20"/>
        <v>2</v>
      </c>
      <c r="J1000" t="str">
        <f t="shared" si="23"/>
        <v>〇</v>
      </c>
      <c r="K1000" t="str">
        <f t="shared" si="24"/>
        <v>ー</v>
      </c>
    </row>
    <row r="1001" spans="2:11" hidden="1">
      <c r="B1001">
        <f t="shared" si="17"/>
        <v>11</v>
      </c>
      <c r="C1001">
        <f t="shared" si="21"/>
        <v>8</v>
      </c>
      <c r="D1001" t="s">
        <v>1929</v>
      </c>
      <c r="E1001">
        <f t="shared" si="18"/>
        <v>67</v>
      </c>
      <c r="F1001" t="s">
        <v>2324</v>
      </c>
      <c r="G1001">
        <f t="shared" si="19"/>
        <v>3</v>
      </c>
      <c r="H1001">
        <f t="shared" si="22"/>
        <v>0</v>
      </c>
      <c r="I1001">
        <f t="shared" si="20"/>
        <v>11</v>
      </c>
      <c r="J1001" t="str">
        <f t="shared" si="23"/>
        <v>△</v>
      </c>
      <c r="K1001" t="str">
        <f t="shared" si="24"/>
        <v>ー</v>
      </c>
    </row>
    <row r="1002" spans="2:11" hidden="1">
      <c r="B1002">
        <f t="shared" si="17"/>
        <v>3</v>
      </c>
      <c r="C1002">
        <f t="shared" si="21"/>
        <v>3</v>
      </c>
      <c r="D1002" t="s">
        <v>1929</v>
      </c>
      <c r="E1002">
        <f t="shared" si="18"/>
        <v>68</v>
      </c>
      <c r="F1002" t="s">
        <v>2325</v>
      </c>
      <c r="G1002">
        <f t="shared" si="19"/>
        <v>0</v>
      </c>
      <c r="H1002">
        <f t="shared" si="22"/>
        <v>0</v>
      </c>
      <c r="I1002">
        <f t="shared" si="20"/>
        <v>3</v>
      </c>
      <c r="J1002" t="str">
        <f t="shared" si="23"/>
        <v>〇</v>
      </c>
      <c r="K1002" t="str">
        <f t="shared" si="24"/>
        <v>ー</v>
      </c>
    </row>
    <row r="1003" spans="2:11" hidden="1">
      <c r="B1003">
        <f t="shared" si="17"/>
        <v>26</v>
      </c>
      <c r="C1003">
        <f t="shared" si="21"/>
        <v>14</v>
      </c>
      <c r="D1003" t="s">
        <v>1929</v>
      </c>
      <c r="E1003">
        <f t="shared" si="18"/>
        <v>69</v>
      </c>
      <c r="F1003" t="s">
        <v>2326</v>
      </c>
      <c r="G1003">
        <f t="shared" si="19"/>
        <v>12</v>
      </c>
      <c r="H1003">
        <f t="shared" si="22"/>
        <v>0</v>
      </c>
      <c r="I1003">
        <f t="shared" si="20"/>
        <v>26</v>
      </c>
      <c r="J1003" t="str">
        <f t="shared" si="23"/>
        <v>△</v>
      </c>
      <c r="K1003" t="str">
        <f t="shared" si="24"/>
        <v>ー</v>
      </c>
    </row>
    <row r="1004" spans="2:11" hidden="1">
      <c r="B1004">
        <f t="shared" si="17"/>
        <v>7</v>
      </c>
      <c r="C1004">
        <f t="shared" si="21"/>
        <v>7</v>
      </c>
      <c r="D1004" t="s">
        <v>1929</v>
      </c>
      <c r="E1004">
        <f t="shared" si="18"/>
        <v>73</v>
      </c>
      <c r="F1004" t="s">
        <v>2327</v>
      </c>
      <c r="G1004">
        <f t="shared" si="19"/>
        <v>0</v>
      </c>
      <c r="H1004">
        <f t="shared" si="22"/>
        <v>0</v>
      </c>
      <c r="I1004">
        <f t="shared" si="20"/>
        <v>7</v>
      </c>
      <c r="J1004" t="str">
        <f t="shared" si="23"/>
        <v>〇</v>
      </c>
      <c r="K1004" t="str">
        <f t="shared" si="24"/>
        <v>ー</v>
      </c>
    </row>
    <row r="1005" spans="2:11" hidden="1">
      <c r="B1005">
        <f t="shared" si="17"/>
        <v>4</v>
      </c>
      <c r="C1005">
        <f t="shared" si="21"/>
        <v>2</v>
      </c>
      <c r="D1005" t="s">
        <v>1929</v>
      </c>
      <c r="E1005">
        <f t="shared" si="18"/>
        <v>74</v>
      </c>
      <c r="F1005" t="s">
        <v>2328</v>
      </c>
      <c r="G1005">
        <f t="shared" si="19"/>
        <v>2</v>
      </c>
      <c r="H1005">
        <f t="shared" si="22"/>
        <v>0</v>
      </c>
      <c r="I1005">
        <f t="shared" si="20"/>
        <v>4</v>
      </c>
      <c r="J1005" t="str">
        <f t="shared" si="23"/>
        <v>△</v>
      </c>
      <c r="K1005" t="str">
        <f t="shared" si="24"/>
        <v>ー</v>
      </c>
    </row>
    <row r="1006" spans="2:11" hidden="1">
      <c r="B1006">
        <f t="shared" si="17"/>
        <v>2</v>
      </c>
      <c r="C1006">
        <f t="shared" si="21"/>
        <v>2</v>
      </c>
      <c r="D1006" t="s">
        <v>1929</v>
      </c>
      <c r="E1006">
        <f t="shared" si="18"/>
        <v>83</v>
      </c>
      <c r="F1006" t="s">
        <v>2329</v>
      </c>
      <c r="G1006">
        <f t="shared" si="19"/>
        <v>0</v>
      </c>
      <c r="H1006">
        <f t="shared" si="22"/>
        <v>0</v>
      </c>
      <c r="I1006">
        <f t="shared" si="20"/>
        <v>2</v>
      </c>
      <c r="J1006" t="str">
        <f t="shared" si="23"/>
        <v>〇</v>
      </c>
      <c r="K1006" t="str">
        <f t="shared" si="24"/>
        <v>ー</v>
      </c>
    </row>
    <row r="1007" spans="2:11" hidden="1">
      <c r="B1007">
        <f t="shared" si="17"/>
        <v>48</v>
      </c>
      <c r="C1007">
        <f t="shared" si="21"/>
        <v>7</v>
      </c>
      <c r="D1007" t="s">
        <v>1929</v>
      </c>
      <c r="E1007">
        <f t="shared" si="18"/>
        <v>84</v>
      </c>
      <c r="F1007" t="s">
        <v>2330</v>
      </c>
      <c r="G1007">
        <f t="shared" si="19"/>
        <v>41</v>
      </c>
      <c r="H1007">
        <f t="shared" si="22"/>
        <v>0</v>
      </c>
      <c r="I1007">
        <f t="shared" si="20"/>
        <v>48</v>
      </c>
      <c r="J1007" t="str">
        <f t="shared" si="23"/>
        <v>△</v>
      </c>
      <c r="K1007" t="str">
        <f t="shared" si="24"/>
        <v>ー</v>
      </c>
    </row>
    <row r="1008" spans="2:11" hidden="1">
      <c r="B1008">
        <f t="shared" si="17"/>
        <v>16</v>
      </c>
      <c r="C1008">
        <f t="shared" si="21"/>
        <v>14</v>
      </c>
      <c r="D1008" t="s">
        <v>1929</v>
      </c>
      <c r="E1008">
        <f t="shared" si="18"/>
        <v>85</v>
      </c>
      <c r="F1008" t="s">
        <v>2331</v>
      </c>
      <c r="G1008">
        <f t="shared" si="19"/>
        <v>2</v>
      </c>
      <c r="H1008">
        <f t="shared" si="22"/>
        <v>0</v>
      </c>
      <c r="I1008">
        <f t="shared" si="20"/>
        <v>16</v>
      </c>
      <c r="J1008" t="str">
        <f t="shared" si="23"/>
        <v>△</v>
      </c>
      <c r="K1008" t="str">
        <f t="shared" si="24"/>
        <v>ー</v>
      </c>
    </row>
    <row r="1009" spans="2:11" hidden="1">
      <c r="B1009">
        <f t="shared" si="17"/>
        <v>1</v>
      </c>
      <c r="C1009">
        <f t="shared" si="21"/>
        <v>1</v>
      </c>
      <c r="D1009" t="s">
        <v>1929</v>
      </c>
      <c r="E1009">
        <f t="shared" si="18"/>
        <v>167</v>
      </c>
      <c r="F1009" t="s">
        <v>304</v>
      </c>
      <c r="G1009">
        <f t="shared" si="19"/>
        <v>0</v>
      </c>
      <c r="H1009">
        <f t="shared" si="22"/>
        <v>0</v>
      </c>
      <c r="I1009">
        <f t="shared" si="20"/>
        <v>1</v>
      </c>
      <c r="J1009" t="str">
        <f t="shared" si="23"/>
        <v>〇</v>
      </c>
      <c r="K1009" t="str">
        <f t="shared" si="24"/>
        <v>ー</v>
      </c>
    </row>
    <row r="1010" spans="2:11" hidden="1">
      <c r="B1010">
        <f t="shared" si="17"/>
        <v>1</v>
      </c>
      <c r="C1010">
        <f t="shared" si="21"/>
        <v>1</v>
      </c>
      <c r="D1010" t="s">
        <v>1929</v>
      </c>
      <c r="E1010">
        <f t="shared" si="18"/>
        <v>270</v>
      </c>
      <c r="F1010" t="s">
        <v>2332</v>
      </c>
      <c r="G1010">
        <f t="shared" si="19"/>
        <v>0</v>
      </c>
      <c r="H1010">
        <f t="shared" si="22"/>
        <v>0</v>
      </c>
      <c r="I1010">
        <f t="shared" si="20"/>
        <v>1</v>
      </c>
      <c r="J1010" t="str">
        <f t="shared" si="23"/>
        <v>〇</v>
      </c>
      <c r="K1010" t="str">
        <f t="shared" si="24"/>
        <v>ー</v>
      </c>
    </row>
  </sheetData>
  <sheetProtection password="A6EF" sheet="1" objects="1" scenarios="1"/>
  <mergeCells count="11">
    <mergeCell ref="W4:X5"/>
    <mergeCell ref="G4:I5"/>
    <mergeCell ref="B4:B6"/>
    <mergeCell ref="C4:C6"/>
    <mergeCell ref="D4:F5"/>
    <mergeCell ref="J4:L5"/>
    <mergeCell ref="M4:O5"/>
    <mergeCell ref="Q5:S5"/>
    <mergeCell ref="T5:V5"/>
    <mergeCell ref="P5:P6"/>
    <mergeCell ref="P4:V4"/>
  </mergeCells>
  <phoneticPr fontId="5"/>
  <pageMargins left="0.23622047244094488" right="0.23622047244094488" top="0.74803149606299213" bottom="0.74803149606299213" header="0.31496062992125984" footer="0.31496062992125984"/>
  <pageSetup paperSize="8" scale="3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BA1C0-6CE3-4F97-B010-8E37715D36D2}">
  <ds:schemaRefs>
    <ds:schemaRef ds:uri="http://schemas.microsoft.com/office/2006/metadata/properties"/>
    <ds:schemaRef ds:uri="c2fc286c-e233-4b34-ab13-d6fa372eb0ef"/>
    <ds:schemaRef ds:uri="http://purl.org/dc/terms/"/>
    <ds:schemaRef ds:uri="http://schemas.microsoft.com/office/2006/documentManagement/types"/>
    <ds:schemaRef ds:uri="b8c6ef0c-dc41-4134-828a-df4a1d7438e7"/>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DB7342E-82CC-45BC-8ECA-B3DE68B0A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'1.2(1)①'!Print_Titles</vt:lpstr>
      <vt:lpstr>'1.2(1)②'!Print_Titles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2021-12-23T08:36:27Z</cp:lastPrinted>
  <dcterms:created xsi:type="dcterms:W3CDTF">2021-12-08T15:59:37Z</dcterms:created>
  <dcterms:modified xsi:type="dcterms:W3CDTF">2021-12-23T09:34:26Z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